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105" windowWidth="15480" windowHeight="11295" activeTab="3"/>
  </bookViews>
  <sheets>
    <sheet name="Project Detail" sheetId="1" r:id="rId1"/>
    <sheet name="Summary" sheetId="2" r:id="rId2"/>
    <sheet name="Base case" sheetId="3" r:id="rId3"/>
    <sheet name="With imminent projects" sheetId="4" r:id="rId4"/>
  </sheets>
  <externalReferences>
    <externalReference r:id="rId7"/>
    <externalReference r:id="rId8"/>
  </externalReferences>
  <definedNames>
    <definedName name="Case">'Project Detail'!#REF!</definedName>
    <definedName name="Ownership">'[1]Drop-Down Lists'!$F$22:$F$23</definedName>
    <definedName name="_xlnm.Print_Area" localSheetId="0">'Project Detail'!$B$1:$O$58</definedName>
    <definedName name="ProjectCategories">'[2]Drop-Down Lists'!$H$3:$H$14</definedName>
    <definedName name="ResourceType">'[2]Drop-Down Lists'!$B$3:$B$16</definedName>
    <definedName name="RFOYear">'[2]Drop-Down Lists'!$D$3:$D$23</definedName>
  </definedNames>
  <calcPr fullCalcOnLoad="1"/>
</workbook>
</file>

<file path=xl/sharedStrings.xml><?xml version="1.0" encoding="utf-8"?>
<sst xmlns="http://schemas.openxmlformats.org/spreadsheetml/2006/main" count="142" uniqueCount="113">
  <si>
    <t>PH Upgrades (Britton &amp; Rock Creek)</t>
  </si>
  <si>
    <t>Deficit from 2010-2013</t>
  </si>
  <si>
    <t>RECs</t>
  </si>
  <si>
    <t>Other</t>
  </si>
  <si>
    <t>Hatchet Ridge Wind, LLC</t>
  </si>
  <si>
    <t>PG&amp;E Britton Powerhouse</t>
  </si>
  <si>
    <t>PG&amp;E Rock Creek Powerhouse Upgrades</t>
  </si>
  <si>
    <t>Agua Caliente (NextLight)</t>
  </si>
  <si>
    <t>Antelope Valley (NextLight)</t>
  </si>
  <si>
    <t>Desert Topaz (First Solar/OptiSolar) - Phase II (340 MW)</t>
  </si>
  <si>
    <t>PG&amp;E PV Program - PPA (250 MW)</t>
  </si>
  <si>
    <t>PG&amp;E PV Program - UOG (250 MW)</t>
  </si>
  <si>
    <t>Puget</t>
  </si>
  <si>
    <t>Pacificorp ST</t>
  </si>
  <si>
    <t xml:space="preserve">SPI </t>
  </si>
  <si>
    <t>TransAlta</t>
  </si>
  <si>
    <t>BrightSource I</t>
  </si>
  <si>
    <t>BrightSource II</t>
  </si>
  <si>
    <t>AB1969 Contracts</t>
  </si>
  <si>
    <t>Green Volts</t>
  </si>
  <si>
    <t>Liberty V Energy Center</t>
  </si>
  <si>
    <t>Mt. Poso (Redhawk) (15 year PPA)</t>
  </si>
  <si>
    <t>Total</t>
  </si>
  <si>
    <t>Truckhaven  (IAE)</t>
  </si>
  <si>
    <t>Lompoc (Pacific Renewables Generation)</t>
  </si>
  <si>
    <t>Solel</t>
  </si>
  <si>
    <t>Solaren</t>
  </si>
  <si>
    <t>BrightSource III-VII</t>
  </si>
  <si>
    <t>White Creek (Shell #1)</t>
  </si>
  <si>
    <t>Big Horn (Shell #2)</t>
  </si>
  <si>
    <t>San Joaquin Solar 1&amp;2</t>
  </si>
  <si>
    <t>Vantage Wind (Invenergy)</t>
  </si>
  <si>
    <t>Alpine Suntower Part II (eSolar)</t>
  </si>
  <si>
    <t>Alpine Suntower Part I (eSolar)</t>
  </si>
  <si>
    <t>California Valley Solar Ranch (Sunpower)</t>
  </si>
  <si>
    <t>Hydro</t>
  </si>
  <si>
    <t>Geothermal</t>
  </si>
  <si>
    <t xml:space="preserve">NW Wind </t>
  </si>
  <si>
    <t xml:space="preserve">Other </t>
  </si>
  <si>
    <t>Calpine 2006 Contract (Extension)</t>
  </si>
  <si>
    <t>Nearly Operational projects</t>
  </si>
  <si>
    <t>Forecasted Sales</t>
  </si>
  <si>
    <t>APT</t>
  </si>
  <si>
    <t>Operational Projects</t>
  </si>
  <si>
    <t>NW Wind</t>
  </si>
  <si>
    <t>Key Contracts Pending Approval (assumed delivering for deficit calculation)</t>
  </si>
  <si>
    <t>Closely Watched</t>
  </si>
  <si>
    <t>Total (GWh)</t>
  </si>
  <si>
    <t>Total On (GWh)</t>
  </si>
  <si>
    <t>Total  (GWh)</t>
  </si>
  <si>
    <t>SPI Sonora</t>
  </si>
  <si>
    <t>Big Valley</t>
  </si>
  <si>
    <t>Genesis (NextEra)</t>
  </si>
  <si>
    <t>Woodland (extension)</t>
  </si>
  <si>
    <t>Copper Mountain (Sempra)</t>
  </si>
  <si>
    <t>Hatchet Ridge Wind (Pattern)</t>
  </si>
  <si>
    <t>Montezuma Wind (NextEra)</t>
  </si>
  <si>
    <t>CalRenew-1</t>
  </si>
  <si>
    <t>Solar</t>
  </si>
  <si>
    <t>Wheat Field (Shell #4)</t>
  </si>
  <si>
    <t>Sly Creek + Kelly Ridge (South Feather )</t>
  </si>
  <si>
    <t>Calpine Geysers (50 MW new)</t>
  </si>
  <si>
    <t>Harper Lake/Mojave Solar (Abengoa)</t>
  </si>
  <si>
    <t>Under Negotiation</t>
  </si>
  <si>
    <t>Manzana</t>
  </si>
  <si>
    <t>Halkirk Blackspring (GreenGate)</t>
  </si>
  <si>
    <t>Star Point (Iberdrola)</t>
  </si>
  <si>
    <t>Albiasa (20 MW)</t>
  </si>
  <si>
    <t>Wind</t>
  </si>
  <si>
    <t xml:space="preserve">Solar </t>
  </si>
  <si>
    <t>Big Creek</t>
  </si>
  <si>
    <t>Dixie Valley (Terra Gen)</t>
  </si>
  <si>
    <t>POSDEF</t>
  </si>
  <si>
    <t>Desert Topaz (First Solar/OptiSolar) - Phase I (210 MW)</t>
  </si>
  <si>
    <t>Sunshine Biomass (DTE)</t>
  </si>
  <si>
    <t>Merced (DTE)</t>
  </si>
  <si>
    <t>Desert Center (First Solar)</t>
  </si>
  <si>
    <t>Preliminary Banked Surplus (2003-2009)</t>
  </si>
  <si>
    <t>Hydro Variability</t>
  </si>
  <si>
    <t>Total Projected Energy</t>
  </si>
  <si>
    <t>Difference (Base)</t>
  </si>
  <si>
    <t>Difference (With Imminents)</t>
  </si>
  <si>
    <t>Total with Imminents</t>
  </si>
  <si>
    <t>This is the 1-year delay total.</t>
  </si>
  <si>
    <t>Uses delayed solar, no RECs, no Closely Watched.</t>
  </si>
  <si>
    <t>In-State Wind</t>
  </si>
  <si>
    <t>Barclays (Evolution Markets)</t>
  </si>
  <si>
    <r>
      <t xml:space="preserve">Contracts in </t>
    </r>
    <r>
      <rPr>
        <i/>
        <sz val="14"/>
        <rFont val="Arial"/>
        <family val="2"/>
      </rPr>
      <t xml:space="preserve">italics </t>
    </r>
    <r>
      <rPr>
        <sz val="14"/>
        <rFont val="Arial"/>
        <family val="2"/>
      </rPr>
      <t>are pending CPUC approval.</t>
    </r>
  </si>
  <si>
    <t>Solar Reserve (Rice Solar)</t>
  </si>
  <si>
    <t>Potrero Hills (DTE)</t>
  </si>
  <si>
    <t>Harvest Wind 1 (Shell #8)</t>
  </si>
  <si>
    <t>Harvest Wind 2 (Shell #9)</t>
  </si>
  <si>
    <t>White Creek 3 (Shell #7)</t>
  </si>
  <si>
    <t>Big Horn 2 (Shell #5)</t>
  </si>
  <si>
    <t>White Creek 2 (Shell #3)</t>
  </si>
  <si>
    <t>Long-Term Under Negotiation</t>
  </si>
  <si>
    <t>Short-Term Under Negotiation</t>
  </si>
  <si>
    <t>Short-Term Transactions</t>
  </si>
  <si>
    <t>Total Long-Term Under Negotiation</t>
  </si>
  <si>
    <t>Total Short-Term Under Negotiation</t>
  </si>
  <si>
    <t>* Indicates contract has been executed but has not yet been formally submitted for CPUC approval.</t>
  </si>
  <si>
    <t>Sand Drag (Eurus) *</t>
  </si>
  <si>
    <t>Sun City (Eurus) *</t>
  </si>
  <si>
    <t>Avernal (Eurus) *</t>
  </si>
  <si>
    <t>Alpaugh Solar (Samsung/Enco) (50 MW) *</t>
  </si>
  <si>
    <t>Alpaugh North Solar (Samsung/Enco) (20 MW) *</t>
  </si>
  <si>
    <t>Corcoran Solar (Samsung/Enco) (20 MW) *</t>
  </si>
  <si>
    <t>White River Solar (Samsung/Enco) (20 MW) *</t>
  </si>
  <si>
    <t>Atwell Island Solar (Samsung/Enco) (20 MW) *</t>
  </si>
  <si>
    <t>Carissa 2 (Sunpower) *</t>
  </si>
  <si>
    <t>Powerex ST *</t>
  </si>
  <si>
    <t>Combine Hills 2 (Shell #6)</t>
  </si>
  <si>
    <t>Difference (no UN)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</si>
</sst>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0.000000"/>
    <numFmt numFmtId="173" formatCode="0.00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75"/>
      <name val="Arial"/>
      <family val="2"/>
    </font>
    <font>
      <sz val="10.5"/>
      <name val="Arial"/>
      <family val="0"/>
    </font>
    <font>
      <b/>
      <sz val="8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9.75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darkUp">
        <fgColor indexed="31"/>
        <b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16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" fontId="0" fillId="0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7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37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0" fillId="0" borderId="6" xfId="0" applyNumberFormat="1" applyFont="1" applyFill="1" applyBorder="1" applyAlignment="1" applyProtection="1" quotePrefix="1">
      <alignment horizontal="right"/>
      <protection locked="0"/>
    </xf>
    <xf numFmtId="1" fontId="0" fillId="0" borderId="7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 applyProtection="1" quotePrefix="1">
      <alignment horizontal="right"/>
      <protection locked="0"/>
    </xf>
    <xf numFmtId="1" fontId="0" fillId="0" borderId="8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 wrapText="1"/>
    </xf>
    <xf numFmtId="1" fontId="1" fillId="0" borderId="0" xfId="0" applyNumberFormat="1" applyFont="1" applyFill="1" applyAlignment="1">
      <alignment horizontal="left"/>
    </xf>
    <xf numFmtId="0" fontId="2" fillId="3" borderId="9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0" fontId="0" fillId="5" borderId="10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 wrapText="1"/>
    </xf>
    <xf numFmtId="0" fontId="0" fillId="6" borderId="12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0" fontId="2" fillId="7" borderId="13" xfId="0" applyFont="1" applyFill="1" applyBorder="1" applyAlignment="1">
      <alignment horizontal="center" wrapText="1"/>
    </xf>
    <xf numFmtId="0" fontId="2" fillId="7" borderId="14" xfId="0" applyFont="1" applyFill="1" applyBorder="1" applyAlignment="1" applyProtection="1">
      <alignment wrapText="1"/>
      <protection locked="0"/>
    </xf>
    <xf numFmtId="0" fontId="2" fillId="7" borderId="15" xfId="0" applyFont="1" applyFill="1" applyBorder="1" applyAlignment="1" applyProtection="1">
      <alignment horizontal="center"/>
      <protection locked="0"/>
    </xf>
    <xf numFmtId="0" fontId="0" fillId="8" borderId="10" xfId="0" applyFont="1" applyFill="1" applyBorder="1" applyAlignment="1">
      <alignment horizontal="left" wrapText="1"/>
    </xf>
    <xf numFmtId="0" fontId="0" fillId="4" borderId="12" xfId="0" applyFill="1" applyBorder="1" applyAlignment="1">
      <alignment/>
    </xf>
    <xf numFmtId="3" fontId="0" fillId="0" borderId="7" xfId="0" applyNumberFormat="1" applyBorder="1" applyAlignment="1">
      <alignment/>
    </xf>
    <xf numFmtId="0" fontId="0" fillId="4" borderId="10" xfId="0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7" borderId="12" xfId="0" applyNumberFormat="1" applyFont="1" applyFill="1" applyBorder="1" applyAlignment="1" applyProtection="1">
      <alignment horizontal="left" wrapText="1"/>
      <protection locked="0"/>
    </xf>
    <xf numFmtId="0" fontId="0" fillId="7" borderId="10" xfId="0" applyNumberFormat="1" applyFont="1" applyFill="1" applyBorder="1" applyAlignment="1" applyProtection="1">
      <alignment horizontal="left" wrapText="1"/>
      <protection locked="0"/>
    </xf>
    <xf numFmtId="0" fontId="0" fillId="4" borderId="17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9" xfId="0" applyFont="1" applyFill="1" applyBorder="1" applyAlignment="1">
      <alignment horizontal="center" wrapText="1"/>
    </xf>
    <xf numFmtId="0" fontId="9" fillId="7" borderId="10" xfId="0" applyNumberFormat="1" applyFont="1" applyFill="1" applyBorder="1" applyAlignment="1" applyProtection="1">
      <alignment horizontal="left" wrapText="1"/>
      <protection locked="0"/>
    </xf>
    <xf numFmtId="0" fontId="9" fillId="4" borderId="10" xfId="0" applyFont="1" applyFill="1" applyBorder="1" applyAlignment="1">
      <alignment horizontal="left" wrapText="1"/>
    </xf>
    <xf numFmtId="0" fontId="9" fillId="9" borderId="10" xfId="0" applyFont="1" applyFill="1" applyBorder="1" applyAlignment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  <protection locked="0"/>
    </xf>
    <xf numFmtId="0" fontId="9" fillId="6" borderId="11" xfId="0" applyFont="1" applyFill="1" applyBorder="1" applyAlignment="1">
      <alignment horizontal="left" wrapText="1"/>
    </xf>
    <xf numFmtId="0" fontId="9" fillId="8" borderId="10" xfId="0" applyFont="1" applyFill="1" applyBorder="1" applyAlignment="1">
      <alignment horizontal="left" wrapText="1"/>
    </xf>
    <xf numFmtId="1" fontId="9" fillId="7" borderId="10" xfId="0" applyNumberFormat="1" applyFont="1" applyFill="1" applyBorder="1" applyAlignment="1">
      <alignment horizontal="left" wrapText="1"/>
    </xf>
    <xf numFmtId="0" fontId="10" fillId="10" borderId="12" xfId="0" applyFont="1" applyFill="1" applyBorder="1" applyAlignment="1">
      <alignment horizontal="left" wrapText="1"/>
    </xf>
    <xf numFmtId="0" fontId="10" fillId="10" borderId="11" xfId="0" applyFont="1" applyFill="1" applyBorder="1" applyAlignment="1">
      <alignment horizontal="left" wrapText="1"/>
    </xf>
    <xf numFmtId="0" fontId="2" fillId="11" borderId="20" xfId="0" applyFont="1" applyFill="1" applyBorder="1" applyAlignment="1">
      <alignment horizontal="left" wrapText="1"/>
    </xf>
    <xf numFmtId="0" fontId="2" fillId="11" borderId="20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 wrapText="1"/>
    </xf>
    <xf numFmtId="0" fontId="0" fillId="11" borderId="12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horizontal="left" wrapText="1"/>
    </xf>
    <xf numFmtId="0" fontId="9" fillId="12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 horizontal="left" wrapText="1"/>
    </xf>
    <xf numFmtId="3" fontId="0" fillId="0" borderId="3" xfId="0" applyNumberFormat="1" applyFill="1" applyBorder="1" applyAlignment="1">
      <alignment/>
    </xf>
    <xf numFmtId="0" fontId="0" fillId="7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37" fontId="0" fillId="0" borderId="8" xfId="0" applyNumberFormat="1" applyBorder="1" applyAlignment="1">
      <alignment/>
    </xf>
    <xf numFmtId="0" fontId="0" fillId="9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12" borderId="10" xfId="0" applyFont="1" applyFill="1" applyBorder="1" applyAlignment="1">
      <alignment horizontal="left" wrapText="1"/>
    </xf>
    <xf numFmtId="0" fontId="2" fillId="11" borderId="11" xfId="0" applyFont="1" applyFill="1" applyBorder="1" applyAlignment="1">
      <alignment horizontal="left" wrapText="1"/>
    </xf>
    <xf numFmtId="3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16" applyNumberFormat="1" applyFont="1" applyFill="1" applyBorder="1" applyAlignment="1" applyProtection="1">
      <alignment horizontal="right"/>
      <protection locked="0"/>
    </xf>
    <xf numFmtId="1" fontId="9" fillId="0" borderId="16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 applyProtection="1" quotePrefix="1">
      <alignment horizontal="right"/>
      <protection locked="0"/>
    </xf>
    <xf numFmtId="1" fontId="9" fillId="0" borderId="7" xfId="0" applyNumberFormat="1" applyFont="1" applyFill="1" applyBorder="1" applyAlignment="1">
      <alignment horizontal="right"/>
    </xf>
    <xf numFmtId="37" fontId="0" fillId="0" borderId="5" xfId="0" applyNumberFormat="1" applyFont="1" applyBorder="1" applyAlignment="1">
      <alignment horizontal="right"/>
    </xf>
    <xf numFmtId="165" fontId="9" fillId="0" borderId="1" xfId="16" applyNumberFormat="1" applyFont="1" applyFill="1" applyBorder="1" applyAlignment="1" applyProtection="1" quotePrefix="1">
      <alignment horizontal="right"/>
      <protection locked="0"/>
    </xf>
    <xf numFmtId="165" fontId="9" fillId="0" borderId="16" xfId="16" applyNumberFormat="1" applyFont="1" applyFill="1" applyBorder="1" applyAlignment="1">
      <alignment horizontal="right"/>
    </xf>
    <xf numFmtId="1" fontId="9" fillId="0" borderId="22" xfId="0" applyNumberFormat="1" applyFont="1" applyFill="1" applyBorder="1" applyAlignment="1" applyProtection="1" quotePrefix="1">
      <alignment horizontal="right"/>
      <protection locked="0"/>
    </xf>
    <xf numFmtId="37" fontId="0" fillId="0" borderId="4" xfId="0" applyNumberFormat="1" applyFont="1" applyBorder="1" applyAlignment="1">
      <alignment horizontal="right"/>
    </xf>
    <xf numFmtId="1" fontId="9" fillId="0" borderId="22" xfId="16" applyNumberFormat="1" applyFont="1" applyFill="1" applyBorder="1" applyAlignment="1" applyProtection="1" quotePrefix="1">
      <alignment horizontal="right"/>
      <protection locked="0"/>
    </xf>
    <xf numFmtId="1" fontId="9" fillId="0" borderId="16" xfId="16" applyNumberFormat="1" applyFont="1" applyFill="1" applyBorder="1" applyAlignment="1">
      <alignment horizontal="right"/>
    </xf>
    <xf numFmtId="3" fontId="0" fillId="0" borderId="6" xfId="16" applyNumberFormat="1" applyFont="1" applyFill="1" applyBorder="1" applyAlignment="1" applyProtection="1" quotePrefix="1">
      <alignment horizontal="right"/>
      <protection locked="0"/>
    </xf>
    <xf numFmtId="3" fontId="0" fillId="0" borderId="7" xfId="16" applyNumberFormat="1" applyFont="1" applyFill="1" applyBorder="1" applyAlignment="1" applyProtection="1">
      <alignment horizontal="right"/>
      <protection locked="0"/>
    </xf>
    <xf numFmtId="3" fontId="0" fillId="0" borderId="1" xfId="16" applyNumberFormat="1" applyFont="1" applyFill="1" applyBorder="1" applyAlignment="1" applyProtection="1" quotePrefix="1">
      <alignment horizontal="right"/>
      <protection locked="0"/>
    </xf>
    <xf numFmtId="3" fontId="0" fillId="0" borderId="8" xfId="16" applyNumberFormat="1" applyFont="1" applyFill="1" applyBorder="1" applyAlignment="1" applyProtection="1">
      <alignment horizontal="right"/>
      <protection locked="0"/>
    </xf>
    <xf numFmtId="3" fontId="9" fillId="0" borderId="1" xfId="16" applyNumberFormat="1" applyFont="1" applyFill="1" applyBorder="1" applyAlignment="1">
      <alignment horizontal="right"/>
    </xf>
    <xf numFmtId="3" fontId="9" fillId="0" borderId="8" xfId="16" applyNumberFormat="1" applyFont="1" applyFill="1" applyBorder="1" applyAlignment="1" applyProtection="1">
      <alignment horizontal="right"/>
      <protection locked="0"/>
    </xf>
    <xf numFmtId="3" fontId="9" fillId="0" borderId="1" xfId="16" applyNumberFormat="1" applyFont="1" applyFill="1" applyBorder="1" applyAlignment="1" applyProtection="1" quotePrefix="1">
      <alignment horizontal="right"/>
      <protection locked="0"/>
    </xf>
    <xf numFmtId="3" fontId="9" fillId="0" borderId="1" xfId="16" applyNumberFormat="1" applyFont="1" applyFill="1" applyBorder="1" applyAlignment="1" applyProtection="1">
      <alignment horizontal="right"/>
      <protection locked="0"/>
    </xf>
    <xf numFmtId="3" fontId="0" fillId="0" borderId="1" xfId="16" applyNumberFormat="1" applyFont="1" applyFill="1" applyBorder="1" applyAlignment="1">
      <alignment horizontal="right"/>
    </xf>
    <xf numFmtId="37" fontId="9" fillId="7" borderId="10" xfId="0" applyNumberFormat="1" applyFont="1" applyFill="1" applyBorder="1" applyAlignment="1" applyProtection="1" quotePrefix="1">
      <alignment horizontal="left" wrapText="1"/>
      <protection locked="0"/>
    </xf>
    <xf numFmtId="37" fontId="9" fillId="7" borderId="10" xfId="0" applyNumberFormat="1" applyFont="1" applyFill="1" applyBorder="1" applyAlignment="1" applyProtection="1">
      <alignment horizontal="left" wrapText="1"/>
      <protection locked="0"/>
    </xf>
    <xf numFmtId="0" fontId="9" fillId="7" borderId="10" xfId="0" applyFont="1" applyFill="1" applyBorder="1" applyAlignment="1">
      <alignment horizontal="left" wrapText="1"/>
    </xf>
    <xf numFmtId="3" fontId="0" fillId="0" borderId="23" xfId="16" applyNumberFormat="1" applyFont="1" applyFill="1" applyBorder="1" applyAlignment="1" applyProtection="1" quotePrefix="1">
      <alignment horizontal="right"/>
      <protection locked="0"/>
    </xf>
    <xf numFmtId="3" fontId="0" fillId="0" borderId="24" xfId="16" applyNumberFormat="1" applyFont="1" applyFill="1" applyBorder="1" applyAlignment="1" applyProtection="1">
      <alignment horizontal="right"/>
      <protection locked="0"/>
    </xf>
    <xf numFmtId="165" fontId="9" fillId="0" borderId="25" xfId="16" applyNumberFormat="1" applyFont="1" applyFill="1" applyBorder="1" applyAlignment="1" applyProtection="1" quotePrefix="1">
      <alignment horizontal="right"/>
      <protection locked="0"/>
    </xf>
    <xf numFmtId="165" fontId="9" fillId="0" borderId="9" xfId="16" applyNumberFormat="1" applyFont="1" applyFill="1" applyBorder="1" applyAlignment="1">
      <alignment horizontal="right"/>
    </xf>
    <xf numFmtId="172" fontId="2" fillId="13" borderId="13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 applyProtection="1" quotePrefix="1">
      <alignment horizontal="right"/>
      <protection locked="0"/>
    </xf>
    <xf numFmtId="3" fontId="0" fillId="0" borderId="7" xfId="0" applyNumberFormat="1" applyFont="1" applyFill="1" applyBorder="1" applyAlignment="1" applyProtection="1" quotePrefix="1">
      <alignment horizontal="right"/>
      <protection locked="0"/>
    </xf>
    <xf numFmtId="172" fontId="0" fillId="13" borderId="10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 applyProtection="1" quotePrefix="1">
      <alignment horizontal="right"/>
      <protection locked="0"/>
    </xf>
    <xf numFmtId="3" fontId="0" fillId="0" borderId="8" xfId="0" applyNumberFormat="1" applyFont="1" applyFill="1" applyBorder="1" applyAlignment="1" applyProtection="1" quotePrefix="1">
      <alignment horizontal="right"/>
      <protection locked="0"/>
    </xf>
    <xf numFmtId="172" fontId="12" fillId="13" borderId="10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 horizontal="right"/>
    </xf>
    <xf numFmtId="0" fontId="0" fillId="14" borderId="14" xfId="0" applyFont="1" applyFill="1" applyBorder="1" applyAlignment="1">
      <alignment horizontal="left" wrapText="1"/>
    </xf>
    <xf numFmtId="3" fontId="0" fillId="0" borderId="26" xfId="0" applyNumberFormat="1" applyFont="1" applyFill="1" applyBorder="1" applyAlignment="1" applyProtection="1" quotePrefix="1">
      <alignment horizontal="right"/>
      <protection locked="0"/>
    </xf>
    <xf numFmtId="3" fontId="9" fillId="0" borderId="27" xfId="0" applyNumberFormat="1" applyFont="1" applyFill="1" applyBorder="1" applyAlignment="1" applyProtection="1" quotePrefix="1">
      <alignment horizontal="right"/>
      <protection locked="0"/>
    </xf>
    <xf numFmtId="0" fontId="2" fillId="14" borderId="2" xfId="0" applyFont="1" applyFill="1" applyBorder="1" applyAlignment="1">
      <alignment horizontal="left" wrapText="1"/>
    </xf>
    <xf numFmtId="0" fontId="2" fillId="14" borderId="4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wrapText="1"/>
    </xf>
    <xf numFmtId="0" fontId="9" fillId="12" borderId="17" xfId="0" applyFont="1" applyFill="1" applyBorder="1" applyAlignment="1">
      <alignment horizontal="left" wrapText="1"/>
    </xf>
    <xf numFmtId="165" fontId="9" fillId="0" borderId="28" xfId="16" applyNumberFormat="1" applyFont="1" applyFill="1" applyBorder="1" applyAlignment="1">
      <alignment horizontal="right"/>
    </xf>
    <xf numFmtId="0" fontId="2" fillId="12" borderId="2" xfId="0" applyFont="1" applyFill="1" applyBorder="1" applyAlignment="1">
      <alignment horizontal="left" wrapText="1"/>
    </xf>
    <xf numFmtId="0" fontId="2" fillId="12" borderId="4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wrapText="1"/>
    </xf>
    <xf numFmtId="172" fontId="2" fillId="15" borderId="2" xfId="0" applyFont="1" applyFill="1" applyBorder="1" applyAlignment="1">
      <alignment wrapText="1"/>
    </xf>
    <xf numFmtId="172" fontId="2" fillId="13" borderId="13" xfId="0" applyFont="1" applyFill="1" applyBorder="1" applyAlignment="1">
      <alignment horizontal="left" wrapText="1"/>
    </xf>
    <xf numFmtId="1" fontId="2" fillId="13" borderId="13" xfId="0" applyNumberFormat="1" applyFont="1" applyFill="1" applyBorder="1" applyAlignment="1">
      <alignment horizontal="center"/>
    </xf>
    <xf numFmtId="172" fontId="2" fillId="13" borderId="29" xfId="0" applyFont="1" applyFill="1" applyBorder="1" applyAlignment="1">
      <alignment horizontal="left" wrapText="1"/>
    </xf>
    <xf numFmtId="172" fontId="0" fillId="13" borderId="12" xfId="0" applyFont="1" applyFill="1" applyBorder="1" applyAlignment="1">
      <alignment horizontal="left" wrapText="1"/>
    </xf>
    <xf numFmtId="3" fontId="0" fillId="0" borderId="22" xfId="0" applyNumberFormat="1" applyFont="1" applyFill="1" applyBorder="1" applyAlignment="1" applyProtection="1" quotePrefix="1">
      <alignment horizontal="right"/>
      <protection locked="0"/>
    </xf>
    <xf numFmtId="0" fontId="0" fillId="0" borderId="30" xfId="0" applyNumberFormat="1" applyFont="1" applyFill="1" applyBorder="1" applyAlignment="1" applyProtection="1">
      <alignment horizontal="center" wrapText="1"/>
      <protection locked="0"/>
    </xf>
    <xf numFmtId="0" fontId="0" fillId="13" borderId="10" xfId="0" applyNumberFormat="1" applyFont="1" applyFill="1" applyBorder="1" applyAlignment="1" applyProtection="1">
      <alignment horizontal="left"/>
      <protection locked="0"/>
    </xf>
    <xf numFmtId="3" fontId="0" fillId="0" borderId="16" xfId="0" applyNumberFormat="1" applyFont="1" applyFill="1" applyBorder="1" applyAlignment="1">
      <alignment horizontal="right"/>
    </xf>
    <xf numFmtId="172" fontId="0" fillId="6" borderId="11" xfId="0" applyFont="1" applyFill="1" applyBorder="1" applyAlignment="1">
      <alignment horizontal="left" wrapText="1"/>
    </xf>
    <xf numFmtId="172" fontId="14" fillId="16" borderId="31" xfId="0" applyFont="1" applyFill="1" applyBorder="1" applyAlignment="1">
      <alignment horizontal="left" wrapText="1"/>
    </xf>
    <xf numFmtId="172" fontId="0" fillId="0" borderId="0" xfId="0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172" fontId="0" fillId="0" borderId="0" xfId="0" applyAlignment="1">
      <alignment wrapText="1"/>
    </xf>
    <xf numFmtId="172" fontId="14" fillId="0" borderId="32" xfId="0" applyFont="1" applyFill="1" applyBorder="1" applyAlignment="1">
      <alignment horizontal="left" wrapText="1"/>
    </xf>
    <xf numFmtId="37" fontId="0" fillId="0" borderId="33" xfId="0" applyNumberFormat="1" applyBorder="1" applyAlignment="1">
      <alignment/>
    </xf>
    <xf numFmtId="37" fontId="0" fillId="0" borderId="0" xfId="0" applyNumberFormat="1" applyAlignment="1">
      <alignment/>
    </xf>
    <xf numFmtId="0" fontId="0" fillId="15" borderId="10" xfId="0" applyNumberFormat="1" applyFont="1" applyFill="1" applyBorder="1" applyAlignment="1" applyProtection="1">
      <alignment horizontal="left"/>
      <protection locked="0"/>
    </xf>
    <xf numFmtId="0" fontId="0" fillId="15" borderId="11" xfId="0" applyNumberFormat="1" applyFont="1" applyFill="1" applyBorder="1" applyAlignment="1" applyProtection="1">
      <alignment horizontal="left"/>
      <protection locked="0"/>
    </xf>
    <xf numFmtId="0" fontId="9" fillId="14" borderId="17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 applyProtection="1" quotePrefix="1">
      <alignment horizontal="right"/>
      <protection locked="0"/>
    </xf>
    <xf numFmtId="3" fontId="9" fillId="0" borderId="8" xfId="0" applyNumberFormat="1" applyFont="1" applyFill="1" applyBorder="1" applyAlignment="1">
      <alignment horizontal="right"/>
    </xf>
    <xf numFmtId="0" fontId="0" fillId="11" borderId="34" xfId="0" applyFont="1" applyFill="1" applyBorder="1" applyAlignment="1">
      <alignment horizontal="left" wrapText="1"/>
    </xf>
    <xf numFmtId="37" fontId="0" fillId="0" borderId="1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wrapText="1"/>
    </xf>
    <xf numFmtId="0" fontId="2" fillId="13" borderId="9" xfId="0" applyFont="1" applyFill="1" applyBorder="1" applyAlignment="1">
      <alignment horizontal="left" wrapText="1"/>
    </xf>
    <xf numFmtId="0" fontId="2" fillId="15" borderId="9" xfId="0" applyFont="1" applyFill="1" applyBorder="1" applyAlignment="1">
      <alignment horizontal="left" wrapText="1"/>
    </xf>
    <xf numFmtId="0" fontId="0" fillId="9" borderId="12" xfId="0" applyFont="1" applyFill="1" applyBorder="1" applyAlignment="1">
      <alignment horizontal="left" wrapText="1"/>
    </xf>
    <xf numFmtId="3" fontId="0" fillId="0" borderId="7" xfId="16" applyNumberFormat="1" applyFont="1" applyFill="1" applyBorder="1" applyAlignment="1">
      <alignment horizontal="right"/>
    </xf>
    <xf numFmtId="0" fontId="0" fillId="7" borderId="17" xfId="0" applyNumberFormat="1" applyFont="1" applyFill="1" applyBorder="1" applyAlignment="1" applyProtection="1">
      <alignment horizontal="left" wrapText="1"/>
      <protection locked="0"/>
    </xf>
    <xf numFmtId="3" fontId="0" fillId="0" borderId="27" xfId="16" applyNumberFormat="1" applyFont="1" applyFill="1" applyBorder="1" applyAlignment="1" applyProtection="1" quotePrefix="1">
      <alignment horizontal="right"/>
      <protection locked="0"/>
    </xf>
    <xf numFmtId="3" fontId="0" fillId="0" borderId="28" xfId="16" applyNumberFormat="1" applyFont="1" applyFill="1" applyBorder="1" applyAlignment="1">
      <alignment horizontal="right"/>
    </xf>
    <xf numFmtId="165" fontId="0" fillId="0" borderId="27" xfId="16" applyNumberFormat="1" applyFont="1" applyFill="1" applyBorder="1" applyAlignment="1" applyProtection="1" quotePrefix="1">
      <alignment horizontal="right"/>
      <protection locked="0"/>
    </xf>
    <xf numFmtId="165" fontId="0" fillId="0" borderId="28" xfId="16" applyNumberFormat="1" applyFont="1" applyFill="1" applyBorder="1" applyAlignment="1">
      <alignment horizontal="right"/>
    </xf>
    <xf numFmtId="165" fontId="0" fillId="0" borderId="1" xfId="16" applyNumberFormat="1" applyFont="1" applyFill="1" applyBorder="1" applyAlignment="1" applyProtection="1" quotePrefix="1">
      <alignment horizontal="right"/>
      <protection locked="0"/>
    </xf>
    <xf numFmtId="165" fontId="0" fillId="0" borderId="8" xfId="16" applyNumberFormat="1" applyFont="1" applyFill="1" applyBorder="1" applyAlignment="1">
      <alignment horizontal="right"/>
    </xf>
    <xf numFmtId="165" fontId="0" fillId="0" borderId="1" xfId="16" applyNumberFormat="1" applyFont="1" applyFill="1" applyBorder="1" applyAlignment="1" applyProtection="1" quotePrefix="1">
      <alignment horizontal="right"/>
      <protection locked="0"/>
    </xf>
    <xf numFmtId="165" fontId="9" fillId="0" borderId="1" xfId="16" applyNumberFormat="1" applyFont="1" applyFill="1" applyBorder="1" applyAlignment="1" applyProtection="1" quotePrefix="1">
      <alignment horizontal="right"/>
      <protection locked="0"/>
    </xf>
    <xf numFmtId="165" fontId="9" fillId="0" borderId="8" xfId="16" applyNumberFormat="1" applyFont="1" applyFill="1" applyBorder="1" applyAlignment="1">
      <alignment horizontal="right"/>
    </xf>
    <xf numFmtId="3" fontId="9" fillId="0" borderId="23" xfId="16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 applyProtection="1" quotePrefix="1">
      <alignment horizontal="right"/>
      <protection locked="0"/>
    </xf>
    <xf numFmtId="3" fontId="9" fillId="0" borderId="16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0" fillId="9" borderId="10" xfId="0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2" fillId="9" borderId="13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37" fontId="0" fillId="0" borderId="36" xfId="0" applyNumberFormat="1" applyFont="1" applyBorder="1" applyAlignment="1">
      <alignment horizontal="right"/>
    </xf>
    <xf numFmtId="37" fontId="0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 horizontal="right"/>
    </xf>
    <xf numFmtId="37" fontId="2" fillId="0" borderId="33" xfId="0" applyNumberFormat="1" applyFont="1" applyBorder="1" applyAlignment="1">
      <alignment horizontal="right"/>
    </xf>
    <xf numFmtId="3" fontId="0" fillId="0" borderId="8" xfId="16" applyNumberFormat="1" applyFont="1" applyFill="1" applyBorder="1" applyAlignment="1">
      <alignment horizontal="right"/>
    </xf>
    <xf numFmtId="172" fontId="13" fillId="9" borderId="11" xfId="0" applyFont="1" applyFill="1" applyBorder="1" applyAlignment="1">
      <alignment wrapText="1"/>
    </xf>
    <xf numFmtId="3" fontId="0" fillId="0" borderId="16" xfId="0" applyNumberFormat="1" applyFont="1" applyFill="1" applyBorder="1" applyAlignment="1" applyProtection="1" quotePrefix="1">
      <alignment horizontal="right"/>
      <protection locked="0"/>
    </xf>
    <xf numFmtId="0" fontId="9" fillId="6" borderId="34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1" fontId="0" fillId="0" borderId="0" xfId="0" applyNumberFormat="1" applyFill="1" applyAlignment="1">
      <alignment horizontal="left" wrapText="1"/>
    </xf>
    <xf numFmtId="0" fontId="2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72" fontId="13" fillId="7" borderId="10" xfId="0" applyFont="1" applyFill="1" applyBorder="1" applyAlignment="1">
      <alignment wrapText="1"/>
    </xf>
    <xf numFmtId="172" fontId="9" fillId="7" borderId="10" xfId="0" applyFont="1" applyFill="1" applyBorder="1" applyAlignment="1">
      <alignment wrapText="1"/>
    </xf>
    <xf numFmtId="172" fontId="9" fillId="7" borderId="11" xfId="0" applyFont="1" applyFill="1" applyBorder="1" applyAlignment="1">
      <alignment wrapText="1"/>
    </xf>
  </cellXfs>
  <cellStyles count="9">
    <cellStyle name="Normal" xfId="0"/>
    <cellStyle name="_x0010_“+ˆÉ•?pý¤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Executed Projects vs Deficit (2010-2013)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PG&amp;E estimated CODs used in place of contracted CODs as applicable
Reflects total energy from each project delivered through 2013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6125"/>
          <c:h val="0.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Deficit from 2010-2013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Summary!$B$17:$C$17</c:f>
              <c:numCache>
                <c:ptCount val="2"/>
                <c:pt idx="1">
                  <c:v>16596.52775545456</c:v>
                </c:pt>
              </c:numCache>
            </c:numRef>
          </c:val>
        </c:ser>
        <c:ser>
          <c:idx val="9"/>
          <c:order val="1"/>
          <c:tx>
            <c:strRef>
              <c:f>Summary!$A$28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Summary!$B$28:$B$28</c:f>
              <c:numCache>
                <c:ptCount val="1"/>
                <c:pt idx="0">
                  <c:v>3308</c:v>
                </c:pt>
              </c:numCache>
            </c:numRef>
          </c:val>
        </c:ser>
        <c:ser>
          <c:idx val="7"/>
          <c:order val="2"/>
          <c:tx>
            <c:strRef>
              <c:f>Summary!$A$26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Summary!$B$26:$B$26</c:f>
              <c:numCache>
                <c:ptCount val="1"/>
                <c:pt idx="0">
                  <c:v>1036.3251962852523</c:v>
                </c:pt>
              </c:numCache>
            </c:numRef>
          </c:val>
        </c:ser>
        <c:ser>
          <c:idx val="8"/>
          <c:order val="3"/>
          <c:tx>
            <c:strRef>
              <c:f>Summary!$A$27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solidFill>
                <a:srgbClr val="3366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Summary!$B$27:$B$27</c:f>
              <c:numCache>
                <c:ptCount val="1"/>
                <c:pt idx="0">
                  <c:v>404.03099999999995</c:v>
                </c:pt>
              </c:numCache>
            </c:numRef>
          </c:val>
        </c:ser>
        <c:ser>
          <c:idx val="3"/>
          <c:order val="4"/>
          <c:tx>
            <c:strRef>
              <c:f>Summary!$A$22</c:f>
              <c:strCache>
                <c:ptCount val="1"/>
                <c:pt idx="0">
                  <c:v>NW Wind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Summary!$B$22:$B$22</c:f>
              <c:numCache>
                <c:ptCount val="1"/>
                <c:pt idx="0">
                  <c:v>1108</c:v>
                </c:pt>
              </c:numCache>
            </c:numRef>
          </c:val>
        </c:ser>
        <c:ser>
          <c:idx val="6"/>
          <c:order val="5"/>
          <c:tx>
            <c:strRef>
              <c:f>Summary!$A$23</c:f>
              <c:strCache>
                <c:ptCount val="1"/>
                <c:pt idx="0">
                  <c:v>In-State Wind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Summary!$B$23</c:f>
              <c:numCache>
                <c:ptCount val="1"/>
                <c:pt idx="0">
                  <c:v>1124</c:v>
                </c:pt>
              </c:numCache>
            </c:numRef>
          </c:val>
        </c:ser>
        <c:ser>
          <c:idx val="2"/>
          <c:order val="6"/>
          <c:tx>
            <c:strRef>
              <c:f>Summary!$A$21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Summary!$B$21:$B$21</c:f>
              <c:numCache>
                <c:ptCount val="1"/>
                <c:pt idx="0">
                  <c:v>5551.5502640125</c:v>
                </c:pt>
              </c:numCache>
            </c:numRef>
          </c:val>
        </c:ser>
        <c:ser>
          <c:idx val="5"/>
          <c:order val="7"/>
          <c:tx>
            <c:strRef>
              <c:f>Summary!$A$25</c:f>
              <c:strCache>
                <c:ptCount val="1"/>
                <c:pt idx="0">
                  <c:v>Short-Term Transactions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Summary!$B$25:$B$25</c:f>
              <c:numCache>
                <c:ptCount val="1"/>
                <c:pt idx="0">
                  <c:v>5375</c:v>
                </c:pt>
              </c:numCache>
            </c:numRef>
          </c:val>
        </c:ser>
        <c:ser>
          <c:idx val="4"/>
          <c:order val="8"/>
          <c:tx>
            <c:strRef>
              <c:f>Summary!$A$24</c:f>
              <c:strCache>
                <c:ptCount val="1"/>
                <c:pt idx="0">
                  <c:v>RECs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Summary!$B$24:$B$24</c:f>
              <c:numCache>
                <c:ptCount val="1"/>
                <c:pt idx="0">
                  <c:v>1180</c:v>
                </c:pt>
              </c:numCache>
            </c:numRef>
          </c:val>
        </c:ser>
        <c:ser>
          <c:idx val="1"/>
          <c:order val="9"/>
          <c:tx>
            <c:strRef>
              <c:f>Summary!$A$29</c:f>
              <c:strCache>
                <c:ptCount val="1"/>
                <c:pt idx="0">
                  <c:v>Closely Watched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Summary!$B$29</c:f>
              <c:numCache>
                <c:ptCount val="1"/>
                <c:pt idx="0">
                  <c:v>2466.834</c:v>
                </c:pt>
              </c:numCache>
            </c:numRef>
          </c:val>
        </c:ser>
        <c:ser>
          <c:idx val="10"/>
          <c:order val="10"/>
          <c:tx>
            <c:strRef>
              <c:f>Summary!$A$18</c:f>
              <c:strCache>
                <c:ptCount val="1"/>
                <c:pt idx="0">
                  <c:v>Hydro Variability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Summary!$B$18:$C$18</c:f>
              <c:numCache>
                <c:ptCount val="2"/>
                <c:pt idx="1">
                  <c:v>395.6</c:v>
                </c:pt>
              </c:numCache>
            </c:numRef>
          </c:val>
        </c:ser>
        <c:overlap val="100"/>
        <c:gapWidth val="70"/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1986"/>
        <c:crosses val="autoZero"/>
        <c:auto val="1"/>
        <c:lblOffset val="100"/>
        <c:noMultiLvlLbl val="0"/>
      </c:catAx>
      <c:valAx>
        <c:axId val="3520198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09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6325"/>
          <c:y val="0.896"/>
          <c:w val="0.90725"/>
          <c:h val="0.09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Executed and Under Negotiation Projects vs Deficit (2010-2013)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
PG&amp;E estimated CODs used in place of contracted CODs as applicable
Reflects total energy from each project delivered through 2013
Solar 1 year delay, Closely Watched and RECs removed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98"/>
          <c:w val="0.96925"/>
          <c:h val="0.7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Deficit from 2010-2013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Summary!$B$17:$C$17</c:f>
              <c:numCache>
                <c:ptCount val="2"/>
                <c:pt idx="1">
                  <c:v>16596.52775545456</c:v>
                </c:pt>
              </c:numCache>
            </c:numRef>
          </c:val>
        </c:ser>
        <c:ser>
          <c:idx val="9"/>
          <c:order val="1"/>
          <c:tx>
            <c:strRef>
              <c:f>Summary!$A$28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Summary!$B$28:$B$28</c:f>
              <c:numCache>
                <c:ptCount val="1"/>
                <c:pt idx="0">
                  <c:v>3308</c:v>
                </c:pt>
              </c:numCache>
            </c:numRef>
          </c:val>
        </c:ser>
        <c:ser>
          <c:idx val="7"/>
          <c:order val="2"/>
          <c:tx>
            <c:strRef>
              <c:f>Summary!$A$26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Summary!$B$26:$B$26</c:f>
              <c:numCache>
                <c:ptCount val="1"/>
                <c:pt idx="0">
                  <c:v>1036.3251962852523</c:v>
                </c:pt>
              </c:numCache>
            </c:numRef>
          </c:val>
        </c:ser>
        <c:ser>
          <c:idx val="8"/>
          <c:order val="3"/>
          <c:tx>
            <c:strRef>
              <c:f>Summary!$A$27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solidFill>
                <a:srgbClr val="3366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Summary!$B$27:$B$27</c:f>
              <c:numCache>
                <c:ptCount val="1"/>
                <c:pt idx="0">
                  <c:v>404.03099999999995</c:v>
                </c:pt>
              </c:numCache>
            </c:numRef>
          </c:val>
        </c:ser>
        <c:ser>
          <c:idx val="3"/>
          <c:order val="4"/>
          <c:tx>
            <c:strRef>
              <c:f>Summary!$A$22</c:f>
              <c:strCache>
                <c:ptCount val="1"/>
                <c:pt idx="0">
                  <c:v>NW Wind 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Summary!$B$22:$B$22</c:f>
              <c:numCache>
                <c:ptCount val="1"/>
                <c:pt idx="0">
                  <c:v>1108</c:v>
                </c:pt>
              </c:numCache>
            </c:numRef>
          </c:val>
        </c:ser>
        <c:ser>
          <c:idx val="6"/>
          <c:order val="5"/>
          <c:tx>
            <c:strRef>
              <c:f>Summary!$A$23</c:f>
              <c:strCache>
                <c:ptCount val="1"/>
                <c:pt idx="0">
                  <c:v>In-State Wind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Summary!$B$23</c:f>
              <c:numCache>
                <c:ptCount val="1"/>
                <c:pt idx="0">
                  <c:v>1124</c:v>
                </c:pt>
              </c:numCache>
            </c:numRef>
          </c:val>
        </c:ser>
        <c:ser>
          <c:idx val="2"/>
          <c:order val="6"/>
          <c:tx>
            <c:strRef>
              <c:f>Summary!$A$35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Summary!$B$35</c:f>
              <c:numCache>
                <c:ptCount val="1"/>
                <c:pt idx="0">
                  <c:v>1911.0484338124998</c:v>
                </c:pt>
              </c:numCache>
            </c:numRef>
          </c:val>
        </c:ser>
        <c:ser>
          <c:idx val="5"/>
          <c:order val="7"/>
          <c:tx>
            <c:strRef>
              <c:f>Summary!$A$25</c:f>
              <c:strCache>
                <c:ptCount val="1"/>
                <c:pt idx="0">
                  <c:v>Short-Term Transactions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numRef>
              <c:f>Summary!$D$12:$E$12</c:f>
              <c:numCache>
                <c:ptCount val="2"/>
              </c:numCache>
            </c:numRef>
          </c:cat>
          <c:val>
            <c:numRef>
              <c:f>Summary!$B$25:$B$25</c:f>
              <c:numCache>
                <c:ptCount val="1"/>
                <c:pt idx="0">
                  <c:v>5375</c:v>
                </c:pt>
              </c:numCache>
            </c:numRef>
          </c:val>
        </c:ser>
        <c:ser>
          <c:idx val="10"/>
          <c:order val="8"/>
          <c:tx>
            <c:strRef>
              <c:f>Summary!$A$18</c:f>
              <c:strCache>
                <c:ptCount val="1"/>
                <c:pt idx="0">
                  <c:v>Hydro Variability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Summary!$B$18:$C$18</c:f>
              <c:numCache>
                <c:ptCount val="2"/>
                <c:pt idx="1">
                  <c:v>395.6</c:v>
                </c:pt>
              </c:numCache>
            </c:numRef>
          </c:val>
        </c:ser>
        <c:ser>
          <c:idx val="4"/>
          <c:order val="9"/>
          <c:tx>
            <c:strRef>
              <c:f>Summary!$A$31</c:f>
              <c:strCache>
                <c:ptCount val="1"/>
                <c:pt idx="0">
                  <c:v>Short-Term Under Negotiation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FF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Summary!$B$31</c:f>
              <c:numCache>
                <c:ptCount val="1"/>
                <c:pt idx="0">
                  <c:v>1160</c:v>
                </c:pt>
              </c:numCache>
            </c:numRef>
          </c:val>
        </c:ser>
        <c:ser>
          <c:idx val="1"/>
          <c:order val="10"/>
          <c:tx>
            <c:strRef>
              <c:f>Summary!$A$30</c:f>
              <c:strCache>
                <c:ptCount val="1"/>
                <c:pt idx="0">
                  <c:v>Long-Term Under Negotiation</c:v>
                </c:pt>
              </c:strCache>
            </c:strRef>
          </c:tx>
          <c:spPr>
            <a:pattFill prst="wdDnDiag">
              <a:fgClr>
                <a:srgbClr val="FFCC00"/>
              </a:fgClr>
              <a:bgClr>
                <a:srgbClr val="FF99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Summary!$B$30</c:f>
              <c:numCache>
                <c:ptCount val="1"/>
                <c:pt idx="0">
                  <c:v>3509.803</c:v>
                </c:pt>
              </c:numCache>
            </c:numRef>
          </c:val>
        </c:ser>
        <c:overlap val="100"/>
        <c:gapWidth val="70"/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38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25"/>
          <c:y val="0.89175"/>
          <c:w val="0.91775"/>
          <c:h val="0.0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5" right="0.5" top="0.66" bottom="0.5" header="0.5" footer="0.5"/>
  <pageSetup horizontalDpi="600" verticalDpi="600" orientation="landscape"/>
  <headerFooter>
    <oddHeader>&amp;RCONFIDENTIAL PROTECTED MATERIAL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tabSelected="1" workbookViewId="0"/>
  </sheetViews>
  <pageMargins left="0.5" right="0.5" top="0.65" bottom="0.5" header="0.5" footer="0.5"/>
  <pageSetup horizontalDpi="600" verticalDpi="600" orientation="landscape"/>
  <headerFooter>
    <oddHeader>&amp;RCONFIDENTIAL PROTECTED MATERIAL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0.21875</cdr:y>
    </cdr:from>
    <cdr:to>
      <cdr:x>0.599</cdr:x>
      <cdr:y>0.24475</cdr:y>
    </cdr:to>
    <cdr:sp>
      <cdr:nvSpPr>
        <cdr:cNvPr id="1" name="TextBox 7"/>
        <cdr:cNvSpPr txBox="1">
          <a:spLocks noChangeArrowheads="1"/>
        </cdr:cNvSpPr>
      </cdr:nvSpPr>
      <cdr:spPr>
        <a:xfrm>
          <a:off x="4191000" y="1457325"/>
          <a:ext cx="1276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Difference = 4,562</a:t>
          </a:r>
        </a:p>
      </cdr:txBody>
    </cdr:sp>
  </cdr:relSizeAnchor>
  <cdr:relSizeAnchor xmlns:cdr="http://schemas.openxmlformats.org/drawingml/2006/chartDrawing">
    <cdr:from>
      <cdr:x>0.4215</cdr:x>
      <cdr:y>0.71475</cdr:y>
    </cdr:from>
    <cdr:to>
      <cdr:x>0.449</cdr:x>
      <cdr:y>0.71475</cdr:y>
    </cdr:to>
    <cdr:sp>
      <cdr:nvSpPr>
        <cdr:cNvPr id="2" name="Line 8"/>
        <cdr:cNvSpPr>
          <a:spLocks/>
        </cdr:cNvSpPr>
      </cdr:nvSpPr>
      <cdr:spPr>
        <a:xfrm flipH="1" flipV="1">
          <a:off x="3848100" y="47720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0.13175</cdr:y>
    </cdr:from>
    <cdr:to>
      <cdr:x>0.60375</cdr:x>
      <cdr:y>0.28375</cdr:y>
    </cdr:to>
    <cdr:sp>
      <cdr:nvSpPr>
        <cdr:cNvPr id="3" name="Line 10"/>
        <cdr:cNvSpPr>
          <a:spLocks/>
        </cdr:cNvSpPr>
      </cdr:nvSpPr>
      <cdr:spPr>
        <a:xfrm>
          <a:off x="5505450" y="8763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0.00875</cdr:y>
    </cdr:from>
    <cdr:to>
      <cdr:x>0.995</cdr:x>
      <cdr:y>0.05875</cdr:y>
    </cdr:to>
    <cdr:sp>
      <cdr:nvSpPr>
        <cdr:cNvPr id="4" name="TextBox 11"/>
        <cdr:cNvSpPr txBox="1">
          <a:spLocks noChangeArrowheads="1"/>
        </cdr:cNvSpPr>
      </cdr:nvSpPr>
      <cdr:spPr>
        <a:xfrm>
          <a:off x="7896225" y="57150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PRG Short-Term
Scenario #1</a:t>
          </a:r>
        </a:p>
      </cdr:txBody>
    </cdr:sp>
  </cdr:relSizeAnchor>
  <cdr:relSizeAnchor xmlns:cdr="http://schemas.openxmlformats.org/drawingml/2006/chartDrawing">
    <cdr:from>
      <cdr:x>0.0625</cdr:x>
      <cdr:y>0.14025</cdr:y>
    </cdr:from>
    <cdr:to>
      <cdr:x>0.123</cdr:x>
      <cdr:y>0.16625</cdr:y>
    </cdr:to>
    <cdr:sp>
      <cdr:nvSpPr>
        <cdr:cNvPr id="5" name="TextBox 13"/>
        <cdr:cNvSpPr txBox="1">
          <a:spLocks noChangeArrowheads="1"/>
        </cdr:cNvSpPr>
      </cdr:nvSpPr>
      <cdr:spPr>
        <a:xfrm>
          <a:off x="561975" y="933450"/>
          <a:ext cx="552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21,554</a:t>
          </a:r>
        </a:p>
      </cdr:txBody>
    </cdr:sp>
  </cdr:relSizeAnchor>
  <cdr:relSizeAnchor xmlns:cdr="http://schemas.openxmlformats.org/drawingml/2006/chartDrawing">
    <cdr:from>
      <cdr:x>0.123</cdr:x>
      <cdr:y>0.13175</cdr:y>
    </cdr:from>
    <cdr:to>
      <cdr:x>0.15125</cdr:x>
      <cdr:y>0.14875</cdr:y>
    </cdr:to>
    <cdr:sp>
      <cdr:nvSpPr>
        <cdr:cNvPr id="6" name="Line 14"/>
        <cdr:cNvSpPr>
          <a:spLocks/>
        </cdr:cNvSpPr>
      </cdr:nvSpPr>
      <cdr:spPr>
        <a:xfrm flipV="1">
          <a:off x="1114425" y="876300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0.22575</cdr:y>
    </cdr:from>
    <cdr:to>
      <cdr:x>0.93325</cdr:x>
      <cdr:y>0.25175</cdr:y>
    </cdr:to>
    <cdr:sp>
      <cdr:nvSpPr>
        <cdr:cNvPr id="7" name="TextBox 16"/>
        <cdr:cNvSpPr txBox="1">
          <a:spLocks noChangeArrowheads="1"/>
        </cdr:cNvSpPr>
      </cdr:nvSpPr>
      <cdr:spPr>
        <a:xfrm>
          <a:off x="8039100" y="1504950"/>
          <a:ext cx="4857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16,993</a:t>
          </a:r>
        </a:p>
      </cdr:txBody>
    </cdr:sp>
  </cdr:relSizeAnchor>
  <cdr:relSizeAnchor xmlns:cdr="http://schemas.openxmlformats.org/drawingml/2006/chartDrawing">
    <cdr:from>
      <cdr:x>0.88025</cdr:x>
      <cdr:y>0.25925</cdr:y>
    </cdr:from>
    <cdr:to>
      <cdr:x>0.905</cdr:x>
      <cdr:y>0.28375</cdr:y>
    </cdr:to>
    <cdr:sp>
      <cdr:nvSpPr>
        <cdr:cNvPr id="8" name="Line 17"/>
        <cdr:cNvSpPr>
          <a:spLocks/>
        </cdr:cNvSpPr>
      </cdr:nvSpPr>
      <cdr:spPr>
        <a:xfrm flipH="1">
          <a:off x="8039100" y="1724025"/>
          <a:ext cx="228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0.189</cdr:y>
    </cdr:from>
    <cdr:to>
      <cdr:x>0.81975</cdr:x>
      <cdr:y>0.25175</cdr:y>
    </cdr:to>
    <cdr:sp>
      <cdr:nvSpPr>
        <cdr:cNvPr id="9" name="TextBox 18"/>
        <cdr:cNvSpPr txBox="1">
          <a:spLocks noChangeArrowheads="1"/>
        </cdr:cNvSpPr>
      </cdr:nvSpPr>
      <cdr:spPr>
        <a:xfrm>
          <a:off x="5705475" y="1257300"/>
          <a:ext cx="178117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Hydro Variability represents 75% of normal hydro in 2010, all other years assumed normal</a:t>
          </a:r>
        </a:p>
      </cdr:txBody>
    </cdr:sp>
  </cdr:relSizeAnchor>
  <cdr:relSizeAnchor xmlns:cdr="http://schemas.openxmlformats.org/drawingml/2006/chartDrawing">
    <cdr:from>
      <cdr:x>0.741</cdr:x>
      <cdr:y>0.25175</cdr:y>
    </cdr:from>
    <cdr:to>
      <cdr:x>0.741</cdr:x>
      <cdr:y>0.28375</cdr:y>
    </cdr:to>
    <cdr:sp>
      <cdr:nvSpPr>
        <cdr:cNvPr id="10" name="Line 19"/>
        <cdr:cNvSpPr>
          <a:spLocks/>
        </cdr:cNvSpPr>
      </cdr:nvSpPr>
      <cdr:spPr>
        <a:xfrm>
          <a:off x="6762750" y="1676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0.06925</cdr:y>
    </cdr:from>
    <cdr:to>
      <cdr:x>0.95725</cdr:x>
      <cdr:y>0.095</cdr:y>
    </cdr:to>
    <cdr:sp>
      <cdr:nvSpPr>
        <cdr:cNvPr id="11" name="TextBox 24"/>
        <cdr:cNvSpPr txBox="1">
          <a:spLocks noChangeArrowheads="1"/>
        </cdr:cNvSpPr>
      </cdr:nvSpPr>
      <cdr:spPr>
        <a:xfrm>
          <a:off x="7896225" y="457200"/>
          <a:ext cx="847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1/14/2010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86550"/>
    <xdr:graphicFrame>
      <xdr:nvGraphicFramePr>
        <xdr:cNvPr id="1" name="Shape 1025"/>
        <xdr:cNvGraphicFramePr/>
      </xdr:nvGraphicFramePr>
      <xdr:xfrm>
        <a:off x="0" y="0"/>
        <a:ext cx="91344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0.23625</cdr:y>
    </cdr:from>
    <cdr:to>
      <cdr:x>0.58925</cdr:x>
      <cdr:y>0.26425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81150"/>
          <a:ext cx="1123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Difference = 1,944</a:t>
          </a:r>
        </a:p>
      </cdr:txBody>
    </cdr:sp>
  </cdr:relSizeAnchor>
  <cdr:relSizeAnchor xmlns:cdr="http://schemas.openxmlformats.org/drawingml/2006/chartDrawing">
    <cdr:from>
      <cdr:x>0.42075</cdr:x>
      <cdr:y>0.71175</cdr:y>
    </cdr:from>
    <cdr:to>
      <cdr:x>0.4555</cdr:x>
      <cdr:y>0.71175</cdr:y>
    </cdr:to>
    <cdr:sp>
      <cdr:nvSpPr>
        <cdr:cNvPr id="2" name="Line 2"/>
        <cdr:cNvSpPr>
          <a:spLocks/>
        </cdr:cNvSpPr>
      </cdr:nvSpPr>
      <cdr:spPr>
        <a:xfrm flipH="1">
          <a:off x="3838575" y="476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0.225</cdr:y>
    </cdr:from>
    <cdr:to>
      <cdr:x>0.61025</cdr:x>
      <cdr:y>0.28225</cdr:y>
    </cdr:to>
    <cdr:sp>
      <cdr:nvSpPr>
        <cdr:cNvPr id="3" name="Line 3"/>
        <cdr:cNvSpPr>
          <a:spLocks/>
        </cdr:cNvSpPr>
      </cdr:nvSpPr>
      <cdr:spPr>
        <a:xfrm flipH="1">
          <a:off x="5572125" y="1504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0.19325</cdr:y>
    </cdr:from>
    <cdr:to>
      <cdr:x>0.1295</cdr:x>
      <cdr:y>0.22575</cdr:y>
    </cdr:to>
    <cdr:sp>
      <cdr:nvSpPr>
        <cdr:cNvPr id="4" name="TextBox 5"/>
        <cdr:cNvSpPr txBox="1">
          <a:spLocks noChangeArrowheads="1"/>
        </cdr:cNvSpPr>
      </cdr:nvSpPr>
      <cdr:spPr>
        <a:xfrm>
          <a:off x="685800" y="1285875"/>
          <a:ext cx="4953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18,936</a:t>
          </a:r>
        </a:p>
      </cdr:txBody>
    </cdr:sp>
  </cdr:relSizeAnchor>
  <cdr:relSizeAnchor xmlns:cdr="http://schemas.openxmlformats.org/drawingml/2006/chartDrawing">
    <cdr:from>
      <cdr:x>0.1295</cdr:x>
      <cdr:y>0.209</cdr:y>
    </cdr:from>
    <cdr:to>
      <cdr:x>0.157</cdr:x>
      <cdr:y>0.2175</cdr:y>
    </cdr:to>
    <cdr:sp>
      <cdr:nvSpPr>
        <cdr:cNvPr id="5" name="Line 6"/>
        <cdr:cNvSpPr>
          <a:spLocks/>
        </cdr:cNvSpPr>
      </cdr:nvSpPr>
      <cdr:spPr>
        <a:xfrm>
          <a:off x="1181100" y="1390650"/>
          <a:ext cx="2476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0.0115</cdr:y>
    </cdr:from>
    <cdr:to>
      <cdr:x>0.985</cdr:x>
      <cdr:y>0.06275</cdr:y>
    </cdr:to>
    <cdr:sp>
      <cdr:nvSpPr>
        <cdr:cNvPr id="6" name="TextBox 7"/>
        <cdr:cNvSpPr txBox="1">
          <a:spLocks noChangeArrowheads="1"/>
        </cdr:cNvSpPr>
      </cdr:nvSpPr>
      <cdr:spPr>
        <a:xfrm>
          <a:off x="7858125" y="76200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PRG Short-Term
Scenario #2</a:t>
          </a:r>
        </a:p>
      </cdr:txBody>
    </cdr:sp>
  </cdr:relSizeAnchor>
  <cdr:relSizeAnchor xmlns:cdr="http://schemas.openxmlformats.org/drawingml/2006/chartDrawing">
    <cdr:from>
      <cdr:x>0.46025</cdr:x>
      <cdr:y>0.569</cdr:y>
    </cdr:from>
    <cdr:to>
      <cdr:x>0.5995</cdr:x>
      <cdr:y>0.625</cdr:y>
    </cdr:to>
    <cdr:sp>
      <cdr:nvSpPr>
        <cdr:cNvPr id="7" name="TextBox 8"/>
        <cdr:cNvSpPr txBox="1">
          <a:spLocks noChangeArrowheads="1"/>
        </cdr:cNvSpPr>
      </cdr:nvSpPr>
      <cdr:spPr>
        <a:xfrm>
          <a:off x="4200525" y="3810000"/>
          <a:ext cx="12763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year delay = loss of 3,641 GWh</a:t>
          </a:r>
        </a:p>
      </cdr:txBody>
    </cdr:sp>
  </cdr:relSizeAnchor>
  <cdr:relSizeAnchor xmlns:cdr="http://schemas.openxmlformats.org/drawingml/2006/chartDrawing">
    <cdr:from>
      <cdr:x>0.42075</cdr:x>
      <cdr:y>0.60075</cdr:y>
    </cdr:from>
    <cdr:to>
      <cdr:x>0.4555</cdr:x>
      <cdr:y>0.60075</cdr:y>
    </cdr:to>
    <cdr:sp>
      <cdr:nvSpPr>
        <cdr:cNvPr id="8" name="Line 12"/>
        <cdr:cNvSpPr>
          <a:spLocks/>
        </cdr:cNvSpPr>
      </cdr:nvSpPr>
      <cdr:spPr>
        <a:xfrm flipH="1">
          <a:off x="3838575" y="4019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0.225</cdr:y>
    </cdr:from>
    <cdr:to>
      <cdr:x>0.9355</cdr:x>
      <cdr:y>0.2505</cdr:y>
    </cdr:to>
    <cdr:sp>
      <cdr:nvSpPr>
        <cdr:cNvPr id="9" name="TextBox 14"/>
        <cdr:cNvSpPr txBox="1">
          <a:spLocks noChangeArrowheads="1"/>
        </cdr:cNvSpPr>
      </cdr:nvSpPr>
      <cdr:spPr>
        <a:xfrm>
          <a:off x="8020050" y="1504950"/>
          <a:ext cx="5143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16,993</a:t>
          </a:r>
        </a:p>
      </cdr:txBody>
    </cdr:sp>
  </cdr:relSizeAnchor>
  <cdr:relSizeAnchor xmlns:cdr="http://schemas.openxmlformats.org/drawingml/2006/chartDrawing">
    <cdr:from>
      <cdr:x>0.87875</cdr:x>
      <cdr:y>0.2505</cdr:y>
    </cdr:from>
    <cdr:to>
      <cdr:x>0.908</cdr:x>
      <cdr:y>0.28225</cdr:y>
    </cdr:to>
    <cdr:sp>
      <cdr:nvSpPr>
        <cdr:cNvPr id="10" name="Line 15"/>
        <cdr:cNvSpPr>
          <a:spLocks/>
        </cdr:cNvSpPr>
      </cdr:nvSpPr>
      <cdr:spPr>
        <a:xfrm flipH="1">
          <a:off x="8020050" y="167640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0.18875</cdr:y>
    </cdr:from>
    <cdr:to>
      <cdr:x>0.84475</cdr:x>
      <cdr:y>0.2505</cdr:y>
    </cdr:to>
    <cdr:sp>
      <cdr:nvSpPr>
        <cdr:cNvPr id="11" name="TextBox 16"/>
        <cdr:cNvSpPr txBox="1">
          <a:spLocks noChangeArrowheads="1"/>
        </cdr:cNvSpPr>
      </cdr:nvSpPr>
      <cdr:spPr>
        <a:xfrm>
          <a:off x="5781675" y="1257300"/>
          <a:ext cx="1933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Hydro Variability represents 75% of normal hydro in 2010, all other years assumed normal</a:t>
          </a:r>
        </a:p>
      </cdr:txBody>
    </cdr:sp>
  </cdr:relSizeAnchor>
  <cdr:relSizeAnchor xmlns:cdr="http://schemas.openxmlformats.org/drawingml/2006/chartDrawing">
    <cdr:from>
      <cdr:x>0.73675</cdr:x>
      <cdr:y>0.2505</cdr:y>
    </cdr:from>
    <cdr:to>
      <cdr:x>0.73675</cdr:x>
      <cdr:y>0.28225</cdr:y>
    </cdr:to>
    <cdr:sp>
      <cdr:nvSpPr>
        <cdr:cNvPr id="12" name="Line 17"/>
        <cdr:cNvSpPr>
          <a:spLocks/>
        </cdr:cNvSpPr>
      </cdr:nvSpPr>
      <cdr:spPr>
        <a:xfrm>
          <a:off x="6724650" y="16764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0.2875</cdr:y>
    </cdr:from>
    <cdr:to>
      <cdr:x>0.58375</cdr:x>
      <cdr:y>0.3775</cdr:y>
    </cdr:to>
    <cdr:sp>
      <cdr:nvSpPr>
        <cdr:cNvPr id="13" name="Line 18"/>
        <cdr:cNvSpPr>
          <a:spLocks/>
        </cdr:cNvSpPr>
      </cdr:nvSpPr>
      <cdr:spPr>
        <a:xfrm>
          <a:off x="5324475" y="1924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0.44275</cdr:x>
      <cdr:y>0.32225</cdr:y>
    </cdr:from>
    <cdr:to>
      <cdr:x>0.57475</cdr:x>
      <cdr:y>0.35025</cdr:y>
    </cdr:to>
    <cdr:sp>
      <cdr:nvSpPr>
        <cdr:cNvPr id="14" name="TextBox 19"/>
        <cdr:cNvSpPr txBox="1">
          <a:spLocks noChangeArrowheads="1"/>
        </cdr:cNvSpPr>
      </cdr:nvSpPr>
      <cdr:spPr>
        <a:xfrm>
          <a:off x="4038600" y="2152650"/>
          <a:ext cx="1209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Difference = 2,726</a:t>
          </a:r>
        </a:p>
      </cdr:txBody>
    </cdr:sp>
  </cdr:relSizeAnchor>
  <cdr:relSizeAnchor xmlns:cdr="http://schemas.openxmlformats.org/drawingml/2006/chartDrawing">
    <cdr:from>
      <cdr:x>0.86125</cdr:x>
      <cdr:y>0.075</cdr:y>
    </cdr:from>
    <cdr:to>
      <cdr:x>0.9445</cdr:x>
      <cdr:y>0.1025</cdr:y>
    </cdr:to>
    <cdr:sp>
      <cdr:nvSpPr>
        <cdr:cNvPr id="15" name="TextBox 20"/>
        <cdr:cNvSpPr txBox="1">
          <a:spLocks noChangeArrowheads="1"/>
        </cdr:cNvSpPr>
      </cdr:nvSpPr>
      <cdr:spPr>
        <a:xfrm>
          <a:off x="7858125" y="4953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1/14/2010</a:t>
          </a:r>
        </a:p>
      </cdr:txBody>
    </cdr:sp>
  </cdr:relSizeAnchor>
  <cdr:relSizeAnchor xmlns:cdr="http://schemas.openxmlformats.org/drawingml/2006/chartDrawing">
    <cdr:from>
      <cdr:x>0.583</cdr:x>
      <cdr:y>0.28525</cdr:y>
    </cdr:from>
    <cdr:to>
      <cdr:x>0.614</cdr:x>
      <cdr:y>0.28525</cdr:y>
    </cdr:to>
    <cdr:sp>
      <cdr:nvSpPr>
        <cdr:cNvPr id="16" name="Line 21"/>
        <cdr:cNvSpPr>
          <a:spLocks/>
        </cdr:cNvSpPr>
      </cdr:nvSpPr>
      <cdr:spPr>
        <a:xfrm>
          <a:off x="5324475" y="1905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</cdr:x>
      <cdr:y>0.3775</cdr:y>
    </cdr:from>
    <cdr:to>
      <cdr:x>0.58925</cdr:x>
      <cdr:y>0.3775</cdr:y>
    </cdr:to>
    <cdr:sp>
      <cdr:nvSpPr>
        <cdr:cNvPr id="17" name="Line 22"/>
        <cdr:cNvSpPr>
          <a:spLocks/>
        </cdr:cNvSpPr>
      </cdr:nvSpPr>
      <cdr:spPr>
        <a:xfrm>
          <a:off x="3914775" y="2524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696075"/>
    <xdr:graphicFrame>
      <xdr:nvGraphicFramePr>
        <xdr:cNvPr id="1" name="Shape 1025"/>
        <xdr:cNvGraphicFramePr/>
      </xdr:nvGraphicFramePr>
      <xdr:xfrm>
        <a:off x="0" y="0"/>
        <a:ext cx="91344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ss/RPS%20Strategy\RPS%20Open%20Position%20-%2009-04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ss/ep/RE/RPSBinder/Shared%20Documents/Compliance%2020-50-80%20Model/RPS%20Compliance%2020-50-80%20-%2011-02-09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S Contracts"/>
      <sheetName val="Probability Updates"/>
      <sheetName val="Flexible Compliance"/>
      <sheetName val="By Categories"/>
      <sheetName val="Open Position"/>
      <sheetName val="By Signed &amp; Pre-2008 Short List"/>
      <sheetName val="Bilats"/>
      <sheetName val="Red &amp; Green"/>
      <sheetName val="Drop-Down Lists"/>
    </sheetNames>
    <sheetDataSet>
      <sheetData sheetId="8">
        <row r="22">
          <cell r="F22" t="str">
            <v>PG&amp;E</v>
          </cell>
        </row>
        <row r="23">
          <cell r="F23" t="str">
            <v>Contracted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ta ST Open Position"/>
      <sheetName val="ST Open Position with 50% gen"/>
      <sheetName val="ST Open Position Full Gen"/>
      <sheetName val="RPS Contracts"/>
      <sheetName val="Probability Updates"/>
      <sheetName val="Flexible Compliance"/>
      <sheetName val="Flexible w Real Earmarking"/>
      <sheetName val="By Categories"/>
      <sheetName val="Open Position"/>
      <sheetName val="Pricing"/>
      <sheetName val="Broken out for Board"/>
      <sheetName val="Signed &amp; Pre-2008 Short List"/>
      <sheetName val="Bilats"/>
      <sheetName val="Red &amp; Green"/>
      <sheetName val="Drop-Down Lists"/>
      <sheetName val="Notes"/>
    </sheetNames>
    <sheetDataSet>
      <sheetData sheetId="14">
        <row r="3">
          <cell r="B3" t="str">
            <v>biodiesel</v>
          </cell>
          <cell r="D3" t="str">
            <v>pre-2002</v>
          </cell>
          <cell r="H3" t="str">
            <v>Operational projects</v>
          </cell>
        </row>
        <row r="4">
          <cell r="B4" t="str">
            <v>biomass</v>
          </cell>
          <cell r="D4">
            <v>2002</v>
          </cell>
          <cell r="H4" t="str">
            <v>Recontracting (other than Calpine)</v>
          </cell>
        </row>
        <row r="5">
          <cell r="B5" t="str">
            <v>conduit hydro</v>
          </cell>
          <cell r="D5">
            <v>2003</v>
          </cell>
          <cell r="H5" t="str">
            <v>Calpine recontracting</v>
          </cell>
        </row>
        <row r="6">
          <cell r="B6" t="str">
            <v>digester gas</v>
          </cell>
          <cell r="D6">
            <v>2004</v>
          </cell>
          <cell r="H6" t="str">
            <v>Hydro variability </v>
          </cell>
        </row>
        <row r="7">
          <cell r="B7" t="str">
            <v>fuel cells</v>
          </cell>
          <cell r="D7">
            <v>2005</v>
          </cell>
          <cell r="H7" t="str">
            <v>Signed contracts &amp; pre-2008 shortlist</v>
          </cell>
        </row>
        <row r="8">
          <cell r="B8" t="str">
            <v>geothermal</v>
          </cell>
          <cell r="D8">
            <v>2006</v>
          </cell>
          <cell r="H8" t="str">
            <v>2008 RFO Tier 1 shortlist</v>
          </cell>
        </row>
        <row r="9">
          <cell r="B9" t="str">
            <v>landfill gas</v>
          </cell>
          <cell r="D9">
            <v>2007</v>
          </cell>
          <cell r="H9" t="str">
            <v>Tier 1 bilats - RECs</v>
          </cell>
        </row>
        <row r="10">
          <cell r="B10" t="str">
            <v>muni. solid waste</v>
          </cell>
          <cell r="D10">
            <v>2008</v>
          </cell>
          <cell r="H10" t="str">
            <v>Tier 1 bilats - firm &amp; shape</v>
          </cell>
        </row>
        <row r="11">
          <cell r="B11" t="str">
            <v>ocean/tidal</v>
          </cell>
          <cell r="D11">
            <v>2009</v>
          </cell>
          <cell r="H11" t="str">
            <v>Tier 1 bilats - other</v>
          </cell>
        </row>
        <row r="12">
          <cell r="B12" t="str">
            <v>small hydro</v>
          </cell>
          <cell r="D12">
            <v>2010</v>
          </cell>
          <cell r="H12" t="str">
            <v>Generic RFOs</v>
          </cell>
        </row>
        <row r="13">
          <cell r="B13" t="str">
            <v>solar PV</v>
          </cell>
          <cell r="D13">
            <v>2011</v>
          </cell>
          <cell r="H13" t="str">
            <v>Generic bilats</v>
          </cell>
        </row>
        <row r="14">
          <cell r="B14" t="str">
            <v>solar thermal</v>
          </cell>
          <cell r="D14">
            <v>2012</v>
          </cell>
          <cell r="H14" t="str">
            <v>Generic RECs</v>
          </cell>
        </row>
        <row r="15">
          <cell r="B15" t="str">
            <v>wind</v>
          </cell>
          <cell r="D15">
            <v>2013</v>
          </cell>
        </row>
        <row r="16">
          <cell r="B16" t="str">
            <v>not specified</v>
          </cell>
          <cell r="D16">
            <v>2014</v>
          </cell>
        </row>
        <row r="17">
          <cell r="D17">
            <v>2015</v>
          </cell>
        </row>
        <row r="18">
          <cell r="D18">
            <v>2016</v>
          </cell>
        </row>
        <row r="19">
          <cell r="D19">
            <v>2017</v>
          </cell>
        </row>
        <row r="20">
          <cell r="D20">
            <v>2018</v>
          </cell>
        </row>
        <row r="21">
          <cell r="D21">
            <v>2019</v>
          </cell>
        </row>
        <row r="22">
          <cell r="D22">
            <v>2020</v>
          </cell>
        </row>
        <row r="23">
          <cell r="D23" t="str">
            <v>future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workbookViewId="0" topLeftCell="B1">
      <selection activeCell="D13" sqref="D13"/>
    </sheetView>
  </sheetViews>
  <sheetFormatPr defaultColWidth="9.140625" defaultRowHeight="12.75"/>
  <cols>
    <col min="1" max="1" width="4.00390625" style="27" hidden="1" customWidth="1"/>
    <col min="2" max="2" width="28.57421875" style="17" customWidth="1"/>
    <col min="3" max="3" width="8.421875" style="4" bestFit="1" customWidth="1"/>
    <col min="4" max="4" width="9.421875" style="4" bestFit="1" customWidth="1"/>
    <col min="5" max="5" width="8.421875" style="4" bestFit="1" customWidth="1"/>
    <col min="6" max="6" width="9.28125" style="4" bestFit="1" customWidth="1"/>
    <col min="7" max="7" width="10.57421875" style="4" bestFit="1" customWidth="1"/>
    <col min="8" max="8" width="2.57421875" style="4" customWidth="1"/>
    <col min="9" max="9" width="4.00390625" style="15" hidden="1" customWidth="1"/>
    <col min="10" max="10" width="24.421875" style="4" customWidth="1"/>
    <col min="11" max="11" width="8.28125" style="4" bestFit="1" customWidth="1"/>
    <col min="12" max="14" width="8.421875" style="4" bestFit="1" customWidth="1"/>
    <col min="15" max="15" width="10.00390625" style="4" bestFit="1" customWidth="1"/>
    <col min="16" max="16384" width="9.140625" style="4" customWidth="1"/>
  </cols>
  <sheetData>
    <row r="1" spans="1:15" s="13" customFormat="1" ht="39" thickBot="1">
      <c r="A1" s="200"/>
      <c r="B1" s="51" t="s">
        <v>45</v>
      </c>
      <c r="C1" s="52">
        <v>2010</v>
      </c>
      <c r="D1" s="53">
        <v>2011</v>
      </c>
      <c r="E1" s="54">
        <v>2012</v>
      </c>
      <c r="F1" s="55">
        <v>2013</v>
      </c>
      <c r="G1" s="56" t="s">
        <v>47</v>
      </c>
      <c r="H1" s="11"/>
      <c r="I1" s="199"/>
      <c r="J1" s="40" t="s">
        <v>58</v>
      </c>
      <c r="K1" s="41">
        <v>2010</v>
      </c>
      <c r="L1" s="41">
        <v>2011</v>
      </c>
      <c r="M1" s="41">
        <v>2012</v>
      </c>
      <c r="N1" s="41">
        <v>2013</v>
      </c>
      <c r="O1" s="39" t="s">
        <v>47</v>
      </c>
    </row>
    <row r="2" spans="1:20" s="15" customFormat="1" ht="12.75">
      <c r="A2" s="198">
        <v>43</v>
      </c>
      <c r="B2" s="50" t="s">
        <v>55</v>
      </c>
      <c r="C2" s="172">
        <v>0</v>
      </c>
      <c r="D2" s="172">
        <v>303</v>
      </c>
      <c r="E2" s="172">
        <v>303.83</v>
      </c>
      <c r="F2" s="172">
        <v>303</v>
      </c>
      <c r="G2" s="173">
        <v>909.83</v>
      </c>
      <c r="H2" s="14"/>
      <c r="I2" s="198">
        <v>207</v>
      </c>
      <c r="J2" s="48" t="s">
        <v>16</v>
      </c>
      <c r="K2" s="97">
        <v>0</v>
      </c>
      <c r="L2" s="97">
        <v>0</v>
      </c>
      <c r="M2" s="97">
        <v>142</v>
      </c>
      <c r="N2" s="97">
        <v>284</v>
      </c>
      <c r="O2" s="98">
        <v>426</v>
      </c>
      <c r="Q2" s="27"/>
      <c r="R2" s="27"/>
      <c r="S2" s="27"/>
      <c r="T2" s="27"/>
    </row>
    <row r="3" spans="1:20" s="15" customFormat="1" ht="12.75">
      <c r="A3" s="198">
        <v>382</v>
      </c>
      <c r="B3" s="29" t="s">
        <v>5</v>
      </c>
      <c r="C3" s="174">
        <v>0</v>
      </c>
      <c r="D3" s="174">
        <v>19.2</v>
      </c>
      <c r="E3" s="174">
        <v>19.253</v>
      </c>
      <c r="F3" s="174">
        <v>19.2</v>
      </c>
      <c r="G3" s="175">
        <v>57.653000000000006</v>
      </c>
      <c r="H3" s="14"/>
      <c r="I3" s="198">
        <v>208</v>
      </c>
      <c r="J3" s="49" t="s">
        <v>17</v>
      </c>
      <c r="K3" s="99">
        <v>0</v>
      </c>
      <c r="L3" s="99">
        <v>0</v>
      </c>
      <c r="M3" s="99">
        <v>0</v>
      </c>
      <c r="N3" s="99">
        <v>258.5</v>
      </c>
      <c r="O3" s="100">
        <v>258.5</v>
      </c>
      <c r="Q3" s="27"/>
      <c r="R3" s="27"/>
      <c r="S3" s="27"/>
      <c r="T3" s="27"/>
    </row>
    <row r="4" spans="1:20" ht="25.5">
      <c r="A4" s="198">
        <v>383</v>
      </c>
      <c r="B4" s="29" t="s">
        <v>6</v>
      </c>
      <c r="C4" s="174">
        <v>0</v>
      </c>
      <c r="D4" s="174">
        <v>18.333</v>
      </c>
      <c r="E4" s="174">
        <v>34.833</v>
      </c>
      <c r="F4" s="174">
        <v>44</v>
      </c>
      <c r="G4" s="175">
        <v>97.166</v>
      </c>
      <c r="H4" s="14"/>
      <c r="I4" s="198"/>
      <c r="J4" s="42" t="s">
        <v>27</v>
      </c>
      <c r="K4" s="105">
        <v>0</v>
      </c>
      <c r="L4" s="105">
        <v>0</v>
      </c>
      <c r="M4" s="105">
        <v>0</v>
      </c>
      <c r="N4" s="105">
        <v>0</v>
      </c>
      <c r="O4" s="100">
        <v>0</v>
      </c>
      <c r="Q4" s="27"/>
      <c r="R4" s="27"/>
      <c r="S4" s="27"/>
      <c r="T4" s="27"/>
    </row>
    <row r="5" spans="1:20" ht="12.75">
      <c r="A5" s="198">
        <v>439</v>
      </c>
      <c r="B5" s="58" t="s">
        <v>53</v>
      </c>
      <c r="C5" s="177">
        <v>190</v>
      </c>
      <c r="D5" s="177">
        <v>190</v>
      </c>
      <c r="E5" s="177">
        <v>190</v>
      </c>
      <c r="F5" s="177">
        <v>190</v>
      </c>
      <c r="G5" s="178">
        <v>760</v>
      </c>
      <c r="H5" s="14"/>
      <c r="I5" s="198">
        <v>311</v>
      </c>
      <c r="J5" s="169" t="s">
        <v>54</v>
      </c>
      <c r="K5" s="170">
        <v>0</v>
      </c>
      <c r="L5" s="170">
        <v>108.423</v>
      </c>
      <c r="M5" s="170">
        <v>107.556</v>
      </c>
      <c r="N5" s="170">
        <v>106.695</v>
      </c>
      <c r="O5" s="171">
        <v>322.674</v>
      </c>
      <c r="Q5" s="27"/>
      <c r="R5" s="27"/>
      <c r="S5" s="27"/>
      <c r="T5" s="27"/>
    </row>
    <row r="6" spans="1:15" ht="12.75">
      <c r="A6" s="198">
        <v>266</v>
      </c>
      <c r="B6" s="29" t="s">
        <v>51</v>
      </c>
      <c r="C6" s="176">
        <v>40</v>
      </c>
      <c r="D6" s="176">
        <v>40</v>
      </c>
      <c r="E6" s="176">
        <v>40</v>
      </c>
      <c r="F6" s="176">
        <v>40</v>
      </c>
      <c r="G6" s="175">
        <v>160</v>
      </c>
      <c r="H6" s="14"/>
      <c r="I6" s="198">
        <v>108</v>
      </c>
      <c r="J6" s="57" t="s">
        <v>7</v>
      </c>
      <c r="K6" s="103">
        <v>0</v>
      </c>
      <c r="L6" s="103">
        <v>0</v>
      </c>
      <c r="M6" s="103">
        <v>0</v>
      </c>
      <c r="N6" s="103">
        <v>344</v>
      </c>
      <c r="O6" s="102">
        <v>344</v>
      </c>
    </row>
    <row r="7" spans="1:15" ht="13.5" thickBot="1">
      <c r="A7" s="198">
        <v>226</v>
      </c>
      <c r="B7" s="30" t="s">
        <v>50</v>
      </c>
      <c r="C7" s="95">
        <v>17</v>
      </c>
      <c r="D7" s="95">
        <v>17</v>
      </c>
      <c r="E7" s="95">
        <v>17</v>
      </c>
      <c r="F7" s="95">
        <v>17</v>
      </c>
      <c r="G7" s="96">
        <v>68</v>
      </c>
      <c r="H7" s="14"/>
      <c r="I7" s="198">
        <v>110</v>
      </c>
      <c r="J7" s="57" t="s">
        <v>8</v>
      </c>
      <c r="K7" s="104">
        <v>0</v>
      </c>
      <c r="L7" s="104">
        <v>12</v>
      </c>
      <c r="M7" s="104">
        <v>233</v>
      </c>
      <c r="N7" s="104">
        <v>524</v>
      </c>
      <c r="O7" s="102">
        <v>769</v>
      </c>
    </row>
    <row r="8" spans="1:15" ht="26.25" thickBot="1">
      <c r="A8" s="198"/>
      <c r="B8" s="164" t="s">
        <v>22</v>
      </c>
      <c r="C8" s="163">
        <v>247</v>
      </c>
      <c r="D8" s="94">
        <v>587.533</v>
      </c>
      <c r="E8" s="94">
        <v>604.9159999999999</v>
      </c>
      <c r="F8" s="90">
        <v>613.2</v>
      </c>
      <c r="G8" s="12">
        <v>2052.649</v>
      </c>
      <c r="H8" s="14"/>
      <c r="I8" s="198">
        <v>280</v>
      </c>
      <c r="J8" s="49" t="s">
        <v>34</v>
      </c>
      <c r="K8" s="99">
        <v>0</v>
      </c>
      <c r="L8" s="99">
        <v>0</v>
      </c>
      <c r="M8" s="99">
        <v>64.331</v>
      </c>
      <c r="N8" s="99">
        <v>257.772</v>
      </c>
      <c r="O8" s="100">
        <v>322.103</v>
      </c>
    </row>
    <row r="9" spans="1:20" ht="39" thickBot="1">
      <c r="A9" s="198"/>
      <c r="B9" s="18"/>
      <c r="C9" s="19"/>
      <c r="D9" s="19"/>
      <c r="E9" s="19"/>
      <c r="F9" s="19"/>
      <c r="G9" s="19"/>
      <c r="H9" s="14"/>
      <c r="I9" s="198">
        <v>345</v>
      </c>
      <c r="J9" s="49" t="s">
        <v>73</v>
      </c>
      <c r="K9" s="99">
        <v>0</v>
      </c>
      <c r="L9" s="99">
        <v>0</v>
      </c>
      <c r="M9" s="99">
        <v>265.89993151249996</v>
      </c>
      <c r="N9" s="99">
        <v>582.1608348</v>
      </c>
      <c r="O9" s="100">
        <v>848.0607663124999</v>
      </c>
      <c r="Q9" s="27"/>
      <c r="R9" s="27"/>
      <c r="S9" s="27"/>
      <c r="T9" s="27"/>
    </row>
    <row r="10" spans="1:20" ht="39" thickBot="1">
      <c r="A10" s="198"/>
      <c r="B10" s="33" t="s">
        <v>3</v>
      </c>
      <c r="C10" s="36">
        <v>2010</v>
      </c>
      <c r="D10" s="36">
        <v>2011</v>
      </c>
      <c r="E10" s="36">
        <v>2012</v>
      </c>
      <c r="F10" s="36">
        <v>2013</v>
      </c>
      <c r="G10" s="37" t="s">
        <v>48</v>
      </c>
      <c r="H10" s="14"/>
      <c r="I10" s="198"/>
      <c r="J10" s="49" t="s">
        <v>9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Q10" s="27"/>
      <c r="R10" s="27"/>
      <c r="S10" s="27"/>
      <c r="T10" s="27"/>
    </row>
    <row r="11" spans="1:20" ht="25.5">
      <c r="A11" s="198"/>
      <c r="B11" s="34" t="s">
        <v>18</v>
      </c>
      <c r="C11" s="22">
        <v>51.71529907131308</v>
      </c>
      <c r="D11" s="22">
        <v>53.845299071313086</v>
      </c>
      <c r="E11" s="22">
        <v>53.88329907131308</v>
      </c>
      <c r="F11" s="22">
        <v>53.845299071313086</v>
      </c>
      <c r="G11" s="23">
        <v>213.28919628525233</v>
      </c>
      <c r="H11" s="16"/>
      <c r="I11" s="198">
        <v>249</v>
      </c>
      <c r="J11" s="106" t="s">
        <v>33</v>
      </c>
      <c r="K11" s="103">
        <v>0</v>
      </c>
      <c r="L11" s="103">
        <v>0</v>
      </c>
      <c r="M11" s="103">
        <v>72.28575115</v>
      </c>
      <c r="N11" s="103">
        <v>96.3809977</v>
      </c>
      <c r="O11" s="102">
        <v>168.66674884999998</v>
      </c>
      <c r="Q11" s="27"/>
      <c r="R11" s="27"/>
      <c r="S11" s="27"/>
      <c r="T11" s="27"/>
    </row>
    <row r="12" spans="1:20" s="19" customFormat="1" ht="25.5">
      <c r="A12" s="198">
        <v>71</v>
      </c>
      <c r="B12" s="35" t="s">
        <v>20</v>
      </c>
      <c r="C12" s="24">
        <v>0</v>
      </c>
      <c r="D12" s="24">
        <v>0</v>
      </c>
      <c r="E12" s="24">
        <v>0</v>
      </c>
      <c r="F12" s="24">
        <v>16.096</v>
      </c>
      <c r="G12" s="25">
        <v>16.096</v>
      </c>
      <c r="I12" s="198">
        <v>249</v>
      </c>
      <c r="J12" s="62" t="s">
        <v>32</v>
      </c>
      <c r="K12" s="103">
        <v>0</v>
      </c>
      <c r="L12" s="103">
        <v>0</v>
      </c>
      <c r="M12" s="103">
        <v>72.28575115</v>
      </c>
      <c r="N12" s="103">
        <v>96.3809977</v>
      </c>
      <c r="O12" s="102">
        <v>168.66674884999998</v>
      </c>
      <c r="Q12" s="27"/>
      <c r="R12" s="27"/>
      <c r="S12" s="27"/>
      <c r="T12" s="27"/>
    </row>
    <row r="13" spans="1:20" ht="12.75">
      <c r="A13" s="198">
        <v>460</v>
      </c>
      <c r="B13" s="196" t="s">
        <v>72</v>
      </c>
      <c r="C13" s="24">
        <v>0</v>
      </c>
      <c r="D13" s="24">
        <v>0</v>
      </c>
      <c r="E13" s="24">
        <v>0</v>
      </c>
      <c r="F13" s="24">
        <v>157.5</v>
      </c>
      <c r="G13" s="25">
        <v>157.5</v>
      </c>
      <c r="I13" s="198">
        <v>290</v>
      </c>
      <c r="J13" s="42" t="s">
        <v>57</v>
      </c>
      <c r="K13" s="99">
        <v>9.083</v>
      </c>
      <c r="L13" s="99">
        <v>9.083</v>
      </c>
      <c r="M13" s="99">
        <v>9.09</v>
      </c>
      <c r="N13" s="99">
        <v>9.083</v>
      </c>
      <c r="O13" s="100">
        <v>36.339</v>
      </c>
      <c r="Q13" s="27"/>
      <c r="R13" s="27"/>
      <c r="S13" s="27"/>
      <c r="T13" s="27"/>
    </row>
    <row r="14" spans="1:20" ht="26.25" thickBot="1">
      <c r="A14" s="198">
        <v>99</v>
      </c>
      <c r="B14" s="61" t="s">
        <v>21</v>
      </c>
      <c r="C14" s="93">
        <v>0</v>
      </c>
      <c r="D14" s="93">
        <v>0</v>
      </c>
      <c r="E14" s="93">
        <v>324.72</v>
      </c>
      <c r="F14" s="93">
        <v>324.72</v>
      </c>
      <c r="G14" s="87">
        <v>649.44</v>
      </c>
      <c r="I14" s="198">
        <v>35</v>
      </c>
      <c r="J14" s="42" t="s">
        <v>19</v>
      </c>
      <c r="K14" s="99">
        <v>1.167</v>
      </c>
      <c r="L14" s="99">
        <v>1.929</v>
      </c>
      <c r="M14" s="99">
        <v>1.935</v>
      </c>
      <c r="N14" s="99">
        <v>1.929</v>
      </c>
      <c r="O14" s="100">
        <v>6.96</v>
      </c>
      <c r="P14" s="86"/>
      <c r="Q14" s="27"/>
      <c r="R14" s="27"/>
      <c r="S14" s="27"/>
      <c r="T14" s="27"/>
    </row>
    <row r="15" spans="1:20" ht="13.5" thickBot="1">
      <c r="A15" s="198"/>
      <c r="B15" s="164" t="s">
        <v>22</v>
      </c>
      <c r="C15" s="163">
        <v>51.71529907131308</v>
      </c>
      <c r="D15" s="94">
        <v>53.845299071313086</v>
      </c>
      <c r="E15" s="94">
        <v>378.60329907131313</v>
      </c>
      <c r="F15" s="90">
        <v>552.1612990713131</v>
      </c>
      <c r="G15" s="12">
        <v>1036.3251962852523</v>
      </c>
      <c r="I15" s="198">
        <v>238</v>
      </c>
      <c r="J15" s="107" t="s">
        <v>109</v>
      </c>
      <c r="K15" s="103">
        <v>0</v>
      </c>
      <c r="L15" s="103">
        <v>0</v>
      </c>
      <c r="M15" s="103">
        <v>122</v>
      </c>
      <c r="N15" s="103">
        <v>122</v>
      </c>
      <c r="O15" s="102">
        <v>244</v>
      </c>
      <c r="Q15" s="27"/>
      <c r="R15" s="27"/>
      <c r="S15" s="27"/>
      <c r="T15" s="27"/>
    </row>
    <row r="16" spans="1:20" ht="26.25" thickBot="1">
      <c r="A16" s="198"/>
      <c r="I16" s="198">
        <v>134</v>
      </c>
      <c r="J16" s="108" t="s">
        <v>10</v>
      </c>
      <c r="K16" s="101">
        <v>0</v>
      </c>
      <c r="L16" s="101">
        <v>0</v>
      </c>
      <c r="M16" s="101">
        <v>105.12</v>
      </c>
      <c r="N16" s="101">
        <v>210.24</v>
      </c>
      <c r="O16" s="102">
        <v>315.36</v>
      </c>
      <c r="Q16" s="27"/>
      <c r="R16" s="27"/>
      <c r="S16" s="27"/>
      <c r="T16" s="27"/>
    </row>
    <row r="17" spans="1:20" ht="26.25" thickBot="1">
      <c r="A17" s="198"/>
      <c r="B17" s="66" t="s">
        <v>46</v>
      </c>
      <c r="C17" s="67">
        <v>2010</v>
      </c>
      <c r="D17" s="67">
        <v>2011</v>
      </c>
      <c r="E17" s="67">
        <v>2012</v>
      </c>
      <c r="F17" s="67">
        <v>2013</v>
      </c>
      <c r="G17" s="68" t="s">
        <v>47</v>
      </c>
      <c r="I17" s="198">
        <v>135</v>
      </c>
      <c r="J17" s="63" t="s">
        <v>11</v>
      </c>
      <c r="K17" s="101">
        <v>0</v>
      </c>
      <c r="L17" s="101">
        <v>105.12</v>
      </c>
      <c r="M17" s="101">
        <v>210.24</v>
      </c>
      <c r="N17" s="101">
        <v>315.36</v>
      </c>
      <c r="O17" s="102">
        <v>630.72</v>
      </c>
      <c r="Q17" s="27"/>
      <c r="R17" s="27"/>
      <c r="S17" s="27"/>
      <c r="T17" s="27"/>
    </row>
    <row r="18" spans="1:20" ht="25.5">
      <c r="A18" s="198">
        <v>52</v>
      </c>
      <c r="B18" s="69" t="s">
        <v>23</v>
      </c>
      <c r="C18" s="22">
        <v>0</v>
      </c>
      <c r="D18" s="22">
        <v>0</v>
      </c>
      <c r="E18" s="22">
        <v>183</v>
      </c>
      <c r="F18" s="22">
        <v>365.993</v>
      </c>
      <c r="G18" s="23">
        <v>548.9929999999999</v>
      </c>
      <c r="I18" s="198">
        <v>246</v>
      </c>
      <c r="J18" s="63" t="s">
        <v>62</v>
      </c>
      <c r="K18" s="101">
        <v>0</v>
      </c>
      <c r="L18" s="101">
        <v>0</v>
      </c>
      <c r="M18" s="101">
        <v>0</v>
      </c>
      <c r="N18" s="101">
        <v>0</v>
      </c>
      <c r="O18" s="102">
        <v>0</v>
      </c>
      <c r="Q18" s="27"/>
      <c r="R18" s="27"/>
      <c r="S18" s="27"/>
      <c r="T18" s="27"/>
    </row>
    <row r="19" spans="1:20" ht="12.75">
      <c r="A19" s="198">
        <v>214</v>
      </c>
      <c r="B19" s="70" t="s">
        <v>25</v>
      </c>
      <c r="C19" s="7">
        <v>0</v>
      </c>
      <c r="D19" s="7">
        <v>0</v>
      </c>
      <c r="E19" s="7">
        <v>0</v>
      </c>
      <c r="F19" s="7">
        <v>0</v>
      </c>
      <c r="G19" s="25">
        <v>0</v>
      </c>
      <c r="I19" s="198">
        <v>3</v>
      </c>
      <c r="J19" s="63" t="s">
        <v>52</v>
      </c>
      <c r="K19" s="101">
        <v>0</v>
      </c>
      <c r="L19" s="101">
        <v>0</v>
      </c>
      <c r="M19" s="101">
        <v>0</v>
      </c>
      <c r="N19" s="101">
        <v>0</v>
      </c>
      <c r="O19" s="102">
        <v>0</v>
      </c>
      <c r="Q19" s="27"/>
      <c r="R19" s="27"/>
      <c r="S19" s="27"/>
      <c r="T19" s="27"/>
    </row>
    <row r="20" spans="1:20" ht="12.75">
      <c r="A20" s="198">
        <v>206</v>
      </c>
      <c r="B20" s="70" t="s">
        <v>26</v>
      </c>
      <c r="C20" s="7">
        <v>0</v>
      </c>
      <c r="D20" s="7">
        <v>0</v>
      </c>
      <c r="E20" s="7">
        <v>0</v>
      </c>
      <c r="F20" s="7">
        <v>0</v>
      </c>
      <c r="G20" s="25">
        <v>0</v>
      </c>
      <c r="I20" s="198">
        <v>205</v>
      </c>
      <c r="J20" s="63" t="s">
        <v>88</v>
      </c>
      <c r="K20" s="101">
        <v>0</v>
      </c>
      <c r="L20" s="101">
        <v>0</v>
      </c>
      <c r="M20" s="101">
        <v>0</v>
      </c>
      <c r="N20" s="101">
        <v>112</v>
      </c>
      <c r="O20" s="102">
        <v>112</v>
      </c>
      <c r="Q20" s="27"/>
      <c r="R20" s="27"/>
      <c r="S20" s="27"/>
      <c r="T20" s="27"/>
    </row>
    <row r="21" spans="1:20" s="15" customFormat="1" ht="12.75">
      <c r="A21" s="198">
        <v>98</v>
      </c>
      <c r="B21" s="70" t="s">
        <v>56</v>
      </c>
      <c r="C21" s="24">
        <v>0</v>
      </c>
      <c r="D21" s="24">
        <v>102.054</v>
      </c>
      <c r="E21" s="24">
        <v>102.143</v>
      </c>
      <c r="F21" s="24">
        <v>102.054</v>
      </c>
      <c r="G21" s="25">
        <v>306.251</v>
      </c>
      <c r="H21" s="4"/>
      <c r="I21" s="198">
        <v>338</v>
      </c>
      <c r="J21" s="63" t="s">
        <v>101</v>
      </c>
      <c r="K21" s="101">
        <v>0</v>
      </c>
      <c r="L21" s="101">
        <v>29.25</v>
      </c>
      <c r="M21" s="101">
        <v>39</v>
      </c>
      <c r="N21" s="101">
        <v>39</v>
      </c>
      <c r="O21" s="102">
        <v>107.25</v>
      </c>
      <c r="Q21" s="27"/>
      <c r="R21" s="27"/>
      <c r="S21" s="27"/>
      <c r="T21" s="27"/>
    </row>
    <row r="22" spans="1:20" ht="25.5">
      <c r="A22" s="198">
        <v>126</v>
      </c>
      <c r="B22" s="70" t="s">
        <v>24</v>
      </c>
      <c r="C22" s="24">
        <v>0</v>
      </c>
      <c r="D22" s="24">
        <v>0</v>
      </c>
      <c r="E22" s="24">
        <v>281.179</v>
      </c>
      <c r="F22" s="24">
        <v>280.411</v>
      </c>
      <c r="G22" s="25">
        <v>561.59</v>
      </c>
      <c r="H22" s="15"/>
      <c r="I22" s="198">
        <v>457</v>
      </c>
      <c r="J22" s="63" t="s">
        <v>102</v>
      </c>
      <c r="K22" s="101">
        <v>0</v>
      </c>
      <c r="L22" s="101">
        <v>29.25</v>
      </c>
      <c r="M22" s="101">
        <v>39</v>
      </c>
      <c r="N22" s="101">
        <v>39</v>
      </c>
      <c r="O22" s="102">
        <v>107.25</v>
      </c>
      <c r="Q22" s="27"/>
      <c r="R22" s="27"/>
      <c r="S22" s="27"/>
      <c r="T22" s="27"/>
    </row>
    <row r="23" spans="1:20" ht="13.5" thickBot="1">
      <c r="A23" s="198">
        <v>162</v>
      </c>
      <c r="B23" s="162" t="s">
        <v>30</v>
      </c>
      <c r="C23" s="109">
        <v>0</v>
      </c>
      <c r="D23" s="109">
        <v>0</v>
      </c>
      <c r="E23" s="109">
        <v>350</v>
      </c>
      <c r="F23" s="109">
        <v>700</v>
      </c>
      <c r="G23" s="110">
        <v>1050</v>
      </c>
      <c r="I23" s="198">
        <v>456</v>
      </c>
      <c r="J23" s="63" t="s">
        <v>103</v>
      </c>
      <c r="K23" s="101">
        <v>0</v>
      </c>
      <c r="L23" s="179">
        <v>11</v>
      </c>
      <c r="M23" s="179">
        <v>19</v>
      </c>
      <c r="N23" s="179">
        <v>19</v>
      </c>
      <c r="O23" s="102">
        <v>49</v>
      </c>
      <c r="Q23" s="27"/>
      <c r="R23" s="27"/>
      <c r="S23" s="27"/>
      <c r="T23" s="27"/>
    </row>
    <row r="24" spans="1:20" ht="26.25" thickBot="1">
      <c r="A24" s="198"/>
      <c r="B24" s="164" t="s">
        <v>22</v>
      </c>
      <c r="C24" s="163">
        <v>0</v>
      </c>
      <c r="D24" s="94">
        <v>102.054</v>
      </c>
      <c r="E24" s="94">
        <v>916.322</v>
      </c>
      <c r="F24" s="90">
        <v>1448.458</v>
      </c>
      <c r="G24" s="12">
        <v>2466.834</v>
      </c>
      <c r="I24" s="198">
        <v>94</v>
      </c>
      <c r="J24" s="201" t="s">
        <v>104</v>
      </c>
      <c r="K24" s="160">
        <v>0</v>
      </c>
      <c r="L24" s="160">
        <v>0</v>
      </c>
      <c r="M24" s="160">
        <v>5</v>
      </c>
      <c r="N24" s="160">
        <v>83</v>
      </c>
      <c r="O24" s="161">
        <v>88</v>
      </c>
      <c r="Q24" s="27"/>
      <c r="R24" s="27"/>
      <c r="S24" s="27"/>
      <c r="T24" s="27"/>
    </row>
    <row r="25" spans="1:20" s="15" customFormat="1" ht="26.25" thickBot="1">
      <c r="A25" s="198"/>
      <c r="B25" s="4"/>
      <c r="C25" s="4"/>
      <c r="D25" s="4"/>
      <c r="E25" s="4"/>
      <c r="F25" s="4"/>
      <c r="G25" s="4"/>
      <c r="H25" s="4"/>
      <c r="I25" s="198">
        <v>442</v>
      </c>
      <c r="J25" s="202" t="s">
        <v>105</v>
      </c>
      <c r="K25" s="160">
        <v>0</v>
      </c>
      <c r="L25" s="160">
        <v>0</v>
      </c>
      <c r="M25" s="160">
        <v>13</v>
      </c>
      <c r="N25" s="160">
        <v>35</v>
      </c>
      <c r="O25" s="161">
        <v>48</v>
      </c>
      <c r="Q25" s="27"/>
      <c r="R25" s="27"/>
      <c r="S25" s="27"/>
      <c r="T25" s="27"/>
    </row>
    <row r="26" spans="1:15" s="15" customFormat="1" ht="26.25" thickBot="1">
      <c r="A26" s="198"/>
      <c r="B26" s="136" t="s">
        <v>35</v>
      </c>
      <c r="C26" s="137">
        <v>2010</v>
      </c>
      <c r="D26" s="137">
        <v>2011</v>
      </c>
      <c r="E26" s="137">
        <v>2012</v>
      </c>
      <c r="F26" s="137">
        <v>2013</v>
      </c>
      <c r="G26" s="138" t="s">
        <v>49</v>
      </c>
      <c r="I26" s="198">
        <v>444</v>
      </c>
      <c r="J26" s="202" t="s">
        <v>106</v>
      </c>
      <c r="K26" s="160">
        <v>0</v>
      </c>
      <c r="L26" s="160">
        <v>0</v>
      </c>
      <c r="M26" s="160">
        <v>16</v>
      </c>
      <c r="N26" s="160">
        <v>35</v>
      </c>
      <c r="O26" s="161">
        <v>51</v>
      </c>
    </row>
    <row r="27" spans="1:15" ht="25.5">
      <c r="A27" s="198">
        <v>389</v>
      </c>
      <c r="B27" s="197" t="s">
        <v>70</v>
      </c>
      <c r="C27" s="24">
        <v>0</v>
      </c>
      <c r="D27" s="24">
        <v>8</v>
      </c>
      <c r="E27" s="24">
        <v>8</v>
      </c>
      <c r="F27" s="24">
        <v>8</v>
      </c>
      <c r="G27" s="25">
        <v>24</v>
      </c>
      <c r="H27" s="15"/>
      <c r="I27" s="198">
        <v>441</v>
      </c>
      <c r="J27" s="202" t="s">
        <v>107</v>
      </c>
      <c r="K27" s="160">
        <v>0</v>
      </c>
      <c r="L27" s="160">
        <v>0</v>
      </c>
      <c r="M27" s="160">
        <v>25</v>
      </c>
      <c r="N27" s="160">
        <v>35</v>
      </c>
      <c r="O27" s="161">
        <v>60</v>
      </c>
    </row>
    <row r="28" spans="1:15" ht="26.25" thickBot="1">
      <c r="A28" s="198">
        <v>217</v>
      </c>
      <c r="B28" s="32" t="s">
        <v>60</v>
      </c>
      <c r="C28" s="24">
        <v>46.83</v>
      </c>
      <c r="D28" s="24">
        <v>110.972</v>
      </c>
      <c r="E28" s="24">
        <v>111.295</v>
      </c>
      <c r="F28" s="24">
        <v>110.934</v>
      </c>
      <c r="G28" s="25">
        <v>380.03099999999995</v>
      </c>
      <c r="I28" s="198">
        <v>443</v>
      </c>
      <c r="J28" s="203" t="s">
        <v>108</v>
      </c>
      <c r="K28" s="180">
        <v>0</v>
      </c>
      <c r="L28" s="180">
        <v>0</v>
      </c>
      <c r="M28" s="180">
        <v>33</v>
      </c>
      <c r="N28" s="180">
        <v>35</v>
      </c>
      <c r="O28" s="181">
        <v>68</v>
      </c>
    </row>
    <row r="29" spans="1:20" ht="13.5" thickBot="1">
      <c r="A29" s="198"/>
      <c r="B29" s="164" t="s">
        <v>22</v>
      </c>
      <c r="C29" s="163">
        <v>46.83</v>
      </c>
      <c r="D29" s="94">
        <v>118.972</v>
      </c>
      <c r="E29" s="94">
        <v>119.295</v>
      </c>
      <c r="F29" s="90">
        <v>118.934</v>
      </c>
      <c r="G29" s="12">
        <v>404.03099999999995</v>
      </c>
      <c r="J29" s="188" t="s">
        <v>22</v>
      </c>
      <c r="K29" s="189">
        <v>10.25</v>
      </c>
      <c r="L29" s="190">
        <v>306.055</v>
      </c>
      <c r="M29" s="190">
        <v>1594.7434338124997</v>
      </c>
      <c r="N29" s="191">
        <v>3640.5018302000003</v>
      </c>
      <c r="O29" s="192">
        <v>5551.5502640125</v>
      </c>
      <c r="Q29" s="27"/>
      <c r="R29" s="27"/>
      <c r="S29" s="27"/>
      <c r="T29" s="27"/>
    </row>
    <row r="30" spans="1:20" ht="13.5" thickBot="1">
      <c r="A30" s="198"/>
      <c r="B30" s="26"/>
      <c r="Q30" s="27"/>
      <c r="R30" s="27"/>
      <c r="S30" s="27"/>
      <c r="T30" s="27"/>
    </row>
    <row r="31" spans="1:15" s="15" customFormat="1" ht="26.25" thickBot="1">
      <c r="A31" s="198"/>
      <c r="B31" s="130" t="s">
        <v>36</v>
      </c>
      <c r="C31" s="131">
        <v>2010</v>
      </c>
      <c r="D31" s="131">
        <v>2011</v>
      </c>
      <c r="E31" s="131">
        <v>2012</v>
      </c>
      <c r="F31" s="131">
        <v>2013</v>
      </c>
      <c r="G31" s="132" t="s">
        <v>49</v>
      </c>
      <c r="J31" s="4"/>
      <c r="K31" s="4"/>
      <c r="L31" s="4"/>
      <c r="M31" s="4"/>
      <c r="N31" s="4"/>
      <c r="O31" s="4"/>
    </row>
    <row r="32" spans="1:15" ht="26.25" thickBot="1">
      <c r="A32" s="198">
        <v>459</v>
      </c>
      <c r="B32" s="128" t="s">
        <v>61</v>
      </c>
      <c r="C32" s="123">
        <v>416</v>
      </c>
      <c r="D32" s="123">
        <v>416</v>
      </c>
      <c r="E32" s="123">
        <v>416</v>
      </c>
      <c r="F32" s="123">
        <v>416</v>
      </c>
      <c r="G32" s="129">
        <v>1664</v>
      </c>
      <c r="J32" s="8" t="s">
        <v>44</v>
      </c>
      <c r="K32" s="20">
        <v>2010</v>
      </c>
      <c r="L32" s="20">
        <v>2011</v>
      </c>
      <c r="M32" s="20">
        <v>2012</v>
      </c>
      <c r="N32" s="21">
        <v>2013</v>
      </c>
      <c r="O32" s="28" t="s">
        <v>49</v>
      </c>
    </row>
    <row r="33" spans="1:15" ht="26.25" thickBot="1">
      <c r="A33" s="198">
        <v>458</v>
      </c>
      <c r="B33" s="71" t="s">
        <v>39</v>
      </c>
      <c r="C33" s="123">
        <v>0</v>
      </c>
      <c r="D33" s="123">
        <v>0</v>
      </c>
      <c r="E33" s="123">
        <v>0</v>
      </c>
      <c r="F33" s="123">
        <v>1644</v>
      </c>
      <c r="G33" s="92">
        <v>1644</v>
      </c>
      <c r="I33" s="198">
        <v>57</v>
      </c>
      <c r="J33" s="60" t="s">
        <v>31</v>
      </c>
      <c r="K33" s="91">
        <v>277</v>
      </c>
      <c r="L33" s="91">
        <v>277</v>
      </c>
      <c r="M33" s="91">
        <v>277</v>
      </c>
      <c r="N33" s="111">
        <v>277</v>
      </c>
      <c r="O33" s="112">
        <v>1108</v>
      </c>
    </row>
    <row r="34" spans="1:20" ht="13.5" thickBot="1">
      <c r="A34" s="198"/>
      <c r="B34" s="164" t="s">
        <v>22</v>
      </c>
      <c r="C34" s="163">
        <v>416</v>
      </c>
      <c r="D34" s="94">
        <v>416</v>
      </c>
      <c r="E34" s="94">
        <v>416</v>
      </c>
      <c r="F34" s="90">
        <v>2060</v>
      </c>
      <c r="G34" s="12">
        <v>3308</v>
      </c>
      <c r="J34" s="164" t="s">
        <v>22</v>
      </c>
      <c r="K34" s="163">
        <v>277</v>
      </c>
      <c r="L34" s="94">
        <v>277</v>
      </c>
      <c r="M34" s="94">
        <v>277</v>
      </c>
      <c r="N34" s="90">
        <v>277</v>
      </c>
      <c r="O34" s="12">
        <v>1108</v>
      </c>
      <c r="Q34" s="27"/>
      <c r="R34" s="27"/>
      <c r="S34" s="27"/>
      <c r="T34" s="27"/>
    </row>
    <row r="35" spans="1:20" ht="13.5" thickBot="1">
      <c r="A35" s="198"/>
      <c r="J35" s="17"/>
      <c r="Q35" s="27"/>
      <c r="R35" s="27"/>
      <c r="S35" s="27"/>
      <c r="T35" s="27"/>
    </row>
    <row r="36" spans="1:20" ht="26.25" thickBot="1">
      <c r="A36" s="198"/>
      <c r="B36" s="124" t="s">
        <v>68</v>
      </c>
      <c r="C36" s="125">
        <v>2010</v>
      </c>
      <c r="D36" s="125">
        <v>2011</v>
      </c>
      <c r="E36" s="125">
        <v>2012</v>
      </c>
      <c r="F36" s="126">
        <v>2013</v>
      </c>
      <c r="G36" s="127" t="s">
        <v>49</v>
      </c>
      <c r="J36" s="185" t="s">
        <v>97</v>
      </c>
      <c r="K36" s="186">
        <v>2010</v>
      </c>
      <c r="L36" s="186">
        <v>2011</v>
      </c>
      <c r="M36" s="186">
        <v>2012</v>
      </c>
      <c r="N36" s="186">
        <v>2013</v>
      </c>
      <c r="O36" s="187" t="s">
        <v>49</v>
      </c>
      <c r="Q36" s="27"/>
      <c r="R36" s="27"/>
      <c r="S36" s="27"/>
      <c r="T36" s="27"/>
    </row>
    <row r="37" spans="1:20" ht="12.75">
      <c r="A37" s="198">
        <v>82</v>
      </c>
      <c r="B37" s="159" t="s">
        <v>64</v>
      </c>
      <c r="C37" s="123">
        <v>0</v>
      </c>
      <c r="D37" s="123">
        <v>0</v>
      </c>
      <c r="E37" s="123">
        <v>562</v>
      </c>
      <c r="F37" s="123">
        <v>562</v>
      </c>
      <c r="G37" s="129">
        <v>1124</v>
      </c>
      <c r="I37" s="198">
        <v>146</v>
      </c>
      <c r="J37" s="167" t="s">
        <v>12</v>
      </c>
      <c r="K37" s="97">
        <v>0</v>
      </c>
      <c r="L37" s="97">
        <v>1000</v>
      </c>
      <c r="M37" s="97">
        <v>0</v>
      </c>
      <c r="N37" s="97">
        <v>0</v>
      </c>
      <c r="O37" s="168">
        <v>1000</v>
      </c>
      <c r="Q37" s="27"/>
      <c r="R37" s="27"/>
      <c r="S37" s="27"/>
      <c r="T37" s="27"/>
    </row>
    <row r="38" spans="1:20" ht="13.5" thickBot="1">
      <c r="A38" s="198"/>
      <c r="I38" s="198">
        <v>413</v>
      </c>
      <c r="J38" s="183" t="s">
        <v>13</v>
      </c>
      <c r="K38" s="99">
        <v>655</v>
      </c>
      <c r="L38" s="99">
        <v>655</v>
      </c>
      <c r="M38" s="99">
        <v>655</v>
      </c>
      <c r="N38" s="99">
        <v>0</v>
      </c>
      <c r="O38" s="193">
        <v>1965</v>
      </c>
      <c r="Q38" s="27"/>
      <c r="R38" s="27"/>
      <c r="S38" s="27"/>
      <c r="T38" s="27"/>
    </row>
    <row r="39" spans="1:15" ht="26.25" thickBot="1">
      <c r="A39" s="198"/>
      <c r="B39" s="140" t="s">
        <v>63</v>
      </c>
      <c r="C39" s="141">
        <v>2010</v>
      </c>
      <c r="D39" s="141">
        <v>2011</v>
      </c>
      <c r="E39" s="141">
        <v>2012</v>
      </c>
      <c r="F39" s="141">
        <v>2013</v>
      </c>
      <c r="G39" s="113" t="s">
        <v>49</v>
      </c>
      <c r="I39" s="198">
        <v>144</v>
      </c>
      <c r="J39" s="59" t="s">
        <v>110</v>
      </c>
      <c r="K39" s="117">
        <v>330</v>
      </c>
      <c r="L39" s="117">
        <v>330</v>
      </c>
      <c r="M39" s="117">
        <v>330</v>
      </c>
      <c r="N39" s="117">
        <v>330</v>
      </c>
      <c r="O39" s="118">
        <v>1320</v>
      </c>
    </row>
    <row r="40" spans="1:15" ht="12.75">
      <c r="A40" s="145">
        <v>398</v>
      </c>
      <c r="B40" s="143" t="s">
        <v>65</v>
      </c>
      <c r="C40" s="114">
        <v>0</v>
      </c>
      <c r="D40" s="114">
        <v>0</v>
      </c>
      <c r="E40" s="114">
        <v>337</v>
      </c>
      <c r="F40" s="114">
        <v>1375</v>
      </c>
      <c r="G40" s="115">
        <v>1712</v>
      </c>
      <c r="I40" s="198">
        <v>182</v>
      </c>
      <c r="J40" s="183" t="s">
        <v>28</v>
      </c>
      <c r="K40" s="117">
        <v>52</v>
      </c>
      <c r="L40" s="117">
        <v>52</v>
      </c>
      <c r="M40" s="117">
        <v>0</v>
      </c>
      <c r="N40" s="117">
        <v>0</v>
      </c>
      <c r="O40" s="118">
        <v>104</v>
      </c>
    </row>
    <row r="41" spans="1:16" s="15" customFormat="1" ht="12.75">
      <c r="A41" s="145">
        <v>339</v>
      </c>
      <c r="B41" s="116" t="s">
        <v>66</v>
      </c>
      <c r="C41" s="117">
        <v>70.249</v>
      </c>
      <c r="D41" s="117">
        <v>280.997</v>
      </c>
      <c r="E41" s="117">
        <v>280.997</v>
      </c>
      <c r="F41" s="117">
        <v>280.997</v>
      </c>
      <c r="G41" s="120">
        <v>913.24</v>
      </c>
      <c r="I41" s="198">
        <v>181</v>
      </c>
      <c r="J41" s="183" t="s">
        <v>29</v>
      </c>
      <c r="K41" s="117">
        <v>75</v>
      </c>
      <c r="L41" s="117">
        <v>0</v>
      </c>
      <c r="M41" s="117">
        <v>0</v>
      </c>
      <c r="N41" s="117">
        <v>0</v>
      </c>
      <c r="O41" s="118">
        <v>75</v>
      </c>
      <c r="P41" s="4"/>
    </row>
    <row r="42" spans="1:15" ht="12.75">
      <c r="A42" s="145">
        <v>53</v>
      </c>
      <c r="B42" s="119" t="s">
        <v>67</v>
      </c>
      <c r="C42" s="117">
        <v>0</v>
      </c>
      <c r="D42" s="117">
        <v>52</v>
      </c>
      <c r="E42" s="117">
        <v>52</v>
      </c>
      <c r="F42" s="117">
        <v>52</v>
      </c>
      <c r="G42" s="120">
        <v>156</v>
      </c>
      <c r="I42" s="198">
        <v>420</v>
      </c>
      <c r="J42" s="59" t="s">
        <v>59</v>
      </c>
      <c r="K42" s="117">
        <v>255</v>
      </c>
      <c r="L42" s="117">
        <v>255</v>
      </c>
      <c r="M42" s="117">
        <v>0</v>
      </c>
      <c r="N42" s="117">
        <v>0</v>
      </c>
      <c r="O42" s="118">
        <v>510</v>
      </c>
    </row>
    <row r="43" spans="1:15" ht="12.75">
      <c r="A43" s="145">
        <v>248</v>
      </c>
      <c r="B43" s="146" t="s">
        <v>71</v>
      </c>
      <c r="C43" s="117">
        <v>0</v>
      </c>
      <c r="D43" s="117">
        <v>0</v>
      </c>
      <c r="E43" s="117">
        <v>0</v>
      </c>
      <c r="F43" s="117">
        <v>440</v>
      </c>
      <c r="G43" s="120">
        <v>440</v>
      </c>
      <c r="I43" s="198">
        <v>422</v>
      </c>
      <c r="J43" s="59" t="s">
        <v>93</v>
      </c>
      <c r="K43" s="117">
        <v>75</v>
      </c>
      <c r="L43" s="117">
        <v>0</v>
      </c>
      <c r="M43" s="117">
        <v>0</v>
      </c>
      <c r="N43" s="117">
        <v>0</v>
      </c>
      <c r="O43" s="118">
        <v>75</v>
      </c>
    </row>
    <row r="44" spans="1:15" ht="13.5" thickBot="1">
      <c r="A44" s="145">
        <v>407</v>
      </c>
      <c r="B44" s="146" t="s">
        <v>75</v>
      </c>
      <c r="C44" s="117">
        <v>0</v>
      </c>
      <c r="D44" s="117">
        <v>0</v>
      </c>
      <c r="E44" s="117">
        <v>0</v>
      </c>
      <c r="F44" s="117">
        <v>0</v>
      </c>
      <c r="G44" s="120">
        <v>0</v>
      </c>
      <c r="I44" s="198">
        <v>449</v>
      </c>
      <c r="J44" s="194" t="s">
        <v>111</v>
      </c>
      <c r="K44" s="144">
        <v>163</v>
      </c>
      <c r="L44" s="144">
        <v>163</v>
      </c>
      <c r="M44" s="144">
        <v>0</v>
      </c>
      <c r="N44" s="144">
        <v>0</v>
      </c>
      <c r="O44" s="195">
        <v>326</v>
      </c>
    </row>
    <row r="45" spans="1:15" ht="13.5" thickBot="1">
      <c r="A45" s="145">
        <v>438</v>
      </c>
      <c r="B45" s="146" t="s">
        <v>74</v>
      </c>
      <c r="C45" s="117">
        <v>0</v>
      </c>
      <c r="D45" s="117">
        <v>0</v>
      </c>
      <c r="E45" s="117">
        <v>0</v>
      </c>
      <c r="F45" s="117">
        <v>0</v>
      </c>
      <c r="G45" s="120">
        <v>0</v>
      </c>
      <c r="J45" s="188" t="s">
        <v>22</v>
      </c>
      <c r="K45" s="192">
        <v>1605</v>
      </c>
      <c r="L45" s="192">
        <v>2455</v>
      </c>
      <c r="M45" s="192">
        <v>985</v>
      </c>
      <c r="N45" s="192">
        <v>330</v>
      </c>
      <c r="O45" s="192">
        <v>5375</v>
      </c>
    </row>
    <row r="46" spans="1:10" ht="13.5" thickBot="1">
      <c r="A46" s="145">
        <v>387</v>
      </c>
      <c r="B46" s="146" t="s">
        <v>89</v>
      </c>
      <c r="C46" s="117">
        <v>70</v>
      </c>
      <c r="D46" s="117">
        <v>70</v>
      </c>
      <c r="E46" s="117">
        <v>70</v>
      </c>
      <c r="F46" s="117">
        <v>70</v>
      </c>
      <c r="G46" s="120">
        <v>280</v>
      </c>
      <c r="J46" s="17"/>
    </row>
    <row r="47" spans="1:15" ht="26.25" thickBot="1">
      <c r="A47" s="145">
        <v>453</v>
      </c>
      <c r="B47" s="146" t="s">
        <v>76</v>
      </c>
      <c r="C47" s="117">
        <v>0</v>
      </c>
      <c r="D47" s="117">
        <v>0</v>
      </c>
      <c r="E47" s="117">
        <v>0</v>
      </c>
      <c r="F47" s="117">
        <v>8.563</v>
      </c>
      <c r="G47" s="120">
        <v>8.563</v>
      </c>
      <c r="J47" s="133" t="s">
        <v>2</v>
      </c>
      <c r="K47" s="134">
        <v>2010</v>
      </c>
      <c r="L47" s="134">
        <v>2011</v>
      </c>
      <c r="M47" s="134">
        <v>2012</v>
      </c>
      <c r="N47" s="134">
        <v>2013</v>
      </c>
      <c r="O47" s="135" t="s">
        <v>49</v>
      </c>
    </row>
    <row r="48" spans="1:15" ht="12.75">
      <c r="A48" s="145">
        <v>120</v>
      </c>
      <c r="B48" s="157" t="s">
        <v>86</v>
      </c>
      <c r="C48" s="117">
        <v>250</v>
      </c>
      <c r="D48" s="117">
        <v>250</v>
      </c>
      <c r="E48" s="117">
        <v>0</v>
      </c>
      <c r="F48" s="117">
        <v>0</v>
      </c>
      <c r="G48" s="120">
        <v>500</v>
      </c>
      <c r="I48" s="198">
        <v>225</v>
      </c>
      <c r="J48" s="64" t="s">
        <v>14</v>
      </c>
      <c r="K48" s="88">
        <v>100</v>
      </c>
      <c r="L48" s="88">
        <v>100</v>
      </c>
      <c r="M48" s="88">
        <v>100</v>
      </c>
      <c r="N48" s="88">
        <v>100</v>
      </c>
      <c r="O48" s="89">
        <v>400</v>
      </c>
    </row>
    <row r="49" spans="1:15" ht="13.5" thickBot="1">
      <c r="A49" s="198">
        <v>183</v>
      </c>
      <c r="B49" s="157" t="s">
        <v>94</v>
      </c>
      <c r="C49" s="122">
        <v>171</v>
      </c>
      <c r="D49" s="117">
        <v>171</v>
      </c>
      <c r="E49" s="117">
        <v>0</v>
      </c>
      <c r="F49" s="117">
        <v>0</v>
      </c>
      <c r="G49" s="118">
        <v>342</v>
      </c>
      <c r="I49" s="198">
        <v>346</v>
      </c>
      <c r="J49" s="65" t="s">
        <v>15</v>
      </c>
      <c r="K49" s="93">
        <v>195</v>
      </c>
      <c r="L49" s="93">
        <v>195</v>
      </c>
      <c r="M49" s="93">
        <v>195</v>
      </c>
      <c r="N49" s="93">
        <v>195</v>
      </c>
      <c r="O49" s="87">
        <v>780</v>
      </c>
    </row>
    <row r="50" spans="1:15" ht="13.5" thickBot="1">
      <c r="A50" s="145">
        <v>465</v>
      </c>
      <c r="B50" s="157" t="s">
        <v>92</v>
      </c>
      <c r="C50" s="117">
        <v>65</v>
      </c>
      <c r="D50" s="117">
        <v>65</v>
      </c>
      <c r="E50" s="117">
        <v>0</v>
      </c>
      <c r="F50" s="117">
        <v>0</v>
      </c>
      <c r="G50" s="120">
        <v>130</v>
      </c>
      <c r="J50" s="164" t="s">
        <v>22</v>
      </c>
      <c r="K50" s="163">
        <v>295</v>
      </c>
      <c r="L50" s="94">
        <v>295</v>
      </c>
      <c r="M50" s="94">
        <v>295</v>
      </c>
      <c r="N50" s="90">
        <v>295</v>
      </c>
      <c r="O50" s="12">
        <v>1180</v>
      </c>
    </row>
    <row r="51" spans="1:16" ht="12.75">
      <c r="A51" s="145">
        <v>466</v>
      </c>
      <c r="B51" s="157" t="s">
        <v>90</v>
      </c>
      <c r="C51" s="117">
        <v>74</v>
      </c>
      <c r="D51" s="117">
        <v>74</v>
      </c>
      <c r="E51" s="117">
        <v>0</v>
      </c>
      <c r="F51" s="117">
        <v>0</v>
      </c>
      <c r="G51" s="120">
        <v>148</v>
      </c>
      <c r="P51" s="15"/>
    </row>
    <row r="52" spans="1:16" s="15" customFormat="1" ht="13.5" thickBot="1">
      <c r="A52" s="145">
        <v>467</v>
      </c>
      <c r="B52" s="158" t="s">
        <v>91</v>
      </c>
      <c r="C52" s="144">
        <v>40</v>
      </c>
      <c r="D52" s="144">
        <v>0</v>
      </c>
      <c r="E52" s="144">
        <v>0</v>
      </c>
      <c r="F52" s="144">
        <v>0</v>
      </c>
      <c r="G52" s="147">
        <v>40</v>
      </c>
      <c r="H52" s="4"/>
      <c r="J52" s="4"/>
      <c r="K52" s="4"/>
      <c r="L52" s="4"/>
      <c r="M52" s="4"/>
      <c r="N52" s="4"/>
      <c r="O52" s="4"/>
      <c r="P52" s="4"/>
    </row>
    <row r="53" spans="1:7" ht="26.25" thickBot="1">
      <c r="A53" s="198"/>
      <c r="B53" s="165" t="s">
        <v>98</v>
      </c>
      <c r="C53" s="163">
        <v>140.249</v>
      </c>
      <c r="D53" s="94">
        <v>402.997</v>
      </c>
      <c r="E53" s="94">
        <v>739.9970000000001</v>
      </c>
      <c r="F53" s="90">
        <v>2226.56</v>
      </c>
      <c r="G53" s="12">
        <v>3509.803</v>
      </c>
    </row>
    <row r="54" spans="1:7" ht="26.25" thickBot="1">
      <c r="A54" s="198"/>
      <c r="B54" s="166" t="s">
        <v>99</v>
      </c>
      <c r="C54" s="163">
        <v>600</v>
      </c>
      <c r="D54" s="163">
        <v>560</v>
      </c>
      <c r="E54" s="163">
        <v>0</v>
      </c>
      <c r="F54" s="163">
        <v>0</v>
      </c>
      <c r="G54" s="12">
        <v>1160</v>
      </c>
    </row>
    <row r="55" spans="1:7" ht="13.5" thickBot="1">
      <c r="A55" s="198"/>
      <c r="B55" s="164" t="s">
        <v>22</v>
      </c>
      <c r="C55" s="163">
        <v>740.249</v>
      </c>
      <c r="D55" s="94">
        <v>962.9970000000001</v>
      </c>
      <c r="E55" s="94">
        <v>739.9970000000001</v>
      </c>
      <c r="F55" s="90">
        <v>2226.56</v>
      </c>
      <c r="G55" s="12">
        <v>4669.803</v>
      </c>
    </row>
    <row r="57" spans="2:8" ht="18.75">
      <c r="B57" s="184" t="s">
        <v>87</v>
      </c>
      <c r="C57" s="184"/>
      <c r="D57" s="184"/>
      <c r="E57" s="184"/>
      <c r="F57" s="184"/>
      <c r="G57" s="184"/>
      <c r="H57" s="182"/>
    </row>
    <row r="58" spans="1:7" ht="18">
      <c r="A58" s="198"/>
      <c r="B58" s="182" t="s">
        <v>100</v>
      </c>
      <c r="C58" s="182"/>
      <c r="D58" s="182"/>
      <c r="E58" s="182"/>
      <c r="F58" s="182"/>
      <c r="G58" s="182"/>
    </row>
    <row r="59" ht="12.75">
      <c r="A59" s="198"/>
    </row>
    <row r="60" ht="12.75">
      <c r="A60" s="198"/>
    </row>
    <row r="61" ht="12.75">
      <c r="A61" s="198"/>
    </row>
    <row r="62" ht="12.75">
      <c r="A62" s="198"/>
    </row>
    <row r="63" ht="12.75">
      <c r="A63" s="198"/>
    </row>
    <row r="64" ht="12.75">
      <c r="A64" s="198"/>
    </row>
    <row r="65" ht="12.75">
      <c r="A65" s="198"/>
    </row>
    <row r="66" ht="12.75">
      <c r="A66" s="198"/>
    </row>
    <row r="67" ht="12.75">
      <c r="A67" s="198"/>
    </row>
  </sheetData>
  <sheetProtection/>
  <protectedRanges>
    <protectedRange password="C741" sqref="K5:N5" name="RPS Generation"/>
    <protectedRange password="C741" sqref="J5" name="RPS Contract Descriptions"/>
    <protectedRange password="C741" sqref="K33:N33" name="RPS Generation_1"/>
    <protectedRange password="C741" sqref="J33" name="RPS Contract Descriptions_1"/>
    <protectedRange password="C741" sqref="J42:J43" name="RPS Contract Descriptions_2"/>
  </protectedRanges>
  <printOptions/>
  <pageMargins left="0.75" right="0.75" top="1" bottom="0.34" header="0.5" footer="0.26"/>
  <pageSetup fitToHeight="1" fitToWidth="1" horizontalDpi="600" verticalDpi="600" orientation="portrait" scale="62" r:id="rId1"/>
  <headerFooter alignWithMargins="0">
    <oddHeader>&amp;CPacific Gas and Electric Company
List of Contracts Used in Short-Term Analysis&amp;RCONFIDENTIAL PROTECTED MATERIAL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26" sqref="F26"/>
    </sheetView>
  </sheetViews>
  <sheetFormatPr defaultColWidth="9.140625" defaultRowHeight="12.75"/>
  <cols>
    <col min="1" max="1" width="29.28125" style="0" customWidth="1"/>
    <col min="2" max="2" width="15.140625" style="0" customWidth="1"/>
    <col min="3" max="3" width="12.140625" style="0" customWidth="1"/>
    <col min="4" max="4" width="7.7109375" style="0" bestFit="1" customWidth="1"/>
    <col min="5" max="5" width="15.28125" style="0" bestFit="1" customWidth="1"/>
    <col min="6" max="6" width="11.28125" style="0" bestFit="1" customWidth="1"/>
  </cols>
  <sheetData>
    <row r="1" spans="3:9" ht="12.75">
      <c r="C1" s="10">
        <v>2009</v>
      </c>
      <c r="D1" s="10">
        <v>2010</v>
      </c>
      <c r="E1" s="10">
        <v>2011</v>
      </c>
      <c r="F1" s="10">
        <v>2012</v>
      </c>
      <c r="G1" s="10">
        <v>2013</v>
      </c>
      <c r="I1" s="5" t="s">
        <v>22</v>
      </c>
    </row>
    <row r="2" spans="1:9" s="2" customFormat="1" ht="12.75">
      <c r="A2" s="2" t="s">
        <v>41</v>
      </c>
      <c r="C2" s="38"/>
      <c r="D2" s="38">
        <v>79117.42800899417</v>
      </c>
      <c r="E2" s="38">
        <v>80162.12329330973</v>
      </c>
      <c r="F2" s="38">
        <v>82068.70162955514</v>
      </c>
      <c r="G2" s="38">
        <v>83641.54659739217</v>
      </c>
      <c r="I2" s="1">
        <f>SUM(D2:G2)</f>
        <v>324989.79952925124</v>
      </c>
    </row>
    <row r="3" spans="1:9" ht="12.75">
      <c r="A3" s="2" t="s">
        <v>42</v>
      </c>
      <c r="D3" s="38">
        <f>0.2*D2</f>
        <v>15823.485601798835</v>
      </c>
      <c r="E3" s="38">
        <f>0.2*E2</f>
        <v>16032.424658661948</v>
      </c>
      <c r="F3" s="38">
        <f>0.2*F2</f>
        <v>16413.74032591103</v>
      </c>
      <c r="G3" s="38">
        <f>0.2*G2</f>
        <v>16728.309319478434</v>
      </c>
      <c r="I3" s="1">
        <f>SUM(D3:G3)</f>
        <v>64997.95990585025</v>
      </c>
    </row>
    <row r="4" spans="1:9" ht="12.75">
      <c r="A4" t="s">
        <v>43</v>
      </c>
      <c r="D4" s="3">
        <v>12029.510815535004</v>
      </c>
      <c r="E4" s="3">
        <v>12005.759819548422</v>
      </c>
      <c r="F4" s="3">
        <v>11926.221706869901</v>
      </c>
      <c r="G4" s="3">
        <v>10118.369587948302</v>
      </c>
      <c r="I4" s="31">
        <f>SUM(D4:G4)</f>
        <v>46079.86192990163</v>
      </c>
    </row>
    <row r="5" spans="4:7" ht="12.75">
      <c r="D5" s="3"/>
      <c r="E5" s="3"/>
      <c r="F5" s="3"/>
      <c r="G5" s="3"/>
    </row>
    <row r="6" spans="1:2" ht="13.5" thickBot="1">
      <c r="A6" s="5" t="s">
        <v>40</v>
      </c>
      <c r="B6" s="1"/>
    </row>
    <row r="7" spans="1:2" ht="12.75">
      <c r="A7" s="43" t="s">
        <v>4</v>
      </c>
      <c r="B7" s="44">
        <f>'Project Detail'!G2</f>
        <v>909.83</v>
      </c>
    </row>
    <row r="8" spans="1:2" ht="12.75">
      <c r="A8" s="45" t="s">
        <v>0</v>
      </c>
      <c r="B8" s="46">
        <f>'Project Detail'!G3+'Project Detail'!G4</f>
        <v>154.81900000000002</v>
      </c>
    </row>
    <row r="9" spans="1:2" ht="12.75">
      <c r="A9" s="29" t="s">
        <v>53</v>
      </c>
      <c r="B9" s="46">
        <f>'Project Detail'!G5</f>
        <v>760</v>
      </c>
    </row>
    <row r="10" spans="1:2" ht="12.75">
      <c r="A10" s="29" t="s">
        <v>51</v>
      </c>
      <c r="B10" s="46">
        <f>'Project Detail'!G6</f>
        <v>160</v>
      </c>
    </row>
    <row r="11" spans="1:2" s="72" customFormat="1" ht="13.5" thickBot="1">
      <c r="A11" s="30" t="s">
        <v>50</v>
      </c>
      <c r="B11" s="47">
        <f>'Project Detail'!G7</f>
        <v>68</v>
      </c>
    </row>
    <row r="12" spans="1:5" ht="13.5" thickBot="1">
      <c r="A12" s="73" t="s">
        <v>22</v>
      </c>
      <c r="B12" s="74">
        <f>SUM(B7:B11)</f>
        <v>2052.6490000000003</v>
      </c>
      <c r="E12" s="10"/>
    </row>
    <row r="13" spans="1:2" ht="26.25" thickBot="1">
      <c r="A13" s="148" t="s">
        <v>77</v>
      </c>
      <c r="B13" s="152">
        <v>268.9212204940668</v>
      </c>
    </row>
    <row r="15" spans="1:2" ht="12.75">
      <c r="A15" s="153" t="s">
        <v>79</v>
      </c>
      <c r="B15" s="1">
        <f>I4+B12+B13</f>
        <v>48401.43215039569</v>
      </c>
    </row>
    <row r="16" spans="5:8" ht="12.75">
      <c r="E16" t="s">
        <v>80</v>
      </c>
      <c r="F16" t="s">
        <v>81</v>
      </c>
      <c r="H16" t="s">
        <v>112</v>
      </c>
    </row>
    <row r="17" spans="1:8" ht="12.75">
      <c r="A17" s="6" t="s">
        <v>1</v>
      </c>
      <c r="B17" s="5"/>
      <c r="C17" s="9">
        <f>(I3-B15)</f>
        <v>16596.52775545456</v>
      </c>
      <c r="E17" s="1">
        <f>B32-C17-C18</f>
        <v>4561.61270484319</v>
      </c>
      <c r="F17" s="1">
        <f>B33-C17-C18</f>
        <v>1944.0798746431888</v>
      </c>
      <c r="H17" s="1">
        <f>B33-C17-C18-B30-B31</f>
        <v>-2725.723125356811</v>
      </c>
    </row>
    <row r="18" spans="1:3" ht="13.5" thickBot="1">
      <c r="A18" s="149" t="s">
        <v>78</v>
      </c>
      <c r="C18" s="151">
        <v>395.6</v>
      </c>
    </row>
    <row r="19" spans="2:8" ht="12.75">
      <c r="B19" s="150"/>
      <c r="H19" s="1"/>
    </row>
    <row r="20" spans="1:2" ht="13.5" thickBot="1">
      <c r="A20" s="154"/>
      <c r="B20" s="150"/>
    </row>
    <row r="21" spans="1:2" ht="12.75">
      <c r="A21" s="75" t="s">
        <v>69</v>
      </c>
      <c r="B21" s="44">
        <f>'Project Detail'!O29</f>
        <v>5551.5502640125</v>
      </c>
    </row>
    <row r="22" spans="1:2" ht="13.5" thickBot="1">
      <c r="A22" s="76" t="s">
        <v>37</v>
      </c>
      <c r="B22" s="46">
        <f>'Project Detail'!O34</f>
        <v>1108</v>
      </c>
    </row>
    <row r="23" spans="1:2" ht="12.75">
      <c r="A23" s="121" t="s">
        <v>85</v>
      </c>
      <c r="B23" s="46">
        <f>'Project Detail'!G37</f>
        <v>1124</v>
      </c>
    </row>
    <row r="24" spans="1:2" ht="12.75">
      <c r="A24" s="77" t="s">
        <v>2</v>
      </c>
      <c r="B24" s="78">
        <f>'Project Detail'!O50</f>
        <v>1180</v>
      </c>
    </row>
    <row r="25" spans="1:2" ht="12.75">
      <c r="A25" s="79" t="s">
        <v>97</v>
      </c>
      <c r="B25" s="78">
        <f>'Project Detail'!O45</f>
        <v>5375</v>
      </c>
    </row>
    <row r="26" spans="1:2" ht="12.75">
      <c r="A26" s="80" t="s">
        <v>38</v>
      </c>
      <c r="B26" s="78">
        <f>'Project Detail'!G15</f>
        <v>1036.3251962852523</v>
      </c>
    </row>
    <row r="27" spans="1:2" ht="12.75">
      <c r="A27" s="32" t="s">
        <v>35</v>
      </c>
      <c r="B27" s="78">
        <f>'Project Detail'!G29</f>
        <v>404.03099999999995</v>
      </c>
    </row>
    <row r="28" spans="1:2" ht="12.75">
      <c r="A28" s="81" t="s">
        <v>36</v>
      </c>
      <c r="B28" s="78">
        <f>'Project Detail'!G34</f>
        <v>3308</v>
      </c>
    </row>
    <row r="29" spans="1:2" ht="13.5" thickBot="1">
      <c r="A29" s="82" t="s">
        <v>46</v>
      </c>
      <c r="B29" s="83">
        <f>'Project Detail'!G24</f>
        <v>2466.834</v>
      </c>
    </row>
    <row r="30" spans="1:4" ht="13.5" thickBot="1">
      <c r="A30" s="142" t="s">
        <v>95</v>
      </c>
      <c r="B30" s="155">
        <f>'Project Detail'!G53</f>
        <v>3509.803</v>
      </c>
      <c r="D30" s="1"/>
    </row>
    <row r="31" spans="1:4" ht="13.5" thickBot="1">
      <c r="A31" s="139" t="s">
        <v>96</v>
      </c>
      <c r="B31" s="155">
        <f>'Project Detail'!G54</f>
        <v>1160</v>
      </c>
      <c r="D31" s="1"/>
    </row>
    <row r="32" spans="1:2" ht="13.5" thickBot="1">
      <c r="A32" s="84" t="s">
        <v>22</v>
      </c>
      <c r="B32" s="85">
        <f>SUM(B21:B29)</f>
        <v>21553.74046029775</v>
      </c>
    </row>
    <row r="33" spans="1:3" ht="12.75">
      <c r="A33" t="s">
        <v>82</v>
      </c>
      <c r="B33" s="1">
        <f>B22+B23+B25+B26+B27+B28+B30+B31+B35</f>
        <v>18936.20763009775</v>
      </c>
      <c r="C33" t="s">
        <v>84</v>
      </c>
    </row>
    <row r="35" spans="1:3" ht="12.75">
      <c r="A35" t="s">
        <v>58</v>
      </c>
      <c r="B35" s="156">
        <f>SUM('Project Detail'!K29:M29)</f>
        <v>1911.0484338124998</v>
      </c>
      <c r="C35" t="s">
        <v>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&amp;RCONFIDENTIAL PROTECTED MATERIAL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WXRB</dc:creator>
  <cp:keywords/>
  <dc:description/>
  <cp:lastModifiedBy>Sharon K. Tatai</cp:lastModifiedBy>
  <cp:lastPrinted>2010-01-27T01:17:34Z</cp:lastPrinted>
  <dcterms:created xsi:type="dcterms:W3CDTF">2009-11-02T19:44:13Z</dcterms:created>
  <dcterms:modified xsi:type="dcterms:W3CDTF">2010-01-27T01:18:25Z</dcterms:modified>
  <cp:category/>
  <cp:version/>
  <cp:contentType/>
  <cp:contentStatus/>
</cp:coreProperties>
</file>