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415" windowWidth="9645" windowHeight="6120" activeTab="0"/>
  </bookViews>
  <sheets>
    <sheet name="TOTAL CEO &amp; Corp Sec" sheetId="1" r:id="rId1"/>
    <sheet name="20001" sheetId="2" r:id="rId2"/>
    <sheet name="20010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<sst xmlns="http://schemas.openxmlformats.org/spreadsheetml/2006/main" count="60" uniqueCount="27">
  <si>
    <t>Nominal</t>
  </si>
  <si>
    <t>Base Year</t>
  </si>
  <si>
    <t>Charges from the Utility</t>
  </si>
  <si>
    <t>Subtotal</t>
  </si>
  <si>
    <t>PCC:</t>
  </si>
  <si>
    <t>Allocation to Affiliates (1% of Subtotal)</t>
  </si>
  <si>
    <t>Total</t>
  </si>
  <si>
    <t>Labor (including burden)</t>
  </si>
  <si>
    <t>Non-Labor*</t>
  </si>
  <si>
    <t>Outside Services (Contracts)</t>
  </si>
  <si>
    <t>De-Escalation Factor</t>
  </si>
  <si>
    <t>This is a formula. Make sure it matches Line 12 of Schedule 6</t>
  </si>
  <si>
    <t>This is a formula. Make sure it matches Table 3-1 on p. 3-6 of testimony</t>
  </si>
  <si>
    <t>This is a formula. Make sure it matches Line 11 of Schedule 6</t>
  </si>
  <si>
    <t>Each group (not chapter) should have its own worksheet</t>
  </si>
  <si>
    <t>Group:</t>
  </si>
  <si>
    <t>Chapter:</t>
  </si>
  <si>
    <t>List multiple PCCs if relevant for this group</t>
  </si>
  <si>
    <t>* Materials, Facilities, IT, Other and Employee Related, Activity Types</t>
  </si>
  <si>
    <t>If you know costs planned in Activity Types are contracts, include them as contracts, not Non-Labor</t>
  </si>
  <si>
    <t>DELETE THIS COLUMN BEFORE UPLOADING TO SHAREPOINT</t>
  </si>
  <si>
    <t>ENTER NOMINAL AMOUNT</t>
  </si>
  <si>
    <t>Enter nominal amount from Line 10 of Schedule 6</t>
  </si>
  <si>
    <t>4 - CEO, President's Office, Corporate Secretary</t>
  </si>
  <si>
    <t>Group 1) Chairman, CEO and President</t>
  </si>
  <si>
    <t>Group 3) Corporate Secretary</t>
  </si>
  <si>
    <t>20001 &amp; 20010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</si>
</sst>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165" fontId="0" fillId="2" borderId="0" xfId="15" applyNumberFormat="1" applyFill="1" applyAlignment="1">
      <alignment/>
    </xf>
    <xf numFmtId="165" fontId="0" fillId="2" borderId="1" xfId="15" applyNumberFormat="1" applyFill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2" borderId="0" xfId="15" applyNumberFormat="1" applyFill="1" applyAlignment="1">
      <alignment/>
    </xf>
    <xf numFmtId="165" fontId="0" fillId="0" borderId="0" xfId="15" applyNumberFormat="1" applyAlignment="1">
      <alignment/>
    </xf>
    <xf numFmtId="165" fontId="0" fillId="2" borderId="1" xfId="15" applyNumberFormat="1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0" fillId="0" borderId="1" xfId="15" applyNumberForma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ss/___%20%20L%20%20I%20%20S%20%20A%20___\2009%20AREAS%20COVERED\2010%20%20CEO%20%20P%20L%20A%20N%20N%20I%20N%20G%20%20%20-%20%20P%20R%20E%20L%20I%20%20M\2010%20Plan%20Details_CEO_2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ss/___%20%20L%20%20I%20%20S%20%20A%20___\GRC\GRC%20-%202010%20&amp;%202011%20Recon%20-%20Feb%202010\INPUT%20TO%20SAP\judy%20g%20files\Chairman-Pres-Corp%20Sec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Details"/>
      <sheetName val="Travel Detail"/>
      <sheetName val="2009 worksheet"/>
    </sheetNames>
    <sheetDataSet>
      <sheetData sheetId="0">
        <row r="22">
          <cell r="AK22">
            <v>286076</v>
          </cell>
        </row>
        <row r="24">
          <cell r="AK24">
            <v>83215</v>
          </cell>
        </row>
        <row r="60">
          <cell r="AK60">
            <v>418100</v>
          </cell>
        </row>
        <row r="63">
          <cell r="AK63">
            <v>540000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1 GRC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3.421875" style="0" bestFit="1" customWidth="1"/>
    <col min="2" max="2" width="10.8515625" style="0" customWidth="1"/>
    <col min="3" max="3" width="14.7109375" style="0" customWidth="1"/>
    <col min="4" max="4" width="12.7109375" style="0" customWidth="1"/>
    <col min="5" max="5" width="62.140625" style="18" bestFit="1" customWidth="1"/>
  </cols>
  <sheetData>
    <row r="1" spans="1:6" ht="12.75">
      <c r="A1" t="s">
        <v>16</v>
      </c>
      <c r="B1" s="22" t="s">
        <v>23</v>
      </c>
      <c r="C1" s="22"/>
      <c r="D1" s="22"/>
      <c r="F1" s="26">
        <v>1000</v>
      </c>
    </row>
    <row r="2" spans="1:4" ht="12.75">
      <c r="A2" t="s">
        <v>15</v>
      </c>
      <c r="B2" s="22" t="s">
        <v>24</v>
      </c>
      <c r="C2" s="22"/>
      <c r="D2" s="22"/>
    </row>
    <row r="3" spans="1:4" ht="12.75">
      <c r="A3" t="s">
        <v>4</v>
      </c>
      <c r="B3" s="22" t="s">
        <v>26</v>
      </c>
      <c r="C3" s="22"/>
      <c r="D3" s="22"/>
    </row>
    <row r="5" spans="2:5" ht="38.25" customHeight="1">
      <c r="B5" s="25" t="s">
        <v>0</v>
      </c>
      <c r="C5" s="10" t="s">
        <v>10</v>
      </c>
      <c r="D5" s="11" t="s">
        <v>1</v>
      </c>
      <c r="E5" s="19"/>
    </row>
    <row r="6" spans="1:5" ht="12.75">
      <c r="A6" t="s">
        <v>7</v>
      </c>
      <c r="B6" s="23">
        <f>(+'20001'!B6+'20010 '!B6)/$F$1</f>
        <v>2937.087</v>
      </c>
      <c r="C6" s="12">
        <v>0.908464</v>
      </c>
      <c r="D6" s="14">
        <f aca="true" t="shared" si="0" ref="D6:D12">B6*C6</f>
        <v>2668.237804368</v>
      </c>
      <c r="E6" s="19"/>
    </row>
    <row r="7" spans="1:5" ht="12.75">
      <c r="A7" t="s">
        <v>8</v>
      </c>
      <c r="B7" s="23">
        <f>(+'20001'!B7+'20010 '!B7)/F1</f>
        <v>1877.441</v>
      </c>
      <c r="C7" s="12">
        <v>0.908464</v>
      </c>
      <c r="D7" s="14">
        <f t="shared" si="0"/>
        <v>1705.5875606240002</v>
      </c>
      <c r="E7" s="19"/>
    </row>
    <row r="8" spans="1:5" ht="12.75">
      <c r="A8" t="s">
        <v>2</v>
      </c>
      <c r="B8" s="23">
        <f>(+'20001'!B8+'20010 '!B8)/F1</f>
        <v>-96.354</v>
      </c>
      <c r="C8" s="12">
        <v>0.908464</v>
      </c>
      <c r="D8" s="14">
        <f t="shared" si="0"/>
        <v>-87.534140256</v>
      </c>
      <c r="E8" s="19"/>
    </row>
    <row r="9" spans="1:5" ht="12.75">
      <c r="A9" t="s">
        <v>9</v>
      </c>
      <c r="B9" s="24">
        <f>(+'20001'!B9+'20010 '!B9)/F1</f>
        <v>1319.435</v>
      </c>
      <c r="C9" s="12">
        <v>0.908464</v>
      </c>
      <c r="D9" s="16">
        <f t="shared" si="0"/>
        <v>1198.65919784</v>
      </c>
      <c r="E9" s="19"/>
    </row>
    <row r="10" spans="1:5" ht="12.75">
      <c r="A10" t="s">
        <v>3</v>
      </c>
      <c r="B10" s="23">
        <f>SUM(B6:B9)</f>
        <v>6037.609</v>
      </c>
      <c r="C10" s="12">
        <v>0.908464</v>
      </c>
      <c r="D10" s="14">
        <f t="shared" si="0"/>
        <v>5484.950422576001</v>
      </c>
      <c r="E10" s="19"/>
    </row>
    <row r="11" spans="1:5" ht="12.75">
      <c r="A11" t="s">
        <v>5</v>
      </c>
      <c r="B11" s="23">
        <f>B10*-0.01</f>
        <v>-60.376090000000005</v>
      </c>
      <c r="C11" s="12">
        <v>0.908464</v>
      </c>
      <c r="D11" s="14">
        <f t="shared" si="0"/>
        <v>-54.84950422576001</v>
      </c>
      <c r="E11" s="19"/>
    </row>
    <row r="12" spans="1:5" ht="13.5" thickBot="1">
      <c r="A12" t="s">
        <v>6</v>
      </c>
      <c r="B12" s="17">
        <f>SUM(B10:B11)</f>
        <v>5977.232910000001</v>
      </c>
      <c r="C12" s="12">
        <v>0.908464</v>
      </c>
      <c r="D12" s="17">
        <f t="shared" si="0"/>
        <v>5430.100918350241</v>
      </c>
      <c r="E12" s="19"/>
    </row>
    <row r="13" ht="13.5" thickTop="1">
      <c r="B13" s="1"/>
    </row>
    <row r="14" spans="1:5" ht="12.75">
      <c r="A14" t="s">
        <v>18</v>
      </c>
      <c r="E14" s="20"/>
    </row>
    <row r="15" ht="12.75">
      <c r="B15" s="1"/>
    </row>
    <row r="16" ht="12.75">
      <c r="B16" s="1"/>
    </row>
    <row r="17" ht="12.75">
      <c r="B17" s="21"/>
    </row>
    <row r="21" ht="12.75">
      <c r="D21" s="21"/>
    </row>
  </sheetData>
  <printOptions/>
  <pageMargins left="0.75" right="0.75" top="1.34" bottom="1" header="0.5" footer="0.5"/>
  <pageSetup fitToHeight="1" fitToWidth="1" horizontalDpi="600" verticalDpi="600" orientation="landscape" scale="86" r:id="rId1"/>
  <headerFooter alignWithMargins="0">
    <oddHeader>&amp;CPACIFIC GAS AND ELECTRIC COMPANY
PG&amp;&amp;E CORPORATION COSTS
2011 FORECAST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4">
      <selection activeCell="E13" sqref="E13"/>
    </sheetView>
  </sheetViews>
  <sheetFormatPr defaultColWidth="9.140625" defaultRowHeight="12.75"/>
  <cols>
    <col min="1" max="1" width="33.421875" style="0" bestFit="1" customWidth="1"/>
    <col min="2" max="2" width="11.7109375" style="0" customWidth="1"/>
    <col min="3" max="3" width="14.7109375" style="0" customWidth="1"/>
    <col min="4" max="4" width="12.7109375" style="0" customWidth="1"/>
    <col min="5" max="5" width="62.140625" style="18" bestFit="1" customWidth="1"/>
  </cols>
  <sheetData>
    <row r="1" spans="1:5" ht="12.75">
      <c r="A1" t="s">
        <v>16</v>
      </c>
      <c r="B1" s="22" t="s">
        <v>23</v>
      </c>
      <c r="C1" s="22"/>
      <c r="D1" s="22"/>
      <c r="E1" s="18" t="s">
        <v>20</v>
      </c>
    </row>
    <row r="2" spans="1:5" ht="12.75">
      <c r="A2" t="s">
        <v>15</v>
      </c>
      <c r="B2" s="22" t="s">
        <v>24</v>
      </c>
      <c r="C2" s="22"/>
      <c r="D2" s="22"/>
      <c r="E2" s="18" t="s">
        <v>14</v>
      </c>
    </row>
    <row r="3" spans="1:5" ht="12.75">
      <c r="A3" t="s">
        <v>4</v>
      </c>
      <c r="B3" s="22">
        <v>20001</v>
      </c>
      <c r="C3" s="22"/>
      <c r="D3" s="22"/>
      <c r="E3" s="18" t="s">
        <v>17</v>
      </c>
    </row>
    <row r="5" spans="2:5" ht="38.25" customHeight="1">
      <c r="B5" s="11" t="s">
        <v>0</v>
      </c>
      <c r="C5" s="10" t="s">
        <v>10</v>
      </c>
      <c r="D5" s="11" t="s">
        <v>1</v>
      </c>
      <c r="E5" s="19"/>
    </row>
    <row r="6" spans="1:5" ht="12.75">
      <c r="A6" t="s">
        <v>7</v>
      </c>
      <c r="B6" s="5">
        <v>2444990</v>
      </c>
      <c r="C6" s="12">
        <v>0.908464</v>
      </c>
      <c r="D6" s="1">
        <f>B6*C6</f>
        <v>2221185.39536</v>
      </c>
      <c r="E6" s="19" t="s">
        <v>21</v>
      </c>
    </row>
    <row r="7" spans="1:5" ht="12.75">
      <c r="A7" t="s">
        <v>8</v>
      </c>
      <c r="B7" s="5">
        <f>+'[1]2011'!$AK$22+'[1]2011'!$AK$24+'[1]2011'!$AK$60+'[1]2011'!$AK$63+390000+4000</f>
        <v>1721391</v>
      </c>
      <c r="C7" s="12">
        <v>0.908464</v>
      </c>
      <c r="D7" s="1">
        <f aca="true" t="shared" si="0" ref="D7:D12">B7*C7</f>
        <v>1563821.753424</v>
      </c>
      <c r="E7" s="19" t="s">
        <v>21</v>
      </c>
    </row>
    <row r="8" spans="1:5" ht="12.75">
      <c r="A8" t="s">
        <v>2</v>
      </c>
      <c r="B8" s="5">
        <v>-96354</v>
      </c>
      <c r="C8" s="12">
        <v>0.908464</v>
      </c>
      <c r="D8" s="1">
        <f t="shared" si="0"/>
        <v>-87534.140256</v>
      </c>
      <c r="E8" s="19" t="s">
        <v>22</v>
      </c>
    </row>
    <row r="9" spans="1:5" ht="12.75">
      <c r="A9" t="s">
        <v>9</v>
      </c>
      <c r="B9" s="6">
        <f>+GETPIVOTDATA("Sum of SAP Total",'[2]2011 GRC'!$A$7,"Cost Center Description","1) Chairman, CEO and President's Office","Cost Element",5490000,"Cost Element Description","Contracts","Schedule 2 ","Corporation","GRC Cost Type","Corporation")</f>
        <v>1294657</v>
      </c>
      <c r="C9" s="12">
        <v>0.908464</v>
      </c>
      <c r="D9" s="2">
        <f t="shared" si="0"/>
        <v>1176149.276848</v>
      </c>
      <c r="E9" s="19" t="s">
        <v>21</v>
      </c>
    </row>
    <row r="10" spans="1:5" ht="12.75">
      <c r="A10" t="s">
        <v>3</v>
      </c>
      <c r="B10" s="1">
        <f>SUM(B6:B9)</f>
        <v>5364684</v>
      </c>
      <c r="C10" s="12">
        <v>0.908464</v>
      </c>
      <c r="D10" s="1">
        <f t="shared" si="0"/>
        <v>4873622.285376</v>
      </c>
      <c r="E10" s="19" t="s">
        <v>13</v>
      </c>
    </row>
    <row r="11" spans="1:5" ht="12.75">
      <c r="A11" t="s">
        <v>5</v>
      </c>
      <c r="B11" s="1">
        <f>B10*-0.01</f>
        <v>-53646.840000000004</v>
      </c>
      <c r="C11" s="12">
        <v>0.908464</v>
      </c>
      <c r="D11" s="1">
        <f t="shared" si="0"/>
        <v>-48736.22285376001</v>
      </c>
      <c r="E11" s="19" t="s">
        <v>11</v>
      </c>
    </row>
    <row r="12" spans="1:5" ht="13.5" thickBot="1">
      <c r="A12" t="s">
        <v>6</v>
      </c>
      <c r="B12" s="3">
        <f>SUM(B10:B11)</f>
        <v>5311037.16</v>
      </c>
      <c r="C12" s="12">
        <v>0.908464</v>
      </c>
      <c r="D12" s="3">
        <f t="shared" si="0"/>
        <v>4824886.06252224</v>
      </c>
      <c r="E12" s="19" t="s">
        <v>12</v>
      </c>
    </row>
    <row r="13" ht="13.5" thickTop="1"/>
    <row r="14" spans="1:5" ht="25.5">
      <c r="A14" t="s">
        <v>18</v>
      </c>
      <c r="E14" s="20" t="s">
        <v>19</v>
      </c>
    </row>
    <row r="16" ht="12.75">
      <c r="B16" s="21">
        <f>+B12+'20010 '!B12</f>
        <v>5977232.91</v>
      </c>
    </row>
    <row r="19" ht="12.75">
      <c r="B19">
        <v>5977</v>
      </c>
    </row>
  </sheetData>
  <printOptions/>
  <pageMargins left="0.75" right="0.75" top="1.34" bottom="1" header="0.5" footer="0.5"/>
  <pageSetup fitToHeight="1" fitToWidth="1" horizontalDpi="600" verticalDpi="600" orientation="landscape" scale="94" r:id="rId1"/>
  <headerFooter alignWithMargins="0">
    <oddHeader>&amp;CPACIFIC GAS AND ELECTRIC COMPANY
PG&amp;&amp;E CORPORATION COSTS
2011 FORECAST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15" sqref="A15"/>
    </sheetView>
  </sheetViews>
  <sheetFormatPr defaultColWidth="9.140625" defaultRowHeight="12.75"/>
  <cols>
    <col min="1" max="1" width="33.421875" style="0" bestFit="1" customWidth="1"/>
    <col min="2" max="2" width="9.28125" style="0" bestFit="1" customWidth="1"/>
    <col min="3" max="3" width="14.7109375" style="0" customWidth="1"/>
    <col min="4" max="4" width="12.7109375" style="0" customWidth="1"/>
    <col min="5" max="5" width="62.140625" style="0" bestFit="1" customWidth="1"/>
  </cols>
  <sheetData>
    <row r="1" spans="1:5" ht="12.75">
      <c r="A1" t="s">
        <v>16</v>
      </c>
      <c r="B1" s="8" t="s">
        <v>23</v>
      </c>
      <c r="C1" s="8"/>
      <c r="D1" s="8"/>
      <c r="E1" s="4"/>
    </row>
    <row r="2" spans="1:5" ht="12.75">
      <c r="A2" t="s">
        <v>15</v>
      </c>
      <c r="B2" s="8" t="s">
        <v>25</v>
      </c>
      <c r="C2" s="8"/>
      <c r="D2" s="8"/>
      <c r="E2" s="4"/>
    </row>
    <row r="3" spans="1:5" ht="12.75">
      <c r="A3" t="s">
        <v>4</v>
      </c>
      <c r="B3" s="8">
        <v>20010</v>
      </c>
      <c r="E3" s="4"/>
    </row>
    <row r="5" spans="2:5" ht="38.25" customHeight="1">
      <c r="B5" s="11" t="s">
        <v>0</v>
      </c>
      <c r="C5" s="10" t="s">
        <v>10</v>
      </c>
      <c r="D5" s="11" t="s">
        <v>1</v>
      </c>
      <c r="E5" s="7"/>
    </row>
    <row r="6" spans="1:5" ht="12.75">
      <c r="A6" t="s">
        <v>7</v>
      </c>
      <c r="B6" s="13">
        <v>492097</v>
      </c>
      <c r="C6" s="12">
        <v>0.908464</v>
      </c>
      <c r="D6" s="14">
        <f aca="true" t="shared" si="0" ref="D6:D12">B6*C6</f>
        <v>447052.40900800005</v>
      </c>
      <c r="E6" s="7"/>
    </row>
    <row r="7" spans="1:5" ht="12.75">
      <c r="A7" t="s">
        <v>8</v>
      </c>
      <c r="B7" s="13">
        <v>156050</v>
      </c>
      <c r="C7" s="12">
        <v>0.908464</v>
      </c>
      <c r="D7" s="14">
        <f t="shared" si="0"/>
        <v>141765.8072</v>
      </c>
      <c r="E7" s="7"/>
    </row>
    <row r="8" spans="1:5" ht="12.75">
      <c r="A8" t="s">
        <v>2</v>
      </c>
      <c r="B8" s="13"/>
      <c r="C8" s="12">
        <v>0.908464</v>
      </c>
      <c r="D8" s="14">
        <f t="shared" si="0"/>
        <v>0</v>
      </c>
      <c r="E8" s="7"/>
    </row>
    <row r="9" spans="1:5" ht="12.75">
      <c r="A9" t="s">
        <v>9</v>
      </c>
      <c r="B9" s="15">
        <v>24778</v>
      </c>
      <c r="C9" s="12">
        <v>0.908464</v>
      </c>
      <c r="D9" s="16">
        <f t="shared" si="0"/>
        <v>22509.920992000003</v>
      </c>
      <c r="E9" s="7"/>
    </row>
    <row r="10" spans="1:5" ht="12.75">
      <c r="A10" t="s">
        <v>3</v>
      </c>
      <c r="B10" s="14">
        <f>SUM(B6:B9)</f>
        <v>672925</v>
      </c>
      <c r="C10" s="12">
        <v>0.908464</v>
      </c>
      <c r="D10" s="14">
        <f t="shared" si="0"/>
        <v>611328.1372</v>
      </c>
      <c r="E10" s="7"/>
    </row>
    <row r="11" spans="1:5" ht="12.75">
      <c r="A11" t="s">
        <v>5</v>
      </c>
      <c r="B11" s="14">
        <f>B10*-0.01</f>
        <v>-6729.25</v>
      </c>
      <c r="C11" s="12">
        <v>0.908464</v>
      </c>
      <c r="D11" s="14">
        <f t="shared" si="0"/>
        <v>-6113.281372</v>
      </c>
      <c r="E11" s="7"/>
    </row>
    <row r="12" spans="1:5" ht="13.5" thickBot="1">
      <c r="A12" t="s">
        <v>6</v>
      </c>
      <c r="B12" s="17">
        <f>SUM(B10:B11)</f>
        <v>666195.75</v>
      </c>
      <c r="C12" s="12">
        <v>0.908464</v>
      </c>
      <c r="D12" s="17">
        <f t="shared" si="0"/>
        <v>605214.855828</v>
      </c>
      <c r="E12" s="7"/>
    </row>
    <row r="13" ht="13.5" thickTop="1"/>
    <row r="14" spans="1:5" ht="12.75">
      <c r="A14" t="s">
        <v>18</v>
      </c>
      <c r="E14" s="9"/>
    </row>
  </sheetData>
  <printOptions/>
  <pageMargins left="0.75" right="0.75" top="1.34" bottom="1" header="0.5" footer="0.5"/>
  <pageSetup fitToHeight="1" fitToWidth="1" horizontalDpi="600" verticalDpi="600" orientation="landscape" scale="94" r:id="rId1"/>
  <headerFooter alignWithMargins="0">
    <oddHeader>&amp;CPACIFIC GAS AND ELECTRIC COMPANY
PG&amp;&amp;E CORPORATION COSTS
2011 FORECAST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Crowley</dc:creator>
  <cp:keywords/>
  <dc:description/>
  <cp:lastModifiedBy>k1ch</cp:lastModifiedBy>
  <cp:lastPrinted>2010-03-17T18:16:31Z</cp:lastPrinted>
  <dcterms:created xsi:type="dcterms:W3CDTF">2010-03-04T22:39:12Z</dcterms:created>
  <dcterms:modified xsi:type="dcterms:W3CDTF">2010-03-17T18:16:53Z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