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2006-2008 EM&amp;V (Sept 18)" sheetId="1" r:id="rId1"/>
  </sheets>
  <definedNames/>
  <calcPr fullCalcOnLoad="1" iterate="1" iterateCount="20" iterateDelta="0.0005"/>
</workbook>
</file>

<file path=xl/sharedStrings.xml><?xml version="1.0" encoding="utf-8"?>
<sst xmlns="http://schemas.openxmlformats.org/spreadsheetml/2006/main" count="40" uniqueCount="40">
  <si>
    <t>CMS Financial Report Sept 18</t>
  </si>
  <si>
    <t xml:space="preserve"> </t>
  </si>
  <si>
    <t>ED EM&amp;V Projects</t>
  </si>
  <si>
    <t>Budget</t>
  </si>
  <si>
    <t>2004-2005 MECT</t>
  </si>
  <si>
    <t>2006-2008 DEER</t>
  </si>
  <si>
    <t>2006-2008 MECT</t>
  </si>
  <si>
    <t>CIEE Technical Support</t>
  </si>
  <si>
    <t>CMS Functional Enhancement</t>
  </si>
  <si>
    <t>CMS Functional Enhancement 2</t>
  </si>
  <si>
    <t>DMQC</t>
  </si>
  <si>
    <t>Commercial Facilities</t>
  </si>
  <si>
    <t>Commercial Retro-Commissioning</t>
  </si>
  <si>
    <t>Education &amp; Training</t>
  </si>
  <si>
    <t>Embedded Energy in Water Pilot</t>
  </si>
  <si>
    <t>Emerging Technologies</t>
  </si>
  <si>
    <t>LGP</t>
  </si>
  <si>
    <t>Information</t>
  </si>
  <si>
    <t>Major Commercial</t>
  </si>
  <si>
    <t>New Construction and C&amp;S</t>
  </si>
  <si>
    <t>PG&amp;E Ag</t>
  </si>
  <si>
    <t>PG&amp;E Industrial</t>
  </si>
  <si>
    <t>Residential</t>
  </si>
  <si>
    <t>Small Commercial</t>
  </si>
  <si>
    <t>So Cal Industrial</t>
  </si>
  <si>
    <t xml:space="preserve">Specialized </t>
  </si>
  <si>
    <t>SW Marketing &amp; Outreach</t>
  </si>
  <si>
    <t>Assistance in Updating the Energy Efficiency Savings Goals for 2012 and Beyond</t>
  </si>
  <si>
    <t>Local Marketing</t>
  </si>
  <si>
    <t>SUB TOTAL</t>
  </si>
  <si>
    <t>SCE</t>
  </si>
  <si>
    <t>PGE</t>
  </si>
  <si>
    <t>SDGE</t>
  </si>
  <si>
    <t>SCG</t>
  </si>
  <si>
    <t xml:space="preserve">EM&amp;V Allocation </t>
  </si>
  <si>
    <t>Budgeted</t>
  </si>
  <si>
    <t xml:space="preserve">Authorized </t>
  </si>
  <si>
    <t>Remaining</t>
  </si>
  <si>
    <t>Authorized</t>
  </si>
  <si>
    <t>From AL 2745-E/2683-G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</si>
</sst>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&quot;$&quot;#,##0"/>
    <numFmt numFmtId="172" formatCode="0.000%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69" fontId="0" fillId="0" borderId="0" xfId="44" applyNumberFormat="1" applyAlignment="1">
      <alignment/>
    </xf>
    <xf numFmtId="0" fontId="21" fillId="0" borderId="10" xfId="0" applyFont="1" applyBorder="1" applyAlignment="1">
      <alignment horizontal="center"/>
    </xf>
    <xf numFmtId="169" fontId="21" fillId="0" borderId="10" xfId="44" applyNumberFormat="1" applyFont="1" applyBorder="1" applyAlignment="1">
      <alignment horizontal="center"/>
    </xf>
    <xf numFmtId="0" fontId="0" fillId="24" borderId="0" xfId="0" applyFill="1" applyAlignment="1">
      <alignment/>
    </xf>
    <xf numFmtId="169" fontId="0" fillId="24" borderId="0" xfId="44" applyNumberFormat="1" applyFill="1" applyAlignment="1">
      <alignment/>
    </xf>
    <xf numFmtId="0" fontId="0" fillId="0" borderId="11" xfId="0" applyBorder="1" applyAlignment="1">
      <alignment/>
    </xf>
    <xf numFmtId="169" fontId="0" fillId="0" borderId="11" xfId="44" applyNumberFormat="1" applyBorder="1" applyAlignment="1">
      <alignment/>
    </xf>
    <xf numFmtId="169" fontId="0" fillId="0" borderId="0" xfId="0" applyNumberFormat="1" applyAlignment="1">
      <alignment/>
    </xf>
    <xf numFmtId="0" fontId="21" fillId="22" borderId="12" xfId="0" applyFont="1" applyFill="1" applyBorder="1" applyAlignment="1">
      <alignment/>
    </xf>
    <xf numFmtId="169" fontId="21" fillId="22" borderId="12" xfId="44" applyNumberFormat="1" applyFont="1" applyFill="1" applyBorder="1" applyAlignment="1">
      <alignment/>
    </xf>
    <xf numFmtId="169" fontId="21" fillId="0" borderId="0" xfId="0" applyNumberFormat="1" applyFont="1" applyAlignment="1">
      <alignment/>
    </xf>
    <xf numFmtId="0" fontId="0" fillId="7" borderId="0" xfId="0" applyFill="1" applyAlignment="1">
      <alignment/>
    </xf>
    <xf numFmtId="169" fontId="0" fillId="7" borderId="0" xfId="0" applyNumberFormat="1" applyFill="1" applyAlignment="1">
      <alignment/>
    </xf>
    <xf numFmtId="172" fontId="0" fillId="7" borderId="0" xfId="59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95" zoomScaleNormal="95" workbookViewId="0" topLeftCell="B1">
      <selection activeCell="G17" sqref="G17"/>
    </sheetView>
  </sheetViews>
  <sheetFormatPr defaultColWidth="9.140625" defaultRowHeight="12.75" outlineLevelRow="1"/>
  <cols>
    <col min="1" max="1" width="37.7109375" style="0" customWidth="1"/>
    <col min="2" max="2" width="19.140625" style="0" customWidth="1"/>
    <col min="5" max="5" width="11.28125" style="0" customWidth="1"/>
    <col min="6" max="6" width="12.8515625" style="0" bestFit="1" customWidth="1"/>
    <col min="7" max="7" width="14.7109375" style="0" bestFit="1" customWidth="1"/>
    <col min="8" max="8" width="12.8515625" style="0" bestFit="1" customWidth="1"/>
    <col min="10" max="10" width="14.140625" style="0" customWidth="1"/>
  </cols>
  <sheetData>
    <row r="1" spans="1:2" ht="12.75">
      <c r="A1" t="s">
        <v>0</v>
      </c>
      <c r="B1" s="1" t="s">
        <v>1</v>
      </c>
    </row>
    <row r="2" spans="1:11" ht="13.5" thickBot="1">
      <c r="A2" s="2" t="s">
        <v>2</v>
      </c>
      <c r="B2" s="3" t="s">
        <v>3</v>
      </c>
      <c r="J2" s="12" t="s">
        <v>39</v>
      </c>
      <c r="K2" s="12"/>
    </row>
    <row r="3" spans="1:11" ht="4.5" customHeight="1">
      <c r="A3" s="4"/>
      <c r="B3" s="5"/>
      <c r="J3" s="12"/>
      <c r="K3" s="12"/>
    </row>
    <row r="4" spans="1:11" ht="12.75" outlineLevel="1">
      <c r="A4" s="6" t="s">
        <v>4</v>
      </c>
      <c r="B4" s="7">
        <v>103958</v>
      </c>
      <c r="D4" t="s">
        <v>34</v>
      </c>
      <c r="F4" t="s">
        <v>35</v>
      </c>
      <c r="G4" t="s">
        <v>36</v>
      </c>
      <c r="H4" t="s">
        <v>37</v>
      </c>
      <c r="J4" s="12" t="s">
        <v>38</v>
      </c>
      <c r="K4" s="12"/>
    </row>
    <row r="5" spans="1:11" ht="12.75" outlineLevel="1">
      <c r="A5" s="6" t="s">
        <v>5</v>
      </c>
      <c r="B5" s="7">
        <v>3983130</v>
      </c>
      <c r="F5" s="11">
        <f>B30</f>
        <v>97322463</v>
      </c>
      <c r="G5" s="11">
        <v>118028661</v>
      </c>
      <c r="H5" s="11">
        <f>G5-F5</f>
        <v>20706198</v>
      </c>
      <c r="J5" s="13">
        <v>118028661</v>
      </c>
      <c r="K5" s="12"/>
    </row>
    <row r="6" spans="1:11" ht="12.75" outlineLevel="1">
      <c r="A6" s="6" t="s">
        <v>6</v>
      </c>
      <c r="B6" s="7">
        <v>2999650</v>
      </c>
      <c r="D6" t="s">
        <v>31</v>
      </c>
      <c r="E6">
        <v>0.46</v>
      </c>
      <c r="F6" s="8">
        <f>E6*$F$5</f>
        <v>44768332.980000004</v>
      </c>
      <c r="G6" s="8">
        <f>J6</f>
        <v>54428304</v>
      </c>
      <c r="H6" s="8">
        <f>G6-F6</f>
        <v>9659971.019999996</v>
      </c>
      <c r="J6" s="13">
        <v>54428304</v>
      </c>
      <c r="K6" s="14">
        <f>J6/J5</f>
        <v>0.4611448061755102</v>
      </c>
    </row>
    <row r="7" spans="1:11" ht="12.75" outlineLevel="1">
      <c r="A7" s="6" t="s">
        <v>7</v>
      </c>
      <c r="B7" s="7">
        <v>6862000</v>
      </c>
      <c r="D7" t="s">
        <v>32</v>
      </c>
      <c r="E7">
        <v>0.13</v>
      </c>
      <c r="F7" s="8">
        <f>E7*$F$5</f>
        <v>12651920.190000001</v>
      </c>
      <c r="G7" s="8">
        <f>J7</f>
        <v>14866362</v>
      </c>
      <c r="H7" s="8">
        <f>G7-F7</f>
        <v>2214441.8099999987</v>
      </c>
      <c r="J7" s="13">
        <v>14866362</v>
      </c>
      <c r="K7" s="14">
        <f>J7/J5</f>
        <v>0.1259555253278693</v>
      </c>
    </row>
    <row r="8" spans="1:11" ht="12.75" outlineLevel="1">
      <c r="A8" s="6" t="s">
        <v>8</v>
      </c>
      <c r="B8" s="7">
        <v>392975</v>
      </c>
      <c r="D8" t="s">
        <v>30</v>
      </c>
      <c r="E8">
        <v>0.33</v>
      </c>
      <c r="F8" s="8">
        <f>E8*$F$5</f>
        <v>32116412.790000003</v>
      </c>
      <c r="G8" s="8">
        <f>J8</f>
        <v>38954240</v>
      </c>
      <c r="H8" s="8">
        <f>G8-F8</f>
        <v>6837827.209999997</v>
      </c>
      <c r="J8" s="13">
        <v>38954240</v>
      </c>
      <c r="K8" s="14">
        <f>J8/J5</f>
        <v>0.33004051448147836</v>
      </c>
    </row>
    <row r="9" spans="1:11" ht="12.75" outlineLevel="1">
      <c r="A9" s="6" t="s">
        <v>9</v>
      </c>
      <c r="B9" s="7">
        <v>54302</v>
      </c>
      <c r="D9" t="s">
        <v>33</v>
      </c>
      <c r="E9">
        <v>0.08</v>
      </c>
      <c r="F9" s="8">
        <f>E9*$F$5</f>
        <v>7785797.04</v>
      </c>
      <c r="G9" s="8">
        <f>J9</f>
        <v>9779754</v>
      </c>
      <c r="H9" s="8">
        <f>G9-F9</f>
        <v>1993956.96</v>
      </c>
      <c r="J9" s="13">
        <v>9779754</v>
      </c>
      <c r="K9" s="14">
        <f>J9/J5</f>
        <v>0.08285914554262375</v>
      </c>
    </row>
    <row r="10" spans="1:5" ht="12.75" outlineLevel="1">
      <c r="A10" s="6" t="s">
        <v>10</v>
      </c>
      <c r="B10" s="7">
        <v>4000000</v>
      </c>
      <c r="E10">
        <f>SUM(E6:E9)</f>
        <v>1.0000000000000002</v>
      </c>
    </row>
    <row r="11" spans="1:2" ht="12.75" outlineLevel="1">
      <c r="A11" s="6" t="s">
        <v>11</v>
      </c>
      <c r="B11" s="7">
        <v>3233079</v>
      </c>
    </row>
    <row r="12" spans="1:2" ht="12.75" outlineLevel="1">
      <c r="A12" s="6" t="s">
        <v>12</v>
      </c>
      <c r="B12" s="7">
        <v>3247338</v>
      </c>
    </row>
    <row r="13" spans="1:2" ht="12.75" outlineLevel="1">
      <c r="A13" s="6" t="s">
        <v>13</v>
      </c>
      <c r="B13" s="7">
        <v>2845906</v>
      </c>
    </row>
    <row r="14" spans="1:2" ht="12.75" outlineLevel="1">
      <c r="A14" s="6" t="s">
        <v>14</v>
      </c>
      <c r="B14" s="7">
        <v>839000</v>
      </c>
    </row>
    <row r="15" spans="1:2" ht="12.75" outlineLevel="1">
      <c r="A15" s="6" t="s">
        <v>15</v>
      </c>
      <c r="B15" s="7">
        <v>1996000</v>
      </c>
    </row>
    <row r="16" spans="1:2" ht="12.75" outlineLevel="1">
      <c r="A16" s="6" t="s">
        <v>16</v>
      </c>
      <c r="B16" s="7">
        <v>7890380</v>
      </c>
    </row>
    <row r="17" spans="1:2" ht="12.75" outlineLevel="1">
      <c r="A17" s="6" t="s">
        <v>17</v>
      </c>
      <c r="B17" s="7">
        <v>1079761</v>
      </c>
    </row>
    <row r="18" spans="1:2" ht="12.75" outlineLevel="1">
      <c r="A18" s="6" t="s">
        <v>18</v>
      </c>
      <c r="B18" s="7">
        <v>4482340</v>
      </c>
    </row>
    <row r="19" spans="1:2" ht="12.75" outlineLevel="1">
      <c r="A19" s="6" t="s">
        <v>19</v>
      </c>
      <c r="B19" s="7">
        <v>6899277</v>
      </c>
    </row>
    <row r="20" spans="1:2" ht="12.75" outlineLevel="1">
      <c r="A20" s="6" t="s">
        <v>20</v>
      </c>
      <c r="B20" s="7">
        <v>1738869</v>
      </c>
    </row>
    <row r="21" spans="1:2" ht="12.75" outlineLevel="1">
      <c r="A21" s="6" t="s">
        <v>21</v>
      </c>
      <c r="B21" s="7">
        <v>4278890</v>
      </c>
    </row>
    <row r="22" spans="1:2" ht="12.75" outlineLevel="1">
      <c r="A22" s="6" t="s">
        <v>22</v>
      </c>
      <c r="B22" s="7">
        <v>18713317</v>
      </c>
    </row>
    <row r="23" spans="1:2" ht="12.75" outlineLevel="1">
      <c r="A23" s="6" t="s">
        <v>23</v>
      </c>
      <c r="B23" s="7">
        <v>8945601</v>
      </c>
    </row>
    <row r="24" spans="1:2" ht="12.75" outlineLevel="1">
      <c r="A24" s="6" t="s">
        <v>24</v>
      </c>
      <c r="B24" s="7">
        <v>4412123</v>
      </c>
    </row>
    <row r="25" spans="1:2" ht="12.75" outlineLevel="1">
      <c r="A25" s="6" t="s">
        <v>25</v>
      </c>
      <c r="B25" s="7">
        <v>4618756</v>
      </c>
    </row>
    <row r="26" spans="1:2" ht="12.75" outlineLevel="1">
      <c r="A26" s="6" t="s">
        <v>26</v>
      </c>
      <c r="B26" s="7">
        <v>1993726</v>
      </c>
    </row>
    <row r="27" spans="1:2" ht="12.75" outlineLevel="1">
      <c r="A27" s="6" t="s">
        <v>27</v>
      </c>
      <c r="B27" s="7">
        <v>569848</v>
      </c>
    </row>
    <row r="28" spans="1:2" ht="12.75" outlineLevel="1">
      <c r="A28" s="6" t="s">
        <v>28</v>
      </c>
      <c r="B28" s="7">
        <v>1142237</v>
      </c>
    </row>
    <row r="29" spans="1:2" ht="10.5" customHeight="1">
      <c r="A29" s="4"/>
      <c r="B29" s="5"/>
    </row>
    <row r="30" spans="1:2" ht="13.5" thickBot="1">
      <c r="A30" s="9" t="s">
        <v>29</v>
      </c>
      <c r="B30" s="10">
        <f>SUM(B4:B28)</f>
        <v>97322463</v>
      </c>
    </row>
    <row r="31" ht="5.25" customHeight="1" thickTop="1">
      <c r="B31" s="1"/>
    </row>
  </sheetData>
  <printOptions/>
  <pageMargins left="0.75" right="0.75" top="1" bottom="1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Sandy Lawrie</cp:lastModifiedBy>
  <cp:lastPrinted>2009-10-16T20:21:40Z</cp:lastPrinted>
  <dcterms:created xsi:type="dcterms:W3CDTF">2009-10-16T16:43:55Z</dcterms:created>
  <dcterms:modified xsi:type="dcterms:W3CDTF">2009-10-16T20:36:41Z</dcterms:modified>
  <cp:category/>
  <cp:version/>
  <cp:contentType/>
  <cp:contentStatus/>
</cp:coreProperties>
</file>