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tabRatio="689" activeTab="0"/>
  </bookViews>
  <sheets>
    <sheet name="Forecast Walk" sheetId="1" r:id="rId1"/>
    <sheet name="2004-2008 table 19_3" sheetId="2" r:id="rId2"/>
  </sheets>
  <externalReferences>
    <externalReference r:id="rId5"/>
  </externalReferences>
  <definedNames>
    <definedName name="Choice1">'[1]Sheet1'!$IO$115</definedName>
    <definedName name="Choice8">'[1]Sheet1'!$IO$122</definedName>
    <definedName name="New">#REF!</definedName>
    <definedName name="_xlnm.Print_Area" localSheetId="1">'2004-2008 table 19_3'!$A$1:$R$65</definedName>
    <definedName name="_xlnm.Print_Area" localSheetId="0">'Forecast Walk'!$C$1:$P$25</definedName>
    <definedName name="_xlnm.Print_Titles" localSheetId="1">'2004-2008 table 19_3'!$1:$6</definedName>
    <definedName name="SAPBEXhrIndnt" hidden="1">1</definedName>
    <definedName name="SAPBEXrevision" localSheetId="1" hidden="1">78</definedName>
    <definedName name="SAPBEXrevision" hidden="1">27</definedName>
    <definedName name="SAPBEXsysID" hidden="1">"BPR"</definedName>
    <definedName name="SAPBEXwbID" hidden="1">"4CEJVM2PJEV89RVGMRZM63QTY"</definedName>
    <definedName name="text">"($ in '000s)"</definedName>
  </definedNames>
  <calcPr fullCalcOnLoad="1"/>
</workbook>
</file>

<file path=xl/sharedStrings.xml><?xml version="1.0" encoding="utf-8"?>
<sst xmlns="http://schemas.openxmlformats.org/spreadsheetml/2006/main" count="151" uniqueCount="79">
  <si>
    <t>Pacific Gas and Electric Company</t>
  </si>
  <si>
    <t>(Thousands of Nominal Dollars)</t>
  </si>
  <si>
    <t>No.</t>
  </si>
  <si>
    <t>MWC</t>
  </si>
  <si>
    <t>Subprogram/Title</t>
  </si>
  <si>
    <t>2008 Recorded</t>
  </si>
  <si>
    <t>Overall Result</t>
  </si>
  <si>
    <t>2010 Forecast</t>
  </si>
  <si>
    <t>2011 Forecast</t>
  </si>
  <si>
    <t>2012 Forecast</t>
  </si>
  <si>
    <t>2013 Forecast</t>
  </si>
  <si>
    <t>Gas Distribution Capital</t>
  </si>
  <si>
    <t>Gas Pipeline Replacement Pgm</t>
  </si>
  <si>
    <t>Gas Meter Protection-Capital</t>
  </si>
  <si>
    <t>G Dist New Capacity - Gas</t>
  </si>
  <si>
    <t>G Dist Reliability</t>
  </si>
  <si>
    <t>G Dist Emergency Response</t>
  </si>
  <si>
    <t>Manage Buildings</t>
  </si>
  <si>
    <t>Table 19-2</t>
  </si>
  <si>
    <t>Table 19-3</t>
  </si>
  <si>
    <t>Nominal Dollars</t>
  </si>
  <si>
    <t>2004 Results</t>
  </si>
  <si>
    <t>2005 Results</t>
  </si>
  <si>
    <t>2006 Results</t>
  </si>
  <si>
    <t>2007 Results</t>
  </si>
  <si>
    <t>2008 Results</t>
  </si>
  <si>
    <t>Line No</t>
  </si>
  <si>
    <t>Work Category</t>
  </si>
  <si>
    <t>Unit of Measure</t>
  </si>
  <si>
    <t>Units Completed</t>
  </si>
  <si>
    <t>Unit Cost</t>
  </si>
  <si>
    <t>Total Spend</t>
  </si>
  <si>
    <t>EOY Actuals</t>
  </si>
  <si>
    <t>MWC 14 - Table 19-3</t>
  </si>
  <si>
    <t>GPRP</t>
  </si>
  <si>
    <t>Feet of Main Installed</t>
  </si>
  <si>
    <t>CSRP</t>
  </si>
  <si>
    <t>Services Replaced</t>
  </si>
  <si>
    <t>MWC 14 Total</t>
  </si>
  <si>
    <t>MWC 47- Table 19-4</t>
  </si>
  <si>
    <t>Capacity Main Installation</t>
  </si>
  <si>
    <t>Feet of main installed</t>
  </si>
  <si>
    <t>(1)</t>
  </si>
  <si>
    <t>Capacity Regulator Station</t>
  </si>
  <si>
    <t>Regulation Station Installed</t>
  </si>
  <si>
    <t>Capacity Miscellaneous</t>
  </si>
  <si>
    <t>N/A</t>
  </si>
  <si>
    <t>MWC 47 Total</t>
  </si>
  <si>
    <t>MWC 50- Table 19-5</t>
  </si>
  <si>
    <t>Main Replacement</t>
  </si>
  <si>
    <t>Service Replacement</t>
  </si>
  <si>
    <t>Regulator Station</t>
  </si>
  <si>
    <t>Regulator Station (2)</t>
  </si>
  <si>
    <t>Cathodic Protection</t>
  </si>
  <si>
    <t>Miscellaneous</t>
  </si>
  <si>
    <t>Electronic Pres Monitoring</t>
  </si>
  <si>
    <t>CP Remote Monitoring</t>
  </si>
  <si>
    <t>MWC 50 Total</t>
  </si>
  <si>
    <t>MWC 27 - Table 19-8</t>
  </si>
  <si>
    <t>MPP Relocations</t>
  </si>
  <si>
    <t>Services Relocated</t>
  </si>
  <si>
    <t>MWC 27 Total</t>
  </si>
  <si>
    <t>(1) PG&amp;E SAP costs were not separated by these categories for MWC 47 until 2005.</t>
  </si>
  <si>
    <t>(2) Units Completed for "MWC 50 Reg Stations" is a count of jobs involving regulator stations, which include full regulator station rebuilds and individual component replacements.</t>
  </si>
  <si>
    <t>From p. WP 19-7 line 48 and WP 19-5 lines 1 and 2</t>
  </si>
  <si>
    <t>From p. WP 19-7 line 51</t>
  </si>
  <si>
    <t>From p. WP 19-11 line 199</t>
  </si>
  <si>
    <t>From p. WP 19-10 line 179 and WP 19-5 line 4</t>
  </si>
  <si>
    <t>From p. WP 19-7 line 69 and WP 19-5 line 3</t>
  </si>
  <si>
    <t>From p. WP 19-11 line 201 and WP 19-5 line 5</t>
  </si>
  <si>
    <t>Forecast Walk from 2008 Recorded TO 2013 Forecast - Capital</t>
  </si>
  <si>
    <t>Forecast Walk from 2008 Recorded to 2013 Forecast - Capital</t>
  </si>
  <si>
    <t>5 Years Recorded Capital Expenditures and Forecast</t>
  </si>
  <si>
    <t>From Testimony Table 19-9 line 7</t>
  </si>
  <si>
    <t>*</t>
  </si>
  <si>
    <t>2009 Recorded</t>
  </si>
  <si>
    <t>Units Completed *</t>
  </si>
  <si>
    <t>2009 Results</t>
  </si>
  <si>
    <t>2009 Units Completed are preliminary.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</si>
</sst>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dd\-mmm\-yy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&quot; $&quot;;\-#,##0.00&quot; $&quot;"/>
    <numFmt numFmtId="170" formatCode="_-* #,##0.0_-;\-* #,##0.0_-;_-* &quot;-&quot;??_-;_-@_-"/>
    <numFmt numFmtId="171" formatCode="0.00_)"/>
    <numFmt numFmtId="172" formatCode="_-* #,##0\ _P_t_s_-;\-* #,##0\ _P_t_s_-;_-* &quot;-&quot;\ _P_t_s_-;_-@_-"/>
    <numFmt numFmtId="173" formatCode="General_)"/>
    <numFmt numFmtId="174" formatCode="&quot;$&quot;#,##0\ ;\(&quot;$&quot;#,##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10"/>
      <color indexed="12"/>
      <name val="Arial"/>
      <family val="2"/>
    </font>
    <font>
      <sz val="7"/>
      <color indexed="12"/>
      <name val="Arial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5"/>
      <name val="Arial"/>
      <family val="0"/>
    </font>
    <font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33" fillId="0" borderId="0" applyFont="0" applyFill="0" applyBorder="0" applyAlignment="0" applyProtection="0"/>
    <xf numFmtId="6" fontId="34" fillId="0" borderId="0">
      <alignment/>
      <protection locked="0"/>
    </xf>
    <xf numFmtId="170" fontId="0" fillId="0" borderId="0">
      <alignment/>
      <protection locked="0"/>
    </xf>
    <xf numFmtId="0" fontId="2" fillId="0" borderId="0" applyNumberFormat="0" applyFill="0" applyBorder="0" applyAlignment="0" applyProtection="0"/>
    <xf numFmtId="38" fontId="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0" fillId="0" borderId="0">
      <alignment/>
      <protection locked="0"/>
    </xf>
    <xf numFmtId="169" fontId="0" fillId="0" borderId="0">
      <alignment/>
      <protection locked="0"/>
    </xf>
    <xf numFmtId="0" fontId="38" fillId="0" borderId="2" applyNumberFormat="0" applyFill="0" applyAlignment="0" applyProtection="0"/>
    <xf numFmtId="173" fontId="39" fillId="0" borderId="0">
      <alignment/>
      <protection/>
    </xf>
    <xf numFmtId="0" fontId="3" fillId="0" borderId="0" applyNumberFormat="0" applyFill="0" applyBorder="0" applyAlignment="0" applyProtection="0"/>
    <xf numFmtId="10" fontId="1" fillId="4" borderId="3" applyNumberFormat="0" applyBorder="0" applyAlignment="0" applyProtection="0"/>
    <xf numFmtId="37" fontId="40" fillId="0" borderId="0">
      <alignment/>
      <protection/>
    </xf>
    <xf numFmtId="171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6" fillId="5" borderId="4" applyNumberFormat="0" applyProtection="0">
      <alignment horizontal="right" vertical="center" wrapText="1"/>
    </xf>
    <xf numFmtId="4" fontId="7" fillId="6" borderId="5" applyNumberFormat="0" applyProtection="0">
      <alignment vertical="center"/>
    </xf>
    <xf numFmtId="4" fontId="8" fillId="7" borderId="6">
      <alignment vertical="center"/>
      <protection/>
    </xf>
    <xf numFmtId="4" fontId="9" fillId="7" borderId="6">
      <alignment vertical="center"/>
      <protection/>
    </xf>
    <xf numFmtId="4" fontId="8" fillId="8" borderId="6">
      <alignment vertical="center"/>
      <protection/>
    </xf>
    <xf numFmtId="4" fontId="9" fillId="8" borderId="6">
      <alignment vertical="center"/>
      <protection/>
    </xf>
    <xf numFmtId="4" fontId="6" fillId="5" borderId="3" applyNumberFormat="0" applyProtection="0">
      <alignment horizontal="left" vertical="center" indent="1"/>
    </xf>
    <xf numFmtId="0" fontId="10" fillId="6" borderId="5" applyNumberFormat="0" applyProtection="0">
      <alignment horizontal="left" vertical="top" indent="1"/>
    </xf>
    <xf numFmtId="4" fontId="11" fillId="9" borderId="3" applyNumberFormat="0" applyProtection="0">
      <alignment horizontal="center" vertical="center"/>
    </xf>
    <xf numFmtId="4" fontId="12" fillId="10" borderId="3" applyNumberFormat="0">
      <alignment horizontal="right" vertical="center"/>
      <protection/>
    </xf>
    <xf numFmtId="4" fontId="13" fillId="11" borderId="5" applyNumberFormat="0" applyProtection="0">
      <alignment horizontal="right" vertical="center"/>
    </xf>
    <xf numFmtId="4" fontId="13" fillId="12" borderId="5" applyNumberFormat="0" applyProtection="0">
      <alignment horizontal="right" vertical="center"/>
    </xf>
    <xf numFmtId="4" fontId="13" fillId="13" borderId="5" applyNumberFormat="0" applyProtection="0">
      <alignment horizontal="right" vertical="center"/>
    </xf>
    <xf numFmtId="4" fontId="13" fillId="14" borderId="5" applyNumberFormat="0" applyProtection="0">
      <alignment horizontal="right" vertical="center"/>
    </xf>
    <xf numFmtId="4" fontId="13" fillId="15" borderId="5" applyNumberFormat="0" applyProtection="0">
      <alignment horizontal="right" vertical="center"/>
    </xf>
    <xf numFmtId="4" fontId="13" fillId="16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" fontId="13" fillId="18" borderId="5" applyNumberFormat="0" applyProtection="0">
      <alignment horizontal="right" vertical="center"/>
    </xf>
    <xf numFmtId="4" fontId="13" fillId="19" borderId="5" applyNumberFormat="0" applyProtection="0">
      <alignment horizontal="right" vertical="center"/>
    </xf>
    <xf numFmtId="4" fontId="10" fillId="20" borderId="3" applyNumberFormat="0" applyProtection="0">
      <alignment horizontal="left" vertical="center" indent="1"/>
    </xf>
    <xf numFmtId="4" fontId="13" fillId="3" borderId="3" applyNumberFormat="0" applyProtection="0">
      <alignment horizontal="left" vertical="center" indent="1"/>
    </xf>
    <xf numFmtId="4" fontId="14" fillId="21" borderId="0" applyNumberFormat="0" applyProtection="0">
      <alignment horizontal="left" vertical="center" indent="1"/>
    </xf>
    <xf numFmtId="4" fontId="15" fillId="3" borderId="5" applyNumberFormat="0" applyProtection="0">
      <alignment horizontal="center" vertical="center"/>
    </xf>
    <xf numFmtId="4" fontId="16" fillId="22" borderId="7">
      <alignment horizontal="left" vertical="center" indent="1"/>
      <protection/>
    </xf>
    <xf numFmtId="4" fontId="4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0" fontId="4" fillId="0" borderId="3" applyNumberFormat="0" applyProtection="0">
      <alignment horizontal="left" vertical="center" indent="2"/>
    </xf>
    <xf numFmtId="0" fontId="0" fillId="21" borderId="5" applyNumberFormat="0" applyProtection="0">
      <alignment horizontal="left" vertical="top" indent="1"/>
    </xf>
    <xf numFmtId="0" fontId="4" fillId="0" borderId="3" applyNumberFormat="0" applyProtection="0">
      <alignment horizontal="left" vertical="center" indent="2"/>
    </xf>
    <xf numFmtId="0" fontId="0" fillId="23" borderId="5" applyNumberFormat="0" applyProtection="0">
      <alignment horizontal="left" vertical="top" indent="1"/>
    </xf>
    <xf numFmtId="0" fontId="4" fillId="0" borderId="3" applyNumberFormat="0" applyProtection="0">
      <alignment horizontal="left" vertical="center" indent="2"/>
    </xf>
    <xf numFmtId="0" fontId="0" fillId="2" borderId="5" applyNumberFormat="0" applyProtection="0">
      <alignment horizontal="left" vertical="top" indent="1"/>
    </xf>
    <xf numFmtId="0" fontId="4" fillId="0" borderId="3" applyNumberFormat="0" applyProtection="0">
      <alignment horizontal="left" vertical="center" indent="2"/>
    </xf>
    <xf numFmtId="0" fontId="0" fillId="24" borderId="5" applyNumberFormat="0" applyProtection="0">
      <alignment horizontal="left" vertical="top" indent="1"/>
    </xf>
    <xf numFmtId="4" fontId="13" fillId="4" borderId="5" applyNumberFormat="0" applyProtection="0">
      <alignment vertical="center"/>
    </xf>
    <xf numFmtId="4" fontId="17" fillId="4" borderId="5" applyNumberFormat="0" applyProtection="0">
      <alignment vertical="center"/>
    </xf>
    <xf numFmtId="4" fontId="18" fillId="7" borderId="7">
      <alignment vertical="center"/>
      <protection/>
    </xf>
    <xf numFmtId="4" fontId="19" fillId="7" borderId="7">
      <alignment vertical="center"/>
      <protection/>
    </xf>
    <xf numFmtId="4" fontId="18" fillId="8" borderId="7">
      <alignment vertical="center"/>
      <protection/>
    </xf>
    <xf numFmtId="4" fontId="19" fillId="8" borderId="7">
      <alignment vertical="center"/>
      <protection/>
    </xf>
    <xf numFmtId="4" fontId="20" fillId="0" borderId="0" applyNumberFormat="0" applyProtection="0">
      <alignment horizontal="left" vertical="center" indent="1"/>
    </xf>
    <xf numFmtId="0" fontId="13" fillId="4" borderId="5" applyNumberFormat="0" applyProtection="0">
      <alignment horizontal="left" vertical="top" indent="1"/>
    </xf>
    <xf numFmtId="0" fontId="12" fillId="10" borderId="3" applyNumberFormat="0">
      <alignment horizontal="left" vertical="center"/>
      <protection/>
    </xf>
    <xf numFmtId="4" fontId="1" fillId="0" borderId="3" applyNumberFormat="0" applyProtection="0">
      <alignment horizontal="left" vertical="center" indent="1"/>
    </xf>
    <xf numFmtId="4" fontId="21" fillId="0" borderId="3" applyNumberFormat="0" applyProtection="0">
      <alignment horizontal="right" vertical="center" wrapText="1"/>
    </xf>
    <xf numFmtId="4" fontId="17" fillId="24" borderId="5" applyNumberFormat="0" applyProtection="0">
      <alignment horizontal="right" vertical="center"/>
    </xf>
    <xf numFmtId="4" fontId="22" fillId="7" borderId="7">
      <alignment vertical="center"/>
      <protection/>
    </xf>
    <xf numFmtId="4" fontId="23" fillId="7" borderId="7">
      <alignment vertical="center"/>
      <protection/>
    </xf>
    <xf numFmtId="4" fontId="22" fillId="8" borderId="7">
      <alignment vertical="center"/>
      <protection/>
    </xf>
    <xf numFmtId="4" fontId="23" fillId="13" borderId="7">
      <alignment vertical="center"/>
      <protection/>
    </xf>
    <xf numFmtId="4" fontId="21" fillId="0" borderId="3" applyNumberFormat="0" applyProtection="0">
      <alignment horizontal="left" vertical="center" indent="1"/>
    </xf>
    <xf numFmtId="0" fontId="11" fillId="9" borderId="3" applyNumberFormat="0" applyProtection="0">
      <alignment horizontal="center" vertical="center" wrapText="1"/>
    </xf>
    <xf numFmtId="4" fontId="24" fillId="22" borderId="8">
      <alignment vertical="center"/>
      <protection/>
    </xf>
    <xf numFmtId="4" fontId="25" fillId="22" borderId="8">
      <alignment vertical="center"/>
      <protection/>
    </xf>
    <xf numFmtId="4" fontId="8" fillId="7" borderId="8">
      <alignment vertical="center"/>
      <protection/>
    </xf>
    <xf numFmtId="4" fontId="9" fillId="7" borderId="8">
      <alignment vertical="center"/>
      <protection/>
    </xf>
    <xf numFmtId="4" fontId="8" fillId="8" borderId="7">
      <alignment vertical="center"/>
      <protection/>
    </xf>
    <xf numFmtId="4" fontId="9" fillId="8" borderId="7">
      <alignment vertical="center"/>
      <protection/>
    </xf>
    <xf numFmtId="4" fontId="26" fillId="4" borderId="8">
      <alignment horizontal="left" vertical="center" indent="1"/>
      <protection/>
    </xf>
    <xf numFmtId="4" fontId="27" fillId="0" borderId="0" applyNumberFormat="0" applyProtection="0">
      <alignment horizontal="left" vertical="center" indent="1"/>
    </xf>
    <xf numFmtId="4" fontId="28" fillId="0" borderId="5" applyNumberFormat="0" applyProtection="0">
      <alignment horizontal="right" vertical="center"/>
    </xf>
    <xf numFmtId="0" fontId="30" fillId="22" borderId="9">
      <alignment/>
      <protection locked="0"/>
    </xf>
    <xf numFmtId="173" fontId="42" fillId="0" borderId="10">
      <alignment horizontal="center"/>
      <protection/>
    </xf>
    <xf numFmtId="169" fontId="0" fillId="0" borderId="11">
      <alignment/>
      <protection locked="0"/>
    </xf>
    <xf numFmtId="37" fontId="1" fillId="6" borderId="0" applyNumberFormat="0" applyBorder="0" applyAlignment="0" applyProtection="0"/>
    <xf numFmtId="37" fontId="1" fillId="0" borderId="0">
      <alignment/>
      <protection/>
    </xf>
    <xf numFmtId="3" fontId="43" fillId="0" borderId="2" applyProtection="0">
      <alignment/>
    </xf>
  </cellStyleXfs>
  <cellXfs count="104">
    <xf numFmtId="0" fontId="0" fillId="0" borderId="0" xfId="0" applyAlignment="1">
      <alignment/>
    </xf>
    <xf numFmtId="0" fontId="0" fillId="0" borderId="0" xfId="37">
      <alignment/>
      <protection/>
    </xf>
    <xf numFmtId="0" fontId="11" fillId="9" borderId="3" xfId="49" applyBorder="1" applyProtection="1">
      <alignment horizontal="center" vertical="center"/>
      <protection locked="0"/>
    </xf>
    <xf numFmtId="0" fontId="11" fillId="9" borderId="3" xfId="92" applyFont="1" applyBorder="1" applyProtection="1" quotePrefix="1">
      <alignment horizontal="center" vertical="center" wrapText="1"/>
      <protection locked="0"/>
    </xf>
    <xf numFmtId="6" fontId="6" fillId="0" borderId="11" xfId="41" applyNumberFormat="1" applyFont="1" applyFill="1" applyBorder="1" applyAlignment="1" applyProtection="1" quotePrefix="1">
      <alignment horizontal="right" vertical="center" wrapText="1"/>
      <protection locked="0"/>
    </xf>
    <xf numFmtId="0" fontId="1" fillId="22" borderId="0" xfId="38" applyFont="1" applyFill="1" applyAlignment="1">
      <alignment horizontal="center" wrapText="1"/>
      <protection/>
    </xf>
    <xf numFmtId="0" fontId="6" fillId="0" borderId="0" xfId="47" applyFill="1" applyBorder="1" applyProtection="1" quotePrefix="1">
      <alignment horizontal="left" vertical="center" indent="1"/>
      <protection locked="0"/>
    </xf>
    <xf numFmtId="164" fontId="21" fillId="0" borderId="0" xfId="85" applyNumberFormat="1" applyBorder="1" applyProtection="1" quotePrefix="1">
      <alignment horizontal="right" vertical="center" wrapText="1"/>
      <protection locked="0"/>
    </xf>
    <xf numFmtId="6" fontId="0" fillId="0" borderId="0" xfId="0" applyNumberFormat="1" applyAlignment="1">
      <alignment/>
    </xf>
    <xf numFmtId="0" fontId="11" fillId="9" borderId="3" xfId="92" applyBorder="1" applyProtection="1" quotePrefix="1">
      <alignment horizontal="center" vertical="center" wrapText="1"/>
      <protection locked="0"/>
    </xf>
    <xf numFmtId="0" fontId="21" fillId="25" borderId="0" xfId="91" applyFont="1" applyFill="1" applyBorder="1" applyProtection="1">
      <alignment horizontal="left" vertical="center" indent="1"/>
      <protection locked="0"/>
    </xf>
    <xf numFmtId="0" fontId="21" fillId="0" borderId="0" xfId="91" applyBorder="1" applyAlignment="1" applyProtection="1" quotePrefix="1">
      <alignment horizontal="center" vertical="center"/>
      <protection locked="0"/>
    </xf>
    <xf numFmtId="0" fontId="21" fillId="0" borderId="0" xfId="91" applyBorder="1" applyProtection="1">
      <alignment horizontal="left" vertical="center" indent="1"/>
      <protection locked="0"/>
    </xf>
    <xf numFmtId="164" fontId="21" fillId="0" borderId="0" xfId="85" applyNumberFormat="1" applyFont="1" applyBorder="1" applyProtection="1" quotePrefix="1">
      <alignment horizontal="right" vertical="center" wrapText="1"/>
      <protection locked="0"/>
    </xf>
    <xf numFmtId="0" fontId="12" fillId="0" borderId="0" xfId="3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3" fontId="32" fillId="0" borderId="0" xfId="0" applyNumberFormat="1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67" fontId="29" fillId="0" borderId="13" xfId="19" applyNumberFormat="1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4" xfId="19" applyFill="1" applyBorder="1" applyAlignment="1">
      <alignment/>
    </xf>
    <xf numFmtId="167" fontId="0" fillId="0" borderId="16" xfId="19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15" xfId="16" applyNumberFormat="1" applyFill="1" applyBorder="1" applyAlignment="1">
      <alignment wrapText="1"/>
    </xf>
    <xf numFmtId="42" fontId="0" fillId="0" borderId="14" xfId="19" applyNumberFormat="1" applyFill="1" applyBorder="1" applyAlignment="1">
      <alignment/>
    </xf>
    <xf numFmtId="166" fontId="0" fillId="0" borderId="17" xfId="16" applyNumberFormat="1" applyFont="1" applyFill="1" applyBorder="1" applyAlignment="1">
      <alignment wrapText="1"/>
    </xf>
    <xf numFmtId="44" fontId="0" fillId="0" borderId="18" xfId="19" applyFill="1" applyBorder="1" applyAlignment="1">
      <alignment/>
    </xf>
    <xf numFmtId="167" fontId="0" fillId="0" borderId="13" xfId="19" applyNumberFormat="1" applyFill="1" applyBorder="1" applyAlignment="1">
      <alignment/>
    </xf>
    <xf numFmtId="166" fontId="0" fillId="0" borderId="17" xfId="16" applyNumberFormat="1" applyFill="1" applyBorder="1" applyAlignment="1">
      <alignment wrapText="1"/>
    </xf>
    <xf numFmtId="42" fontId="0" fillId="0" borderId="18" xfId="19" applyNumberFormat="1" applyFill="1" applyBorder="1" applyAlignment="1">
      <alignment/>
    </xf>
    <xf numFmtId="0" fontId="29" fillId="0" borderId="12" xfId="0" applyFont="1" applyFill="1" applyBorder="1" applyAlignment="1">
      <alignment wrapText="1"/>
    </xf>
    <xf numFmtId="166" fontId="0" fillId="0" borderId="12" xfId="0" applyNumberFormat="1" applyFill="1" applyBorder="1" applyAlignment="1">
      <alignment/>
    </xf>
    <xf numFmtId="44" fontId="0" fillId="0" borderId="0" xfId="19" applyFill="1" applyBorder="1" applyAlignment="1">
      <alignment/>
    </xf>
    <xf numFmtId="167" fontId="29" fillId="0" borderId="19" xfId="19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9" fontId="0" fillId="0" borderId="0" xfId="19" applyNumberFormat="1" applyFill="1" applyBorder="1" applyAlignment="1">
      <alignment/>
    </xf>
    <xf numFmtId="168" fontId="0" fillId="0" borderId="0" xfId="19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49" fontId="0" fillId="0" borderId="16" xfId="19" applyNumberFormat="1" applyFont="1" applyFill="1" applyBorder="1" applyAlignment="1">
      <alignment/>
    </xf>
    <xf numFmtId="167" fontId="0" fillId="0" borderId="16" xfId="19" applyNumberFormat="1" applyFill="1" applyBorder="1" applyAlignment="1">
      <alignment wrapText="1"/>
    </xf>
    <xf numFmtId="0" fontId="13" fillId="0" borderId="0" xfId="0" applyFont="1" applyFill="1" applyBorder="1" applyAlignment="1">
      <alignment/>
    </xf>
    <xf numFmtId="166" fontId="0" fillId="0" borderId="12" xfId="16" applyNumberFormat="1" applyFill="1" applyBorder="1" applyAlignment="1">
      <alignment wrapText="1"/>
    </xf>
    <xf numFmtId="42" fontId="0" fillId="0" borderId="0" xfId="19" applyNumberFormat="1" applyFill="1" applyBorder="1" applyAlignment="1">
      <alignment/>
    </xf>
    <xf numFmtId="49" fontId="0" fillId="0" borderId="13" xfId="19" applyNumberFormat="1" applyFont="1" applyFill="1" applyBorder="1" applyAlignment="1">
      <alignment/>
    </xf>
    <xf numFmtId="166" fontId="0" fillId="0" borderId="17" xfId="0" applyNumberFormat="1" applyFill="1" applyBorder="1" applyAlignment="1">
      <alignment/>
    </xf>
    <xf numFmtId="167" fontId="0" fillId="0" borderId="20" xfId="19" applyNumberFormat="1" applyFill="1" applyBorder="1" applyAlignment="1">
      <alignment/>
    </xf>
    <xf numFmtId="166" fontId="29" fillId="0" borderId="12" xfId="0" applyNumberFormat="1" applyFont="1" applyFill="1" applyBorder="1" applyAlignment="1">
      <alignment/>
    </xf>
    <xf numFmtId="44" fontId="29" fillId="0" borderId="0" xfId="19" applyFont="1" applyFill="1" applyBorder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167" fontId="29" fillId="0" borderId="21" xfId="19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67" fontId="0" fillId="0" borderId="0" xfId="19" applyNumberForma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166" fontId="0" fillId="0" borderId="22" xfId="16" applyNumberFormat="1" applyFill="1" applyBorder="1" applyAlignment="1">
      <alignment wrapText="1"/>
    </xf>
    <xf numFmtId="42" fontId="0" fillId="0" borderId="23" xfId="19" applyNumberFormat="1" applyFill="1" applyBorder="1" applyAlignment="1">
      <alignment/>
    </xf>
    <xf numFmtId="167" fontId="0" fillId="0" borderId="24" xfId="19" applyNumberFormat="1" applyFill="1" applyBorder="1" applyAlignment="1">
      <alignment/>
    </xf>
    <xf numFmtId="167" fontId="0" fillId="0" borderId="23" xfId="19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29" fillId="0" borderId="21" xfId="19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19" applyNumberFormat="1" applyFill="1" applyAlignment="1">
      <alignment/>
    </xf>
    <xf numFmtId="168" fontId="0" fillId="0" borderId="0" xfId="19" applyNumberFormat="1" applyFont="1" applyFill="1" applyBorder="1" applyAlignment="1">
      <alignment/>
    </xf>
    <xf numFmtId="16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" fontId="0" fillId="0" borderId="0" xfId="19" applyNumberFormat="1" applyFont="1" applyFill="1" applyBorder="1" applyAlignment="1">
      <alignment/>
    </xf>
    <xf numFmtId="10" fontId="0" fillId="0" borderId="0" xfId="19" applyNumberFormat="1" applyFill="1" applyAlignment="1">
      <alignment/>
    </xf>
    <xf numFmtId="0" fontId="29" fillId="0" borderId="0" xfId="0" applyFont="1" applyFill="1" applyBorder="1" applyAlignment="1">
      <alignment horizontal="center"/>
    </xf>
    <xf numFmtId="42" fontId="0" fillId="0" borderId="23" xfId="19" applyNumberFormat="1" applyFont="1" applyFill="1" applyBorder="1" applyAlignment="1">
      <alignment/>
    </xf>
    <xf numFmtId="0" fontId="29" fillId="0" borderId="0" xfId="37" applyFont="1" applyAlignment="1">
      <alignment horizontal="center"/>
      <protection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22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</cellXfs>
  <cellStyles count="94">
    <cellStyle name="Normal" xfId="0"/>
    <cellStyle name="Actual Date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Grey" xfId="25"/>
    <cellStyle name="HEADER" xfId="26"/>
    <cellStyle name="Heading 1" xfId="27"/>
    <cellStyle name="Heading 2" xfId="28"/>
    <cellStyle name="Heading1" xfId="29"/>
    <cellStyle name="Heading2" xfId="30"/>
    <cellStyle name="HIGHLIGHT" xfId="31"/>
    <cellStyle name="hilite" xfId="32"/>
    <cellStyle name="Hyperlink" xfId="33"/>
    <cellStyle name="Input [yellow]" xfId="34"/>
    <cellStyle name="no dec" xfId="35"/>
    <cellStyle name="Normal - Style1" xfId="36"/>
    <cellStyle name="Normal_BEx_PGE_MasterTemplate" xfId="37"/>
    <cellStyle name="Normal_Book1" xfId="38"/>
    <cellStyle name="Percent" xfId="39"/>
    <cellStyle name="Percent [2]" xfId="40"/>
    <cellStyle name="SAPBEXaggData" xfId="41"/>
    <cellStyle name="SAPBEXaggDataEmph" xfId="42"/>
    <cellStyle name="SAPBEXaggExc1" xfId="43"/>
    <cellStyle name="SAPBEXaggExc1Emph" xfId="44"/>
    <cellStyle name="SAPBEXaggExc2" xfId="45"/>
    <cellStyle name="SAPBEXaggExc2Emph" xfId="46"/>
    <cellStyle name="SAPBEXaggItem" xfId="47"/>
    <cellStyle name="SAPBEXaggItemX" xfId="48"/>
    <cellStyle name="SAPBEXchaText" xfId="49"/>
    <cellStyle name="SAPBEXColoum_Header_SA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Data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Exc1" xfId="77"/>
    <cellStyle name="SAPBEXresExc1Emph" xfId="78"/>
    <cellStyle name="SAPBEXresExc2" xfId="79"/>
    <cellStyle name="SAPBEXresExc2Emph" xfId="80"/>
    <cellStyle name="SAPBEXresItem" xfId="81"/>
    <cellStyle name="SAPBEXresItemX" xfId="82"/>
    <cellStyle name="SAPBEXRow_Headings_SA" xfId="83"/>
    <cellStyle name="SAPBEXRowResults_SA" xfId="84"/>
    <cellStyle name="SAPBEXstdData" xfId="85"/>
    <cellStyle name="SAPBEXstdDataEmph" xfId="86"/>
    <cellStyle name="SAPBEXstdExc1" xfId="87"/>
    <cellStyle name="SAPBEXstdExc1Emph" xfId="88"/>
    <cellStyle name="SAPBEXstdExc2" xfId="89"/>
    <cellStyle name="SAPBEXstdExc2Emph" xfId="90"/>
    <cellStyle name="SAPBEXstdItem" xfId="91"/>
    <cellStyle name="SAPBEXstdItemX" xfId="92"/>
    <cellStyle name="SAPBEXsubData" xfId="93"/>
    <cellStyle name="SAPBEXsubDataEmph" xfId="94"/>
    <cellStyle name="SAPBEXsubExc1" xfId="95"/>
    <cellStyle name="SAPBEXsubExc1Emph" xfId="96"/>
    <cellStyle name="SAPBEXsubExc2" xfId="97"/>
    <cellStyle name="SAPBEXsubExc2Emph" xfId="98"/>
    <cellStyle name="SAPBEXsubItem" xfId="99"/>
    <cellStyle name="SAPBEXtitle" xfId="100"/>
    <cellStyle name="SAPBEXundefined" xfId="101"/>
    <cellStyle name="SEM-BPS-input-on" xfId="102"/>
    <cellStyle name="small" xfId="103"/>
    <cellStyle name="Total" xfId="104"/>
    <cellStyle name="Unprot" xfId="105"/>
    <cellStyle name="Unprot$" xfId="106"/>
    <cellStyle name="Unprotec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5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295275</xdr:colOff>
      <xdr:row>17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3401675" y="3429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295275</xdr:colOff>
      <xdr:row>45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13401675" y="8534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sites\Er\MODEL\2001\GRC\A%20and%20G%20Workpapers\ZZ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zzz"/>
      <sheetName val="A&amp;G Account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2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.140625" style="0" customWidth="1"/>
    <col min="2" max="2" width="1.7109375" style="0" customWidth="1"/>
    <col min="3" max="3" width="9.28125" style="0" bestFit="1" customWidth="1"/>
    <col min="4" max="4" width="2.140625" style="0" customWidth="1"/>
    <col min="5" max="5" width="9.28125" style="0" bestFit="1" customWidth="1"/>
    <col min="6" max="6" width="29.8515625" style="0" customWidth="1"/>
    <col min="7" max="7" width="10.140625" style="0" customWidth="1"/>
    <col min="8" max="11" width="11.28125" style="0" bestFit="1" customWidth="1"/>
    <col min="12" max="12" width="10.421875" style="0" customWidth="1"/>
  </cols>
  <sheetData>
    <row r="4" spans="3:12" ht="12.75">
      <c r="C4" s="98" t="s">
        <v>18</v>
      </c>
      <c r="D4" s="98"/>
      <c r="E4" s="98"/>
      <c r="F4" s="98"/>
      <c r="G4" s="98"/>
      <c r="H4" s="98"/>
      <c r="I4" s="98"/>
      <c r="J4" s="98"/>
      <c r="K4" s="98"/>
      <c r="L4" s="98"/>
    </row>
    <row r="5" spans="3:12" ht="12.75">
      <c r="C5" s="98" t="s">
        <v>0</v>
      </c>
      <c r="D5" s="98"/>
      <c r="E5" s="98"/>
      <c r="F5" s="98"/>
      <c r="G5" s="98"/>
      <c r="H5" s="98"/>
      <c r="I5" s="98"/>
      <c r="J5" s="98"/>
      <c r="K5" s="98"/>
      <c r="L5" s="98"/>
    </row>
    <row r="6" spans="3:12" ht="12.75">
      <c r="C6" s="98" t="s">
        <v>11</v>
      </c>
      <c r="D6" s="98"/>
      <c r="E6" s="98"/>
      <c r="F6" s="98"/>
      <c r="G6" s="98"/>
      <c r="H6" s="98"/>
      <c r="I6" s="98"/>
      <c r="J6" s="98"/>
      <c r="K6" s="98"/>
      <c r="L6" s="98"/>
    </row>
    <row r="7" spans="3:12" ht="12.75">
      <c r="C7" s="98" t="s">
        <v>71</v>
      </c>
      <c r="D7" s="98"/>
      <c r="E7" s="98"/>
      <c r="F7" s="98"/>
      <c r="G7" s="98"/>
      <c r="H7" s="98"/>
      <c r="I7" s="98"/>
      <c r="J7" s="98"/>
      <c r="K7" s="98"/>
      <c r="L7" s="98"/>
    </row>
    <row r="8" spans="3:12" ht="12.75">
      <c r="C8" s="14" t="s">
        <v>1</v>
      </c>
      <c r="D8" s="15"/>
      <c r="E8" s="15"/>
      <c r="F8" s="15"/>
      <c r="G8" s="15"/>
      <c r="H8" s="15"/>
      <c r="I8" s="15"/>
      <c r="J8" s="15"/>
      <c r="K8" s="15"/>
      <c r="L8" s="15"/>
    </row>
    <row r="11" spans="3:12" ht="24">
      <c r="C11" s="2" t="s">
        <v>2</v>
      </c>
      <c r="D11" s="2"/>
      <c r="E11" s="2" t="s">
        <v>3</v>
      </c>
      <c r="F11" s="2" t="s">
        <v>4</v>
      </c>
      <c r="G11" s="9" t="s">
        <v>5</v>
      </c>
      <c r="H11" s="3" t="s">
        <v>75</v>
      </c>
      <c r="I11" s="9" t="s">
        <v>7</v>
      </c>
      <c r="J11" s="9" t="s">
        <v>8</v>
      </c>
      <c r="K11" s="3" t="s">
        <v>9</v>
      </c>
      <c r="L11" s="3" t="s">
        <v>10</v>
      </c>
    </row>
    <row r="12" spans="3:13" ht="12" customHeight="1">
      <c r="C12" s="10">
        <v>1</v>
      </c>
      <c r="D12" s="10"/>
      <c r="E12" s="11">
        <v>14</v>
      </c>
      <c r="F12" s="12" t="s">
        <v>12</v>
      </c>
      <c r="G12" s="13">
        <v>105624.82299000002</v>
      </c>
      <c r="H12" s="7">
        <v>99550.61909</v>
      </c>
      <c r="I12" s="7">
        <v>100657</v>
      </c>
      <c r="J12" s="7">
        <v>130900</v>
      </c>
      <c r="K12" s="7">
        <v>137425</v>
      </c>
      <c r="L12" s="7">
        <v>144949</v>
      </c>
      <c r="M12" s="91" t="s">
        <v>64</v>
      </c>
    </row>
    <row r="13" spans="3:13" ht="12" customHeight="1">
      <c r="C13" s="10">
        <v>2</v>
      </c>
      <c r="D13" s="10"/>
      <c r="E13" s="11">
        <v>27</v>
      </c>
      <c r="F13" s="12" t="s">
        <v>13</v>
      </c>
      <c r="G13" s="13">
        <v>75.27637</v>
      </c>
      <c r="H13" s="7">
        <v>17.10838</v>
      </c>
      <c r="I13" s="7">
        <v>100</v>
      </c>
      <c r="J13" s="7">
        <v>630</v>
      </c>
      <c r="K13" s="7">
        <v>650</v>
      </c>
      <c r="L13" s="7">
        <v>670</v>
      </c>
      <c r="M13" s="91" t="s">
        <v>65</v>
      </c>
    </row>
    <row r="14" spans="3:13" ht="12" customHeight="1">
      <c r="C14" s="10">
        <v>3</v>
      </c>
      <c r="D14" s="10"/>
      <c r="E14" s="11">
        <v>47</v>
      </c>
      <c r="F14" s="12" t="s">
        <v>14</v>
      </c>
      <c r="G14" s="13">
        <v>12062.647620000002</v>
      </c>
      <c r="H14" s="7">
        <v>8402.6905</v>
      </c>
      <c r="I14" s="7">
        <v>11000</v>
      </c>
      <c r="J14" s="7">
        <v>13550</v>
      </c>
      <c r="K14" s="7">
        <v>13950</v>
      </c>
      <c r="L14" s="7">
        <v>14360</v>
      </c>
      <c r="M14" s="91" t="s">
        <v>68</v>
      </c>
    </row>
    <row r="15" spans="3:13" ht="12" customHeight="1">
      <c r="C15" s="10">
        <v>4</v>
      </c>
      <c r="D15" s="10"/>
      <c r="E15" s="11">
        <v>50</v>
      </c>
      <c r="F15" s="12" t="s">
        <v>15</v>
      </c>
      <c r="G15" s="13">
        <v>14146.01982</v>
      </c>
      <c r="H15" s="7">
        <v>28582.658659999994</v>
      </c>
      <c r="I15" s="7">
        <v>23350</v>
      </c>
      <c r="J15" s="7">
        <v>21940</v>
      </c>
      <c r="K15" s="7">
        <v>22930</v>
      </c>
      <c r="L15" s="7">
        <v>23680</v>
      </c>
      <c r="M15" s="91" t="s">
        <v>67</v>
      </c>
    </row>
    <row r="16" spans="3:13" ht="12" customHeight="1">
      <c r="C16" s="10">
        <v>5</v>
      </c>
      <c r="D16" s="10"/>
      <c r="E16" s="11">
        <v>52</v>
      </c>
      <c r="F16" s="12" t="s">
        <v>16</v>
      </c>
      <c r="G16" s="13">
        <v>375.31981999999994</v>
      </c>
      <c r="H16" s="7">
        <v>248.75676</v>
      </c>
      <c r="I16" s="7">
        <v>282</v>
      </c>
      <c r="J16" s="7">
        <v>280</v>
      </c>
      <c r="K16" s="7">
        <v>288</v>
      </c>
      <c r="L16" s="7">
        <v>297</v>
      </c>
      <c r="M16" s="91" t="s">
        <v>66</v>
      </c>
    </row>
    <row r="17" spans="3:13" ht="12" customHeight="1">
      <c r="C17" s="10">
        <v>6</v>
      </c>
      <c r="D17" s="5"/>
      <c r="E17" s="11">
        <v>78</v>
      </c>
      <c r="F17" s="12" t="s">
        <v>17</v>
      </c>
      <c r="G17" s="13">
        <v>2978.32757</v>
      </c>
      <c r="H17" s="7">
        <v>371.07382</v>
      </c>
      <c r="I17" s="7">
        <v>0</v>
      </c>
      <c r="J17" s="7">
        <v>0</v>
      </c>
      <c r="K17" s="7">
        <v>0</v>
      </c>
      <c r="L17" s="7">
        <v>0</v>
      </c>
      <c r="M17" s="91" t="s">
        <v>69</v>
      </c>
    </row>
    <row r="18" spans="3:13" ht="12" customHeight="1" thickBot="1">
      <c r="C18" s="10">
        <v>7</v>
      </c>
      <c r="D18" s="1"/>
      <c r="E18" s="6"/>
      <c r="F18" s="6" t="s">
        <v>6</v>
      </c>
      <c r="G18" s="4">
        <f aca="true" t="shared" si="0" ref="G18:L18">SUM(G12:G17)</f>
        <v>135262.41419</v>
      </c>
      <c r="H18" s="4">
        <f t="shared" si="0"/>
        <v>137172.90720999998</v>
      </c>
      <c r="I18" s="4">
        <f t="shared" si="0"/>
        <v>135389</v>
      </c>
      <c r="J18" s="4">
        <f t="shared" si="0"/>
        <v>167300</v>
      </c>
      <c r="K18" s="4">
        <f t="shared" si="0"/>
        <v>175243</v>
      </c>
      <c r="L18" s="4">
        <f t="shared" si="0"/>
        <v>183956</v>
      </c>
      <c r="M18" s="91" t="s">
        <v>73</v>
      </c>
    </row>
    <row r="19" ht="12" customHeight="1" thickTop="1"/>
    <row r="20" ht="12" customHeight="1"/>
    <row r="21" spans="8:12" ht="12.75">
      <c r="H21" s="8"/>
      <c r="I21" s="8"/>
      <c r="J21" s="8"/>
      <c r="K21" s="8"/>
      <c r="L21" s="8"/>
    </row>
  </sheetData>
  <mergeCells count="4">
    <mergeCell ref="C4:L4"/>
    <mergeCell ref="C5:L5"/>
    <mergeCell ref="C6:L6"/>
    <mergeCell ref="C7:L7"/>
  </mergeCells>
  <printOptions/>
  <pageMargins left="0.5" right="0.5" top="0.5" bottom="1" header="0.25" footer="0.5"/>
  <pageSetup fitToHeight="0" fitToWidth="1" horizontalDpi="600" verticalDpi="600" orientation="landscape" scale="85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65"/>
  <sheetViews>
    <sheetView zoomScale="80" zoomScaleNormal="80" workbookViewId="0" topLeftCell="A1">
      <pane xSplit="3" ySplit="7" topLeftCell="D29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N37" sqref="N36:N37"/>
    </sheetView>
  </sheetViews>
  <sheetFormatPr defaultColWidth="9.140625" defaultRowHeight="12.75"/>
  <cols>
    <col min="1" max="1" width="5.8515625" style="16" customWidth="1"/>
    <col min="2" max="2" width="24.00390625" style="85" customWidth="1"/>
    <col min="3" max="3" width="24.00390625" style="16" bestFit="1" customWidth="1"/>
    <col min="4" max="4" width="11.00390625" style="16" customWidth="1"/>
    <col min="5" max="5" width="10.7109375" style="16" customWidth="1"/>
    <col min="6" max="6" width="14.7109375" style="86" customWidth="1"/>
    <col min="7" max="7" width="10.140625" style="16" customWidth="1"/>
    <col min="8" max="8" width="10.7109375" style="16" customWidth="1"/>
    <col min="9" max="9" width="14.7109375" style="86" customWidth="1"/>
    <col min="10" max="10" width="10.57421875" style="16" customWidth="1"/>
    <col min="11" max="11" width="10.7109375" style="16" customWidth="1"/>
    <col min="12" max="12" width="14.7109375" style="86" customWidth="1"/>
    <col min="13" max="13" width="9.28125" style="16" customWidth="1"/>
    <col min="14" max="14" width="10.7109375" style="86" customWidth="1"/>
    <col min="15" max="15" width="14.7109375" style="86" customWidth="1"/>
    <col min="16" max="16" width="9.28125" style="16" customWidth="1"/>
    <col min="17" max="17" width="10.7109375" style="16" customWidth="1"/>
    <col min="18" max="18" width="14.7109375" style="86" customWidth="1"/>
    <col min="19" max="19" width="14.57421875" style="16" bestFit="1" customWidth="1"/>
    <col min="20" max="20" width="10.8515625" style="17" bestFit="1" customWidth="1"/>
    <col min="21" max="21" width="12.28125" style="16" bestFit="1" customWidth="1"/>
    <col min="22" max="16384" width="9.140625" style="16" customWidth="1"/>
  </cols>
  <sheetData>
    <row r="1" spans="1:18" ht="15.75">
      <c r="A1" s="99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43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3" ht="15.75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3" ht="15.75">
      <c r="A4" s="99" t="s">
        <v>72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15.75">
      <c r="A5" s="99" t="s">
        <v>20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2:20" ht="13.5" thickBot="1">
      <c r="B6" s="20"/>
      <c r="C6" s="21"/>
      <c r="D6" s="21"/>
      <c r="F6" s="16"/>
      <c r="G6" s="21"/>
      <c r="I6" s="16"/>
      <c r="L6" s="16"/>
      <c r="N6" s="16"/>
      <c r="O6" s="16"/>
      <c r="R6" s="16"/>
      <c r="T6" s="16"/>
    </row>
    <row r="7" spans="1:20" s="24" customFormat="1" ht="21" customHeight="1" thickBot="1">
      <c r="A7" s="22"/>
      <c r="B7" s="23"/>
      <c r="C7" s="23" t="s">
        <v>70</v>
      </c>
      <c r="D7" s="101" t="s">
        <v>21</v>
      </c>
      <c r="E7" s="102"/>
      <c r="F7" s="103"/>
      <c r="G7" s="101" t="s">
        <v>22</v>
      </c>
      <c r="H7" s="102"/>
      <c r="I7" s="103"/>
      <c r="J7" s="101" t="s">
        <v>23</v>
      </c>
      <c r="K7" s="102"/>
      <c r="L7" s="103"/>
      <c r="M7" s="101" t="s">
        <v>24</v>
      </c>
      <c r="N7" s="102"/>
      <c r="O7" s="103"/>
      <c r="P7" s="101" t="s">
        <v>25</v>
      </c>
      <c r="Q7" s="102"/>
      <c r="R7" s="103"/>
      <c r="T7" s="25"/>
    </row>
    <row r="8" spans="1:18" ht="12.75">
      <c r="A8" s="26"/>
      <c r="B8" s="23"/>
      <c r="C8" s="23"/>
      <c r="D8" s="27"/>
      <c r="E8" s="26"/>
      <c r="F8" s="28"/>
      <c r="G8" s="27"/>
      <c r="H8" s="26"/>
      <c r="I8" s="28"/>
      <c r="J8" s="27"/>
      <c r="K8" s="26"/>
      <c r="L8" s="28"/>
      <c r="M8" s="27"/>
      <c r="N8" s="26"/>
      <c r="O8" s="28"/>
      <c r="P8" s="27"/>
      <c r="Q8" s="26"/>
      <c r="R8" s="28"/>
    </row>
    <row r="9" spans="1:18" ht="39" thickBot="1">
      <c r="A9" s="29" t="s">
        <v>26</v>
      </c>
      <c r="B9" s="30" t="s">
        <v>27</v>
      </c>
      <c r="C9" s="30" t="s">
        <v>28</v>
      </c>
      <c r="D9" s="31" t="s">
        <v>29</v>
      </c>
      <c r="E9" s="32" t="s">
        <v>30</v>
      </c>
      <c r="F9" s="33" t="s">
        <v>31</v>
      </c>
      <c r="G9" s="31" t="s">
        <v>29</v>
      </c>
      <c r="H9" s="32" t="s">
        <v>30</v>
      </c>
      <c r="I9" s="33" t="s">
        <v>31</v>
      </c>
      <c r="J9" s="31" t="s">
        <v>29</v>
      </c>
      <c r="K9" s="32" t="s">
        <v>30</v>
      </c>
      <c r="L9" s="33" t="s">
        <v>31</v>
      </c>
      <c r="M9" s="31" t="s">
        <v>29</v>
      </c>
      <c r="N9" s="32" t="s">
        <v>30</v>
      </c>
      <c r="O9" s="33" t="s">
        <v>31</v>
      </c>
      <c r="P9" s="31" t="s">
        <v>29</v>
      </c>
      <c r="Q9" s="32" t="s">
        <v>30</v>
      </c>
      <c r="R9" s="33" t="s">
        <v>32</v>
      </c>
    </row>
    <row r="10" spans="1:18" ht="13.5" thickBot="1">
      <c r="A10" s="34">
        <v>1</v>
      </c>
      <c r="B10" s="35" t="s">
        <v>33</v>
      </c>
      <c r="C10" s="36"/>
      <c r="D10" s="37"/>
      <c r="E10" s="38"/>
      <c r="F10" s="39"/>
      <c r="G10" s="37"/>
      <c r="H10" s="38"/>
      <c r="I10" s="39"/>
      <c r="J10" s="37"/>
      <c r="K10" s="38"/>
      <c r="L10" s="39"/>
      <c r="M10" s="37"/>
      <c r="N10" s="38"/>
      <c r="O10" s="39"/>
      <c r="P10" s="37"/>
      <c r="Q10" s="38"/>
      <c r="R10" s="39"/>
    </row>
    <row r="11" spans="1:18" ht="12.75">
      <c r="A11" s="21">
        <v>2</v>
      </c>
      <c r="B11" s="40" t="s">
        <v>34</v>
      </c>
      <c r="C11" s="41" t="s">
        <v>35</v>
      </c>
      <c r="D11" s="42">
        <v>174108</v>
      </c>
      <c r="E11" s="43">
        <f>F11/D11</f>
        <v>275.32235032278817</v>
      </c>
      <c r="F11" s="39">
        <v>47935823.77</v>
      </c>
      <c r="G11" s="42">
        <v>155522</v>
      </c>
      <c r="H11" s="38">
        <f>I11/G11</f>
        <v>302.0007298002855</v>
      </c>
      <c r="I11" s="39">
        <v>46967757.5</v>
      </c>
      <c r="J11" s="42">
        <v>154596</v>
      </c>
      <c r="K11" s="43">
        <f>L11/J11</f>
        <v>382.2129647019121</v>
      </c>
      <c r="L11" s="39">
        <v>59088595.4910568</v>
      </c>
      <c r="M11" s="42">
        <v>136141</v>
      </c>
      <c r="N11" s="43">
        <f>O11/M11</f>
        <v>412.3641207796145</v>
      </c>
      <c r="O11" s="39">
        <v>56139663.7670575</v>
      </c>
      <c r="P11" s="42">
        <v>145268</v>
      </c>
      <c r="Q11" s="43">
        <v>427.1690943635212</v>
      </c>
      <c r="R11" s="39">
        <v>62054000</v>
      </c>
    </row>
    <row r="12" spans="1:18" ht="13.5" thickBot="1">
      <c r="A12" s="21">
        <v>3</v>
      </c>
      <c r="B12" s="40" t="s">
        <v>36</v>
      </c>
      <c r="C12" s="41" t="s">
        <v>37</v>
      </c>
      <c r="D12" s="44"/>
      <c r="E12" s="45"/>
      <c r="F12" s="46"/>
      <c r="G12" s="44"/>
      <c r="H12" s="45"/>
      <c r="I12" s="46"/>
      <c r="J12" s="47">
        <v>78</v>
      </c>
      <c r="K12" s="48">
        <f>L12/J12</f>
        <v>13838.851524912776</v>
      </c>
      <c r="L12" s="46">
        <f>L13-L11</f>
        <v>1079430.4189431965</v>
      </c>
      <c r="M12" s="47">
        <v>2006</v>
      </c>
      <c r="N12" s="48">
        <f>O12/M12</f>
        <v>10357.221342443918</v>
      </c>
      <c r="O12" s="46">
        <f>O13-O11</f>
        <v>20776586.0129425</v>
      </c>
      <c r="P12" s="47">
        <v>6176</v>
      </c>
      <c r="Q12" s="48">
        <v>7054.86123542746</v>
      </c>
      <c r="R12" s="46">
        <f>R13-R11</f>
        <v>43570822.989999995</v>
      </c>
    </row>
    <row r="13" spans="1:19" ht="13.5" thickBot="1">
      <c r="A13" s="21">
        <v>4</v>
      </c>
      <c r="B13" s="49" t="s">
        <v>38</v>
      </c>
      <c r="C13" s="41"/>
      <c r="D13" s="50"/>
      <c r="E13" s="51"/>
      <c r="F13" s="52">
        <f>F11+F12</f>
        <v>47935823.77</v>
      </c>
      <c r="G13" s="50"/>
      <c r="H13" s="51"/>
      <c r="I13" s="52">
        <f>I11+I12</f>
        <v>46967757.5</v>
      </c>
      <c r="J13" s="50"/>
      <c r="K13" s="51"/>
      <c r="L13" s="52">
        <v>60168025.91</v>
      </c>
      <c r="M13" s="50"/>
      <c r="N13" s="51"/>
      <c r="O13" s="52">
        <v>76916249.78</v>
      </c>
      <c r="P13" s="50"/>
      <c r="Q13" s="51"/>
      <c r="R13" s="52">
        <v>105624822.99</v>
      </c>
      <c r="S13" s="53"/>
    </row>
    <row r="14" spans="1:18" ht="12.75">
      <c r="A14" s="21"/>
      <c r="B14" s="40"/>
      <c r="C14" s="41"/>
      <c r="D14" s="50"/>
      <c r="E14" s="51"/>
      <c r="F14" s="46"/>
      <c r="G14" s="50"/>
      <c r="H14" s="54"/>
      <c r="I14" s="46"/>
      <c r="J14" s="50"/>
      <c r="K14" s="55"/>
      <c r="L14" s="46"/>
      <c r="M14" s="50"/>
      <c r="N14" s="55"/>
      <c r="O14" s="46"/>
      <c r="P14" s="50"/>
      <c r="Q14" s="55"/>
      <c r="R14" s="46"/>
    </row>
    <row r="15" spans="1:18" ht="13.5" thickBot="1">
      <c r="A15" s="21">
        <v>5</v>
      </c>
      <c r="B15" s="49" t="s">
        <v>39</v>
      </c>
      <c r="C15" s="41"/>
      <c r="D15" s="50"/>
      <c r="E15" s="51"/>
      <c r="F15" s="46"/>
      <c r="G15" s="50"/>
      <c r="H15" s="51"/>
      <c r="I15" s="46"/>
      <c r="J15" s="50"/>
      <c r="K15" s="55"/>
      <c r="L15" s="46"/>
      <c r="M15" s="50"/>
      <c r="N15" s="55"/>
      <c r="O15" s="46"/>
      <c r="P15" s="50"/>
      <c r="Q15" s="55"/>
      <c r="R15" s="46"/>
    </row>
    <row r="16" spans="1:18" ht="12.75">
      <c r="A16" s="21">
        <v>6</v>
      </c>
      <c r="B16" s="40" t="s">
        <v>40</v>
      </c>
      <c r="C16" s="41" t="s">
        <v>41</v>
      </c>
      <c r="D16" s="56">
        <v>49476</v>
      </c>
      <c r="E16" s="43"/>
      <c r="F16" s="57" t="s">
        <v>42</v>
      </c>
      <c r="G16" s="56">
        <v>57166</v>
      </c>
      <c r="H16" s="43">
        <f>I16/G16</f>
        <v>107.38133540915929</v>
      </c>
      <c r="I16" s="58">
        <v>6138561.42</v>
      </c>
      <c r="J16" s="56">
        <v>50647</v>
      </c>
      <c r="K16" s="43">
        <f>L16/J16</f>
        <v>153.7249063123186</v>
      </c>
      <c r="L16" s="58">
        <v>7785705.33</v>
      </c>
      <c r="M16" s="56">
        <v>42985</v>
      </c>
      <c r="N16" s="43">
        <f>O16/M16</f>
        <v>140.79864278236593</v>
      </c>
      <c r="O16" s="58">
        <v>6052229.66</v>
      </c>
      <c r="P16" s="56">
        <v>58789</v>
      </c>
      <c r="Q16" s="43">
        <f>R16/P16</f>
        <v>137.25565411896784</v>
      </c>
      <c r="R16" s="58">
        <v>8069122.65</v>
      </c>
    </row>
    <row r="17" spans="1:18" ht="12.75">
      <c r="A17" s="21">
        <v>7</v>
      </c>
      <c r="B17" s="40" t="s">
        <v>43</v>
      </c>
      <c r="C17" s="59" t="s">
        <v>44</v>
      </c>
      <c r="D17" s="60">
        <v>5</v>
      </c>
      <c r="E17" s="61"/>
      <c r="F17" s="62" t="s">
        <v>42</v>
      </c>
      <c r="G17" s="60">
        <v>9</v>
      </c>
      <c r="H17" s="61">
        <f>I17/G17</f>
        <v>216017.74</v>
      </c>
      <c r="I17" s="46">
        <v>1944159.66</v>
      </c>
      <c r="J17" s="60">
        <v>9</v>
      </c>
      <c r="K17" s="61">
        <f>L17/J17</f>
        <v>340382.7233333333</v>
      </c>
      <c r="L17" s="46">
        <v>3063444.51</v>
      </c>
      <c r="M17" s="60">
        <v>8</v>
      </c>
      <c r="N17" s="61">
        <f>O17/M17</f>
        <v>190370.54625</v>
      </c>
      <c r="O17" s="46">
        <v>1522964.37</v>
      </c>
      <c r="P17" s="60">
        <v>10</v>
      </c>
      <c r="Q17" s="61">
        <v>306900</v>
      </c>
      <c r="R17" s="46">
        <f>P17*Q17</f>
        <v>3069000</v>
      </c>
    </row>
    <row r="18" spans="1:19" ht="13.5" thickBot="1">
      <c r="A18" s="21">
        <v>8</v>
      </c>
      <c r="B18" s="40" t="s">
        <v>45</v>
      </c>
      <c r="C18" s="41" t="s">
        <v>46</v>
      </c>
      <c r="D18" s="63"/>
      <c r="E18" s="45"/>
      <c r="F18" s="64"/>
      <c r="G18" s="63"/>
      <c r="H18" s="45"/>
      <c r="I18" s="64">
        <f>I19-I16-I17</f>
        <v>980105.9599999993</v>
      </c>
      <c r="J18" s="63"/>
      <c r="K18" s="45"/>
      <c r="L18" s="64">
        <f>L19-L16-L17</f>
        <v>749558.1899999995</v>
      </c>
      <c r="M18" s="63"/>
      <c r="N18" s="45"/>
      <c r="O18" s="64">
        <f>O19-O16-O17</f>
        <v>573395.4500000002</v>
      </c>
      <c r="P18" s="63"/>
      <c r="Q18" s="45"/>
      <c r="R18" s="64">
        <v>924524.9699999988</v>
      </c>
      <c r="S18" s="53"/>
    </row>
    <row r="19" spans="1:20" s="67" customFormat="1" ht="13.5" thickBot="1">
      <c r="A19" s="21">
        <v>9</v>
      </c>
      <c r="B19" s="49" t="s">
        <v>47</v>
      </c>
      <c r="C19" s="29"/>
      <c r="D19" s="65"/>
      <c r="E19" s="66"/>
      <c r="F19" s="52">
        <v>6098769.33</v>
      </c>
      <c r="G19" s="65"/>
      <c r="H19" s="66"/>
      <c r="I19" s="52">
        <v>9062827.04</v>
      </c>
      <c r="J19" s="65"/>
      <c r="K19" s="66"/>
      <c r="L19" s="52">
        <v>11598708.03</v>
      </c>
      <c r="M19" s="65"/>
      <c r="N19" s="66"/>
      <c r="O19" s="52">
        <v>8148589.48</v>
      </c>
      <c r="P19" s="65"/>
      <c r="Q19" s="66"/>
      <c r="R19" s="52">
        <v>12062647.62</v>
      </c>
      <c r="T19" s="68"/>
    </row>
    <row r="20" spans="1:18" ht="12.75">
      <c r="A20" s="21"/>
      <c r="B20" s="40"/>
      <c r="C20" s="41"/>
      <c r="D20" s="50"/>
      <c r="E20" s="51"/>
      <c r="F20" s="46"/>
      <c r="G20" s="50"/>
      <c r="H20" s="54"/>
      <c r="I20" s="46"/>
      <c r="J20" s="50"/>
      <c r="K20" s="55"/>
      <c r="L20" s="46"/>
      <c r="M20" s="50"/>
      <c r="N20" s="55"/>
      <c r="O20" s="46"/>
      <c r="P20" s="50"/>
      <c r="Q20" s="55"/>
      <c r="R20" s="46"/>
    </row>
    <row r="21" spans="1:18" ht="13.5" thickBot="1">
      <c r="A21" s="21">
        <v>10</v>
      </c>
      <c r="B21" s="49" t="s">
        <v>48</v>
      </c>
      <c r="C21" s="41"/>
      <c r="D21" s="50"/>
      <c r="E21" s="51"/>
      <c r="F21" s="46"/>
      <c r="G21" s="50"/>
      <c r="H21" s="51"/>
      <c r="I21" s="46"/>
      <c r="J21" s="50"/>
      <c r="K21" s="55"/>
      <c r="L21" s="46"/>
      <c r="M21" s="50"/>
      <c r="N21" s="55"/>
      <c r="O21" s="46"/>
      <c r="P21" s="50"/>
      <c r="Q21" s="55"/>
      <c r="R21" s="46"/>
    </row>
    <row r="22" spans="1:21" ht="12.75">
      <c r="A22" s="21">
        <v>11</v>
      </c>
      <c r="B22" s="40" t="s">
        <v>49</v>
      </c>
      <c r="C22" s="41" t="s">
        <v>35</v>
      </c>
      <c r="D22" s="42">
        <v>15274</v>
      </c>
      <c r="E22" s="43">
        <f>F22/D22</f>
        <v>133.84338811051458</v>
      </c>
      <c r="F22" s="39">
        <v>2044323.91</v>
      </c>
      <c r="G22" s="42">
        <v>12570</v>
      </c>
      <c r="H22" s="43">
        <f>I22/G22</f>
        <v>172.18726650755767</v>
      </c>
      <c r="I22" s="39">
        <v>2164393.94</v>
      </c>
      <c r="J22" s="42">
        <v>11063</v>
      </c>
      <c r="K22" s="43">
        <f>L22/J22</f>
        <v>251.59407213233303</v>
      </c>
      <c r="L22" s="39">
        <v>2783385.22</v>
      </c>
      <c r="M22" s="42">
        <v>8445</v>
      </c>
      <c r="N22" s="43">
        <f>O22/M22</f>
        <v>139.7777986974541</v>
      </c>
      <c r="O22" s="39">
        <v>1180423.51</v>
      </c>
      <c r="P22" s="42">
        <v>6109</v>
      </c>
      <c r="Q22" s="43">
        <f>R22/P22</f>
        <v>447.7001145850385</v>
      </c>
      <c r="R22" s="39">
        <v>2735000</v>
      </c>
      <c r="S22" s="69"/>
      <c r="U22" s="53"/>
    </row>
    <row r="23" spans="1:21" ht="12.75">
      <c r="A23" s="21">
        <v>12</v>
      </c>
      <c r="B23" s="40" t="s">
        <v>50</v>
      </c>
      <c r="C23" s="41" t="s">
        <v>37</v>
      </c>
      <c r="D23" s="60">
        <v>799</v>
      </c>
      <c r="E23" s="61">
        <f>F23/D23</f>
        <v>4006.046408010013</v>
      </c>
      <c r="F23" s="46">
        <v>3200831.08</v>
      </c>
      <c r="G23" s="60">
        <v>744</v>
      </c>
      <c r="H23" s="61">
        <f>I23/G23</f>
        <v>4434.240846774193</v>
      </c>
      <c r="I23" s="46">
        <v>3299075.19</v>
      </c>
      <c r="J23" s="60">
        <v>667</v>
      </c>
      <c r="K23" s="61">
        <f>L23/J23</f>
        <v>5363.899850074963</v>
      </c>
      <c r="L23" s="46">
        <v>3577721.2</v>
      </c>
      <c r="M23" s="60">
        <v>764</v>
      </c>
      <c r="N23" s="61">
        <f>O23/M23</f>
        <v>6256.796308900523</v>
      </c>
      <c r="O23" s="46">
        <v>4780192.38</v>
      </c>
      <c r="P23" s="60">
        <v>307</v>
      </c>
      <c r="Q23" s="61">
        <f>R23/P23</f>
        <v>8006.514657980456</v>
      </c>
      <c r="R23" s="46">
        <v>2458000</v>
      </c>
      <c r="S23" s="69"/>
      <c r="U23" s="53"/>
    </row>
    <row r="24" spans="1:21" ht="12.75">
      <c r="A24" s="21">
        <v>13</v>
      </c>
      <c r="B24" s="40" t="s">
        <v>51</v>
      </c>
      <c r="C24" s="41" t="s">
        <v>52</v>
      </c>
      <c r="D24" s="60">
        <v>32</v>
      </c>
      <c r="E24" s="61">
        <f>F24/D24</f>
        <v>62860.4778125</v>
      </c>
      <c r="F24" s="46">
        <v>2011535.29</v>
      </c>
      <c r="G24" s="60">
        <v>24</v>
      </c>
      <c r="H24" s="61">
        <f>I24/G24</f>
        <v>108334.33666666667</v>
      </c>
      <c r="I24" s="46">
        <v>2600024.08</v>
      </c>
      <c r="J24" s="60">
        <v>18</v>
      </c>
      <c r="K24" s="61">
        <f>L24/J24</f>
        <v>153217.505</v>
      </c>
      <c r="L24" s="46">
        <v>2757915.09</v>
      </c>
      <c r="M24" s="60">
        <v>25</v>
      </c>
      <c r="N24" s="61">
        <f>O24/M24</f>
        <v>74164.0656</v>
      </c>
      <c r="O24" s="46">
        <v>1854101.64</v>
      </c>
      <c r="P24" s="60">
        <v>23</v>
      </c>
      <c r="Q24" s="61">
        <f>R24/P24</f>
        <v>179434.78260869565</v>
      </c>
      <c r="R24" s="46">
        <v>4127000</v>
      </c>
      <c r="S24" s="69"/>
      <c r="U24" s="53"/>
    </row>
    <row r="25" spans="1:21" ht="12.75">
      <c r="A25" s="21">
        <v>14</v>
      </c>
      <c r="B25" s="40" t="s">
        <v>53</v>
      </c>
      <c r="C25" s="41" t="s">
        <v>46</v>
      </c>
      <c r="D25" s="60"/>
      <c r="E25" s="51"/>
      <c r="F25" s="46">
        <v>1483482.17</v>
      </c>
      <c r="G25" s="60"/>
      <c r="H25" s="51"/>
      <c r="I25" s="46">
        <v>1486778.98</v>
      </c>
      <c r="J25" s="60"/>
      <c r="K25" s="51"/>
      <c r="L25" s="46">
        <v>1565049.91</v>
      </c>
      <c r="M25" s="60"/>
      <c r="N25" s="51"/>
      <c r="O25" s="46">
        <v>1637729.73</v>
      </c>
      <c r="P25" s="60"/>
      <c r="Q25" s="51"/>
      <c r="R25" s="46">
        <v>1723000</v>
      </c>
      <c r="S25" s="69"/>
      <c r="U25" s="53"/>
    </row>
    <row r="26" spans="1:21" ht="13.5" thickBot="1">
      <c r="A26" s="21">
        <v>15</v>
      </c>
      <c r="B26" s="40" t="s">
        <v>54</v>
      </c>
      <c r="C26" s="41" t="s">
        <v>46</v>
      </c>
      <c r="D26" s="70"/>
      <c r="E26" s="45"/>
      <c r="F26" s="64">
        <v>1474761.35</v>
      </c>
      <c r="G26" s="70"/>
      <c r="H26" s="45"/>
      <c r="I26" s="64">
        <v>1757193.58</v>
      </c>
      <c r="J26" s="70"/>
      <c r="K26" s="45"/>
      <c r="L26" s="64">
        <f>L29-L22-L23-L24-L25</f>
        <v>1444241.4999999993</v>
      </c>
      <c r="M26" s="70"/>
      <c r="N26" s="45"/>
      <c r="O26" s="64">
        <f>O29-O22-O23-O24-O25</f>
        <v>1391859.9600000014</v>
      </c>
      <c r="P26" s="70"/>
      <c r="Q26" s="45"/>
      <c r="R26" s="64">
        <f>R29-R22-R23-R24-R25</f>
        <v>3103019.8200000003</v>
      </c>
      <c r="S26" s="69"/>
      <c r="U26" s="53"/>
    </row>
    <row r="27" spans="1:21" ht="12.75">
      <c r="A27" s="21">
        <v>16</v>
      </c>
      <c r="B27" s="40" t="s">
        <v>55</v>
      </c>
      <c r="C27" s="41"/>
      <c r="D27" s="26"/>
      <c r="E27" s="51"/>
      <c r="F27" s="46"/>
      <c r="G27" s="27"/>
      <c r="H27" s="51"/>
      <c r="I27" s="46"/>
      <c r="J27" s="27"/>
      <c r="K27" s="51"/>
      <c r="L27" s="46"/>
      <c r="M27" s="27"/>
      <c r="N27" s="51"/>
      <c r="O27" s="46"/>
      <c r="P27" s="27"/>
      <c r="Q27" s="51"/>
      <c r="R27" s="46"/>
      <c r="S27" s="69"/>
      <c r="U27" s="53"/>
    </row>
    <row r="28" spans="1:21" ht="13.5" thickBot="1">
      <c r="A28" s="21">
        <v>17</v>
      </c>
      <c r="B28" s="40" t="s">
        <v>56</v>
      </c>
      <c r="C28" s="41"/>
      <c r="D28" s="26"/>
      <c r="E28" s="51"/>
      <c r="F28" s="64"/>
      <c r="G28" s="27"/>
      <c r="H28" s="51"/>
      <c r="I28" s="64"/>
      <c r="J28" s="27"/>
      <c r="K28" s="51"/>
      <c r="L28" s="64"/>
      <c r="M28" s="27"/>
      <c r="N28" s="51"/>
      <c r="O28" s="64"/>
      <c r="P28" s="27"/>
      <c r="Q28" s="51"/>
      <c r="R28" s="64"/>
      <c r="S28" s="69"/>
      <c r="U28" s="53"/>
    </row>
    <row r="29" spans="1:20" s="67" customFormat="1" ht="13.5" thickBot="1">
      <c r="A29" s="21">
        <v>18</v>
      </c>
      <c r="B29" s="49" t="s">
        <v>57</v>
      </c>
      <c r="C29" s="71"/>
      <c r="D29" s="72"/>
      <c r="E29" s="66"/>
      <c r="F29" s="73">
        <v>10214933.8</v>
      </c>
      <c r="G29" s="74"/>
      <c r="H29" s="66"/>
      <c r="I29" s="73">
        <v>11307465.77</v>
      </c>
      <c r="J29" s="74"/>
      <c r="K29" s="66"/>
      <c r="L29" s="73">
        <v>12128312.92</v>
      </c>
      <c r="M29" s="74"/>
      <c r="N29" s="66"/>
      <c r="O29" s="73">
        <v>10844307.22</v>
      </c>
      <c r="P29" s="74"/>
      <c r="Q29" s="66"/>
      <c r="R29" s="73">
        <v>14146019.82</v>
      </c>
      <c r="T29" s="68"/>
    </row>
    <row r="30" spans="1:18" ht="12.75">
      <c r="A30" s="21"/>
      <c r="B30" s="49"/>
      <c r="C30" s="75"/>
      <c r="D30" s="26"/>
      <c r="E30" s="26"/>
      <c r="F30" s="46"/>
      <c r="G30" s="27"/>
      <c r="H30" s="26"/>
      <c r="I30" s="46"/>
      <c r="J30" s="27"/>
      <c r="K30" s="26"/>
      <c r="L30" s="46"/>
      <c r="M30" s="26"/>
      <c r="N30" s="76"/>
      <c r="O30" s="46"/>
      <c r="P30" s="27"/>
      <c r="Q30" s="26"/>
      <c r="R30" s="46"/>
    </row>
    <row r="31" spans="1:18" ht="13.5" thickBot="1">
      <c r="A31" s="21">
        <v>19</v>
      </c>
      <c r="B31" s="77" t="s">
        <v>58</v>
      </c>
      <c r="C31" s="78"/>
      <c r="D31" s="26"/>
      <c r="E31" s="51"/>
      <c r="F31" s="64"/>
      <c r="G31" s="27"/>
      <c r="H31" s="51"/>
      <c r="I31" s="64"/>
      <c r="J31" s="27"/>
      <c r="K31" s="51"/>
      <c r="L31" s="64"/>
      <c r="M31" s="27"/>
      <c r="N31" s="51"/>
      <c r="O31" s="64"/>
      <c r="P31" s="27"/>
      <c r="Q31" s="51"/>
      <c r="R31" s="64"/>
    </row>
    <row r="32" spans="1:19" ht="13.5" thickBot="1">
      <c r="A32" s="21">
        <v>20</v>
      </c>
      <c r="B32" s="40" t="s">
        <v>59</v>
      </c>
      <c r="C32" s="41" t="s">
        <v>60</v>
      </c>
      <c r="D32" s="79">
        <v>9</v>
      </c>
      <c r="E32" s="80">
        <f>F32/D32</f>
        <v>3466.1111111111113</v>
      </c>
      <c r="F32" s="81">
        <v>31195</v>
      </c>
      <c r="G32" s="79">
        <v>1</v>
      </c>
      <c r="H32" s="82">
        <f>I32/G32</f>
        <v>33333</v>
      </c>
      <c r="I32" s="81">
        <v>33333</v>
      </c>
      <c r="J32" s="79">
        <v>0</v>
      </c>
      <c r="K32" s="80"/>
      <c r="L32" s="81">
        <v>184</v>
      </c>
      <c r="M32" s="79">
        <v>0</v>
      </c>
      <c r="N32" s="80"/>
      <c r="O32" s="81">
        <v>15164</v>
      </c>
      <c r="P32" s="79">
        <v>10</v>
      </c>
      <c r="Q32" s="80">
        <f>R32/P32</f>
        <v>7527</v>
      </c>
      <c r="R32" s="81">
        <v>75270</v>
      </c>
      <c r="S32" s="69"/>
    </row>
    <row r="33" spans="1:18" ht="13.5" thickBot="1">
      <c r="A33" s="21">
        <v>21</v>
      </c>
      <c r="B33" s="49" t="s">
        <v>61</v>
      </c>
      <c r="C33" s="41"/>
      <c r="D33" s="83"/>
      <c r="E33" s="51"/>
      <c r="F33" s="84">
        <f>F32</f>
        <v>31195</v>
      </c>
      <c r="G33" s="50"/>
      <c r="H33" s="51"/>
      <c r="I33" s="84">
        <f>I32</f>
        <v>33333</v>
      </c>
      <c r="J33" s="50"/>
      <c r="K33" s="51"/>
      <c r="L33" s="84">
        <f>L32</f>
        <v>184</v>
      </c>
      <c r="M33" s="50"/>
      <c r="N33" s="51"/>
      <c r="O33" s="84">
        <f>O32</f>
        <v>15164</v>
      </c>
      <c r="P33" s="50"/>
      <c r="Q33" s="51"/>
      <c r="R33" s="84">
        <f>R32</f>
        <v>75270</v>
      </c>
    </row>
    <row r="34" ht="13.5" thickBot="1"/>
    <row r="35" spans="1:20" s="24" customFormat="1" ht="21" customHeight="1" thickBot="1">
      <c r="A35" s="22"/>
      <c r="B35" s="23"/>
      <c r="C35" s="23"/>
      <c r="D35" s="101" t="s">
        <v>77</v>
      </c>
      <c r="E35" s="102"/>
      <c r="F35" s="103"/>
      <c r="G35" s="101" t="s">
        <v>7</v>
      </c>
      <c r="H35" s="102"/>
      <c r="I35" s="103"/>
      <c r="J35" s="101" t="s">
        <v>8</v>
      </c>
      <c r="K35" s="102"/>
      <c r="L35" s="103"/>
      <c r="M35" s="101" t="s">
        <v>9</v>
      </c>
      <c r="N35" s="102"/>
      <c r="O35" s="103"/>
      <c r="P35" s="101" t="s">
        <v>10</v>
      </c>
      <c r="Q35" s="102"/>
      <c r="R35" s="103"/>
      <c r="T35" s="25"/>
    </row>
    <row r="36" spans="1:18" ht="12.75">
      <c r="A36" s="26"/>
      <c r="B36" s="23"/>
      <c r="C36" s="23"/>
      <c r="D36" s="27"/>
      <c r="E36" s="26"/>
      <c r="F36" s="28"/>
      <c r="G36" s="27"/>
      <c r="H36" s="26"/>
      <c r="I36" s="28"/>
      <c r="J36" s="27"/>
      <c r="K36" s="26"/>
      <c r="L36" s="28"/>
      <c r="M36" s="27"/>
      <c r="N36" s="26"/>
      <c r="O36" s="28"/>
      <c r="P36" s="27"/>
      <c r="Q36" s="26"/>
      <c r="R36" s="28"/>
    </row>
    <row r="37" spans="1:18" ht="39" thickBot="1">
      <c r="A37" s="29" t="s">
        <v>26</v>
      </c>
      <c r="B37" s="30" t="s">
        <v>27</v>
      </c>
      <c r="C37" s="30" t="s">
        <v>28</v>
      </c>
      <c r="D37" s="31" t="s">
        <v>76</v>
      </c>
      <c r="E37" s="32" t="s">
        <v>30</v>
      </c>
      <c r="F37" s="33" t="s">
        <v>31</v>
      </c>
      <c r="G37" s="31" t="s">
        <v>29</v>
      </c>
      <c r="H37" s="32" t="s">
        <v>30</v>
      </c>
      <c r="I37" s="33" t="s">
        <v>31</v>
      </c>
      <c r="J37" s="31" t="s">
        <v>29</v>
      </c>
      <c r="K37" s="32" t="s">
        <v>30</v>
      </c>
      <c r="L37" s="33" t="s">
        <v>31</v>
      </c>
      <c r="M37" s="31" t="s">
        <v>29</v>
      </c>
      <c r="N37" s="32" t="s">
        <v>30</v>
      </c>
      <c r="O37" s="33" t="s">
        <v>31</v>
      </c>
      <c r="P37" s="31" t="s">
        <v>29</v>
      </c>
      <c r="Q37" s="32" t="s">
        <v>30</v>
      </c>
      <c r="R37" s="33" t="s">
        <v>32</v>
      </c>
    </row>
    <row r="38" spans="1:18" ht="13.5" thickBot="1">
      <c r="A38" s="34">
        <v>1</v>
      </c>
      <c r="B38" s="35" t="s">
        <v>33</v>
      </c>
      <c r="C38" s="36"/>
      <c r="D38" s="37"/>
      <c r="E38" s="38"/>
      <c r="F38" s="39"/>
      <c r="G38" s="37"/>
      <c r="H38" s="38"/>
      <c r="I38" s="39"/>
      <c r="J38" s="37"/>
      <c r="K38" s="38"/>
      <c r="L38" s="39"/>
      <c r="M38" s="37"/>
      <c r="N38" s="38"/>
      <c r="O38" s="39"/>
      <c r="P38" s="37"/>
      <c r="Q38" s="38"/>
      <c r="R38" s="39"/>
    </row>
    <row r="39" spans="1:18" ht="12.75">
      <c r="A39" s="21">
        <v>2</v>
      </c>
      <c r="B39" s="40" t="s">
        <v>34</v>
      </c>
      <c r="C39" s="41" t="s">
        <v>35</v>
      </c>
      <c r="D39" s="42">
        <v>149438</v>
      </c>
      <c r="E39" s="43">
        <f>F39/D39</f>
        <v>408.08796104418354</v>
      </c>
      <c r="F39" s="39">
        <v>60983848.7225207</v>
      </c>
      <c r="G39" s="42">
        <f>I39/H39</f>
        <v>132728.66520787746</v>
      </c>
      <c r="H39" s="43">
        <v>457</v>
      </c>
      <c r="I39" s="39">
        <v>60657000</v>
      </c>
      <c r="J39" s="42">
        <v>185044</v>
      </c>
      <c r="K39" s="43">
        <f>L39/J39</f>
        <v>471.8067054322215</v>
      </c>
      <c r="L39" s="39">
        <v>87305000</v>
      </c>
      <c r="M39" s="42">
        <v>189351</v>
      </c>
      <c r="N39" s="43">
        <f>O39/M39</f>
        <v>485.95993683687965</v>
      </c>
      <c r="O39" s="39">
        <v>92017000</v>
      </c>
      <c r="P39" s="42">
        <v>258613</v>
      </c>
      <c r="Q39" s="43">
        <f>R39/P39</f>
        <v>500.0522015521262</v>
      </c>
      <c r="R39" s="39">
        <v>129320000</v>
      </c>
    </row>
    <row r="40" spans="1:18" ht="13.5" thickBot="1">
      <c r="A40" s="21">
        <v>3</v>
      </c>
      <c r="B40" s="40" t="s">
        <v>36</v>
      </c>
      <c r="C40" s="41" t="s">
        <v>37</v>
      </c>
      <c r="D40" s="44">
        <v>5629</v>
      </c>
      <c r="E40" s="48">
        <f>F40/D40</f>
        <v>6851.442595039853</v>
      </c>
      <c r="F40" s="46">
        <v>38566770.36747933</v>
      </c>
      <c r="G40" s="44">
        <v>6227</v>
      </c>
      <c r="H40" s="48">
        <f>I40/G40</f>
        <v>6423.638991488679</v>
      </c>
      <c r="I40" s="46">
        <v>40000000</v>
      </c>
      <c r="J40" s="47">
        <v>6500</v>
      </c>
      <c r="K40" s="48">
        <f>L40/J40</f>
        <v>6706.923076923077</v>
      </c>
      <c r="L40" s="46">
        <v>43595000</v>
      </c>
      <c r="M40" s="47">
        <v>6485</v>
      </c>
      <c r="N40" s="48">
        <f>O40/M40</f>
        <v>7002.004626060138</v>
      </c>
      <c r="O40" s="46">
        <v>45408000</v>
      </c>
      <c r="P40" s="47">
        <v>2138</v>
      </c>
      <c r="Q40" s="48">
        <f>R40/P40</f>
        <v>7310.102899906455</v>
      </c>
      <c r="R40" s="46">
        <v>15629000</v>
      </c>
    </row>
    <row r="41" spans="1:19" ht="13.5" thickBot="1">
      <c r="A41" s="21">
        <v>4</v>
      </c>
      <c r="B41" s="49" t="s">
        <v>38</v>
      </c>
      <c r="C41" s="41"/>
      <c r="D41" s="50"/>
      <c r="E41" s="51"/>
      <c r="F41" s="52">
        <f>F39+F40</f>
        <v>99550619.09000003</v>
      </c>
      <c r="G41" s="50"/>
      <c r="H41" s="51"/>
      <c r="I41" s="52">
        <f>I39+I40</f>
        <v>100657000</v>
      </c>
      <c r="J41" s="50"/>
      <c r="K41" s="51"/>
      <c r="L41" s="52">
        <f>L39+L40</f>
        <v>130900000</v>
      </c>
      <c r="M41" s="50"/>
      <c r="N41" s="51"/>
      <c r="O41" s="52">
        <f>O39+O40</f>
        <v>137425000</v>
      </c>
      <c r="P41" s="50"/>
      <c r="Q41" s="51"/>
      <c r="R41" s="52">
        <f>R39+R40</f>
        <v>144949000</v>
      </c>
      <c r="S41" s="53"/>
    </row>
    <row r="42" spans="1:18" ht="12.75">
      <c r="A42" s="21"/>
      <c r="B42" s="40"/>
      <c r="C42" s="41"/>
      <c r="D42" s="50"/>
      <c r="E42" s="55"/>
      <c r="F42" s="46"/>
      <c r="G42" s="50"/>
      <c r="H42" s="55"/>
      <c r="I42" s="46"/>
      <c r="J42" s="50"/>
      <c r="K42" s="55"/>
      <c r="L42" s="46"/>
      <c r="M42" s="50"/>
      <c r="N42" s="55"/>
      <c r="O42" s="46"/>
      <c r="P42" s="50"/>
      <c r="Q42" s="55"/>
      <c r="R42" s="46"/>
    </row>
    <row r="43" spans="1:18" ht="13.5" thickBot="1">
      <c r="A43" s="21">
        <v>5</v>
      </c>
      <c r="B43" s="49" t="s">
        <v>39</v>
      </c>
      <c r="C43" s="41"/>
      <c r="D43" s="50"/>
      <c r="E43" s="55"/>
      <c r="F43" s="46"/>
      <c r="G43" s="50"/>
      <c r="H43" s="55"/>
      <c r="I43" s="46"/>
      <c r="J43" s="50"/>
      <c r="K43" s="55"/>
      <c r="L43" s="46"/>
      <c r="M43" s="50"/>
      <c r="N43" s="55"/>
      <c r="O43" s="46"/>
      <c r="P43" s="50"/>
      <c r="Q43" s="55"/>
      <c r="R43" s="46"/>
    </row>
    <row r="44" spans="1:18" ht="12.75">
      <c r="A44" s="21">
        <v>6</v>
      </c>
      <c r="B44" s="40" t="s">
        <v>40</v>
      </c>
      <c r="C44" s="41" t="s">
        <v>41</v>
      </c>
      <c r="D44" s="56">
        <v>24100</v>
      </c>
      <c r="E44" s="43">
        <f>F44/D44</f>
        <v>211.8113398340249</v>
      </c>
      <c r="F44" s="58">
        <v>5104653.29</v>
      </c>
      <c r="G44" s="56">
        <v>42755</v>
      </c>
      <c r="H44" s="43">
        <f>I44/G44</f>
        <v>147.00035083615953</v>
      </c>
      <c r="I44" s="58">
        <v>6285000</v>
      </c>
      <c r="J44" s="56">
        <v>55000</v>
      </c>
      <c r="K44" s="43">
        <f>L44/J44</f>
        <v>151.27272727272728</v>
      </c>
      <c r="L44" s="58">
        <v>8320000</v>
      </c>
      <c r="M44" s="56">
        <v>55000</v>
      </c>
      <c r="N44" s="43">
        <f>O44/M44</f>
        <v>155.8181818181818</v>
      </c>
      <c r="O44" s="58">
        <v>8570000</v>
      </c>
      <c r="P44" s="56">
        <v>55000</v>
      </c>
      <c r="Q44" s="43">
        <f>R44/P44</f>
        <v>160.36363636363637</v>
      </c>
      <c r="R44" s="58">
        <v>8820000</v>
      </c>
    </row>
    <row r="45" spans="1:18" ht="12.75">
      <c r="A45" s="21">
        <v>7</v>
      </c>
      <c r="B45" s="40" t="s">
        <v>43</v>
      </c>
      <c r="C45" s="59" t="s">
        <v>44</v>
      </c>
      <c r="D45" s="60">
        <v>4</v>
      </c>
      <c r="E45" s="61">
        <f>F45/D45</f>
        <v>377196.3025</v>
      </c>
      <c r="F45" s="46">
        <v>1508785.21</v>
      </c>
      <c r="G45" s="60">
        <v>10</v>
      </c>
      <c r="H45" s="61">
        <f>I45/G45</f>
        <v>328000</v>
      </c>
      <c r="I45" s="46">
        <v>3280000</v>
      </c>
      <c r="J45" s="60">
        <v>11</v>
      </c>
      <c r="K45" s="61">
        <f>L45/J45</f>
        <v>338181.8181818182</v>
      </c>
      <c r="L45" s="46">
        <v>3720000</v>
      </c>
      <c r="M45" s="60">
        <v>12</v>
      </c>
      <c r="N45" s="61">
        <f>O45/M45</f>
        <v>348333.3333333333</v>
      </c>
      <c r="O45" s="46">
        <v>4180000</v>
      </c>
      <c r="P45" s="60">
        <v>12</v>
      </c>
      <c r="Q45" s="61">
        <f>R45/P45</f>
        <v>358333.3333333333</v>
      </c>
      <c r="R45" s="46">
        <v>4300000</v>
      </c>
    </row>
    <row r="46" spans="1:19" ht="13.5" thickBot="1">
      <c r="A46" s="21">
        <v>8</v>
      </c>
      <c r="B46" s="40" t="s">
        <v>45</v>
      </c>
      <c r="C46" s="41" t="s">
        <v>46</v>
      </c>
      <c r="D46" s="63"/>
      <c r="E46" s="45"/>
      <c r="F46" s="64">
        <v>1789252</v>
      </c>
      <c r="G46" s="63"/>
      <c r="H46" s="45"/>
      <c r="I46" s="64">
        <v>1435000</v>
      </c>
      <c r="J46" s="63"/>
      <c r="K46" s="45"/>
      <c r="L46" s="64">
        <v>1510000</v>
      </c>
      <c r="M46" s="63"/>
      <c r="N46" s="45"/>
      <c r="O46" s="64">
        <v>1200000</v>
      </c>
      <c r="P46" s="63"/>
      <c r="Q46" s="45"/>
      <c r="R46" s="64">
        <v>1240000</v>
      </c>
      <c r="S46" s="53"/>
    </row>
    <row r="47" spans="1:20" s="67" customFormat="1" ht="13.5" thickBot="1">
      <c r="A47" s="21">
        <v>9</v>
      </c>
      <c r="B47" s="49" t="s">
        <v>47</v>
      </c>
      <c r="C47" s="29"/>
      <c r="D47" s="65"/>
      <c r="E47" s="66"/>
      <c r="F47" s="52">
        <f>F44+F45+F46</f>
        <v>8402690.5</v>
      </c>
      <c r="G47" s="65"/>
      <c r="H47" s="66"/>
      <c r="I47" s="52">
        <f>I44+I45+I46</f>
        <v>11000000</v>
      </c>
      <c r="J47" s="65"/>
      <c r="K47" s="66"/>
      <c r="L47" s="52">
        <f>L44+L45+L46</f>
        <v>13550000</v>
      </c>
      <c r="M47" s="65"/>
      <c r="N47" s="66"/>
      <c r="O47" s="52">
        <f>O44+O45+O46</f>
        <v>13950000</v>
      </c>
      <c r="P47" s="65"/>
      <c r="Q47" s="66"/>
      <c r="R47" s="52">
        <f>R44+R45+R46</f>
        <v>14360000</v>
      </c>
      <c r="T47" s="68"/>
    </row>
    <row r="48" spans="1:18" ht="12.75">
      <c r="A48" s="21"/>
      <c r="B48" s="40"/>
      <c r="C48" s="41"/>
      <c r="D48" s="50"/>
      <c r="E48" s="55"/>
      <c r="F48" s="46"/>
      <c r="G48" s="50"/>
      <c r="H48" s="55"/>
      <c r="I48" s="46"/>
      <c r="J48" s="50"/>
      <c r="K48" s="55"/>
      <c r="L48" s="46"/>
      <c r="M48" s="50"/>
      <c r="N48" s="55"/>
      <c r="O48" s="46"/>
      <c r="P48" s="50"/>
      <c r="Q48" s="55"/>
      <c r="R48" s="46"/>
    </row>
    <row r="49" spans="1:18" ht="13.5" thickBot="1">
      <c r="A49" s="21">
        <v>10</v>
      </c>
      <c r="B49" s="49" t="s">
        <v>48</v>
      </c>
      <c r="C49" s="41"/>
      <c r="D49" s="50"/>
      <c r="E49" s="55"/>
      <c r="F49" s="46"/>
      <c r="G49" s="50"/>
      <c r="H49" s="55"/>
      <c r="I49" s="46"/>
      <c r="J49" s="50"/>
      <c r="K49" s="55"/>
      <c r="L49" s="46"/>
      <c r="M49" s="50"/>
      <c r="N49" s="55"/>
      <c r="O49" s="46"/>
      <c r="P49" s="50"/>
      <c r="Q49" s="55"/>
      <c r="R49" s="46"/>
    </row>
    <row r="50" spans="1:21" ht="12.75">
      <c r="A50" s="21">
        <v>11</v>
      </c>
      <c r="B50" s="40" t="s">
        <v>49</v>
      </c>
      <c r="C50" s="41" t="s">
        <v>35</v>
      </c>
      <c r="D50" s="42">
        <v>11231</v>
      </c>
      <c r="E50" s="43">
        <f>F50/D50</f>
        <v>296.9301495859674</v>
      </c>
      <c r="F50" s="39">
        <v>3334822.51</v>
      </c>
      <c r="G50" s="42">
        <v>6274</v>
      </c>
      <c r="H50" s="43">
        <f>I50/G50</f>
        <v>478.16385081287854</v>
      </c>
      <c r="I50" s="39">
        <v>3000000</v>
      </c>
      <c r="J50" s="42">
        <v>4500</v>
      </c>
      <c r="K50" s="43">
        <f>L50/J50</f>
        <v>493.3333333333333</v>
      </c>
      <c r="L50" s="39">
        <v>2220000</v>
      </c>
      <c r="M50" s="42">
        <v>5075</v>
      </c>
      <c r="N50" s="43">
        <v>508.8235294117647</v>
      </c>
      <c r="O50" s="39">
        <f>M50*N50</f>
        <v>2582279.411764706</v>
      </c>
      <c r="P50" s="42">
        <v>5275</v>
      </c>
      <c r="Q50" s="43">
        <v>522.8571428571429</v>
      </c>
      <c r="R50" s="39">
        <f>P50*Q50</f>
        <v>2758071.4285714286</v>
      </c>
      <c r="S50" s="69"/>
      <c r="U50" s="53"/>
    </row>
    <row r="51" spans="1:21" ht="12.75">
      <c r="A51" s="21">
        <v>12</v>
      </c>
      <c r="B51" s="40" t="s">
        <v>50</v>
      </c>
      <c r="C51" s="41" t="s">
        <v>37</v>
      </c>
      <c r="D51" s="60">
        <v>1624</v>
      </c>
      <c r="E51" s="61">
        <f>F51/D51</f>
        <v>7681.214193349754</v>
      </c>
      <c r="F51" s="46">
        <v>12474291.850000001</v>
      </c>
      <c r="G51" s="60">
        <v>907</v>
      </c>
      <c r="H51" s="61">
        <f>I51/G51</f>
        <v>8269.01874310915</v>
      </c>
      <c r="I51" s="46">
        <v>7500000</v>
      </c>
      <c r="J51" s="60">
        <v>740</v>
      </c>
      <c r="K51" s="61">
        <v>8533.333333333334</v>
      </c>
      <c r="L51" s="46">
        <f>J51*K51</f>
        <v>6314666.666666667</v>
      </c>
      <c r="M51" s="60">
        <v>740</v>
      </c>
      <c r="N51" s="61">
        <v>8780</v>
      </c>
      <c r="O51" s="46">
        <f>M51*N51</f>
        <v>6497200</v>
      </c>
      <c r="P51" s="60">
        <v>740</v>
      </c>
      <c r="Q51" s="61">
        <v>9040</v>
      </c>
      <c r="R51" s="46">
        <f>P51*Q51</f>
        <v>6689600</v>
      </c>
      <c r="S51" s="69"/>
      <c r="U51" s="53"/>
    </row>
    <row r="52" spans="1:21" ht="12.75">
      <c r="A52" s="21">
        <v>13</v>
      </c>
      <c r="B52" s="40" t="s">
        <v>51</v>
      </c>
      <c r="C52" s="41" t="s">
        <v>52</v>
      </c>
      <c r="D52" s="60">
        <v>51</v>
      </c>
      <c r="E52" s="61">
        <f>F52/D52</f>
        <v>139791.29039215684</v>
      </c>
      <c r="F52" s="46">
        <v>7129355.809999999</v>
      </c>
      <c r="G52" s="60">
        <v>41</v>
      </c>
      <c r="H52" s="61">
        <f>I52/G52</f>
        <v>195121.9512195122</v>
      </c>
      <c r="I52" s="46">
        <v>8000000</v>
      </c>
      <c r="J52" s="60">
        <v>24</v>
      </c>
      <c r="K52" s="61">
        <v>244413.7931034483</v>
      </c>
      <c r="L52" s="46">
        <f>J52*K52</f>
        <v>5865931.0344827585</v>
      </c>
      <c r="M52" s="60">
        <v>24</v>
      </c>
      <c r="N52" s="61">
        <v>251896.55172413794</v>
      </c>
      <c r="O52" s="46">
        <f>M52*N52</f>
        <v>6045517.24137931</v>
      </c>
      <c r="P52" s="60">
        <v>24</v>
      </c>
      <c r="Q52" s="61">
        <v>258965.5172413793</v>
      </c>
      <c r="R52" s="46">
        <f>P52*Q52</f>
        <v>6215172.413793104</v>
      </c>
      <c r="S52" s="69"/>
      <c r="U52" s="53"/>
    </row>
    <row r="53" spans="1:21" ht="12.75">
      <c r="A53" s="21">
        <v>14</v>
      </c>
      <c r="B53" s="40" t="s">
        <v>53</v>
      </c>
      <c r="C53" s="41" t="s">
        <v>46</v>
      </c>
      <c r="D53" s="60"/>
      <c r="E53" s="51"/>
      <c r="F53" s="46">
        <v>2395994.03</v>
      </c>
      <c r="G53" s="60"/>
      <c r="H53" s="51"/>
      <c r="I53" s="46">
        <v>1850000</v>
      </c>
      <c r="J53" s="60"/>
      <c r="K53" s="51"/>
      <c r="L53" s="46">
        <v>2350000</v>
      </c>
      <c r="M53" s="60"/>
      <c r="N53" s="51"/>
      <c r="O53" s="46">
        <v>2430000</v>
      </c>
      <c r="P53" s="60"/>
      <c r="Q53" s="51"/>
      <c r="R53" s="46">
        <v>2490000</v>
      </c>
      <c r="S53" s="69"/>
      <c r="U53" s="53"/>
    </row>
    <row r="54" spans="1:21" ht="13.5" thickBot="1">
      <c r="A54" s="21">
        <v>15</v>
      </c>
      <c r="B54" s="40" t="s">
        <v>54</v>
      </c>
      <c r="C54" s="41" t="s">
        <v>46</v>
      </c>
      <c r="D54" s="70"/>
      <c r="E54" s="45"/>
      <c r="F54" s="64">
        <v>3248194.4599999916</v>
      </c>
      <c r="G54" s="70"/>
      <c r="H54" s="45"/>
      <c r="I54" s="64">
        <v>3000000</v>
      </c>
      <c r="J54" s="70"/>
      <c r="K54" s="45"/>
      <c r="L54" s="64">
        <v>1677402</v>
      </c>
      <c r="M54" s="70"/>
      <c r="N54" s="45"/>
      <c r="O54" s="64">
        <v>1730003</v>
      </c>
      <c r="P54" s="70"/>
      <c r="Q54" s="45"/>
      <c r="R54" s="64">
        <v>1782156</v>
      </c>
      <c r="S54" s="69"/>
      <c r="U54" s="53"/>
    </row>
    <row r="55" spans="1:21" ht="12.75">
      <c r="A55" s="21">
        <v>16</v>
      </c>
      <c r="B55" s="40" t="s">
        <v>55</v>
      </c>
      <c r="C55" s="41"/>
      <c r="D55" s="26"/>
      <c r="E55" s="51"/>
      <c r="F55" s="46"/>
      <c r="G55" s="27"/>
      <c r="H55" s="51"/>
      <c r="I55" s="46"/>
      <c r="J55" s="27">
        <v>220</v>
      </c>
      <c r="K55" s="61">
        <f>L55/J55</f>
        <v>5000</v>
      </c>
      <c r="L55" s="46">
        <v>1100000</v>
      </c>
      <c r="M55" s="27">
        <v>225</v>
      </c>
      <c r="N55" s="61">
        <f>O55/M55</f>
        <v>5155.555555555556</v>
      </c>
      <c r="O55" s="46">
        <v>1160000</v>
      </c>
      <c r="P55" s="27">
        <v>225</v>
      </c>
      <c r="Q55" s="61">
        <f>R55/P55</f>
        <v>5288.888888888889</v>
      </c>
      <c r="R55" s="46">
        <v>1190000</v>
      </c>
      <c r="S55" s="69"/>
      <c r="U55" s="53"/>
    </row>
    <row r="56" spans="1:21" ht="13.5" thickBot="1">
      <c r="A56" s="21">
        <v>17</v>
      </c>
      <c r="B56" s="40" t="s">
        <v>56</v>
      </c>
      <c r="C56" s="41"/>
      <c r="D56" s="26"/>
      <c r="E56" s="51"/>
      <c r="F56" s="64"/>
      <c r="G56" s="27"/>
      <c r="H56" s="51"/>
      <c r="I56" s="64"/>
      <c r="J56" s="27">
        <v>1723</v>
      </c>
      <c r="K56" s="61">
        <f>L56/J56</f>
        <v>1399.883923389437</v>
      </c>
      <c r="L56" s="64">
        <v>2412000</v>
      </c>
      <c r="M56" s="27">
        <v>1723</v>
      </c>
      <c r="N56" s="61">
        <f>O56/M56</f>
        <v>1442.2518862449217</v>
      </c>
      <c r="O56" s="64">
        <v>2485000</v>
      </c>
      <c r="P56" s="27">
        <v>1722</v>
      </c>
      <c r="Q56" s="61">
        <f>R56/P56</f>
        <v>1483.739837398374</v>
      </c>
      <c r="R56" s="64">
        <v>2555000</v>
      </c>
      <c r="S56" s="69"/>
      <c r="U56" s="53"/>
    </row>
    <row r="57" spans="1:20" s="67" customFormat="1" ht="13.5" thickBot="1">
      <c r="A57" s="21">
        <v>18</v>
      </c>
      <c r="B57" s="49" t="s">
        <v>57</v>
      </c>
      <c r="C57" s="71"/>
      <c r="D57" s="72"/>
      <c r="E57" s="66"/>
      <c r="F57" s="73">
        <f>SUM(F50:F56)</f>
        <v>28582658.659999996</v>
      </c>
      <c r="G57" s="74"/>
      <c r="H57" s="66"/>
      <c r="I57" s="73">
        <f>SUM(I50:I56)</f>
        <v>23350000</v>
      </c>
      <c r="J57" s="74"/>
      <c r="K57" s="66"/>
      <c r="L57" s="73">
        <f>SUM(L50:L56)</f>
        <v>21939999.701149426</v>
      </c>
      <c r="M57" s="74"/>
      <c r="N57" s="66"/>
      <c r="O57" s="73">
        <f>SUM(O50:O56)</f>
        <v>22929999.653144017</v>
      </c>
      <c r="P57" s="74"/>
      <c r="Q57" s="66"/>
      <c r="R57" s="73">
        <f>SUM(R50:R56)</f>
        <v>23679999.842364535</v>
      </c>
      <c r="T57" s="68"/>
    </row>
    <row r="58" spans="1:18" ht="12.75">
      <c r="A58" s="21"/>
      <c r="B58" s="49"/>
      <c r="C58" s="75"/>
      <c r="D58" s="26"/>
      <c r="E58" s="26"/>
      <c r="F58" s="46"/>
      <c r="G58" s="27"/>
      <c r="H58" s="26"/>
      <c r="I58" s="76"/>
      <c r="J58" s="27"/>
      <c r="K58" s="93"/>
      <c r="L58" s="46"/>
      <c r="M58" s="26"/>
      <c r="N58" s="94"/>
      <c r="O58" s="76"/>
      <c r="P58" s="27"/>
      <c r="Q58" s="94"/>
      <c r="R58" s="88"/>
    </row>
    <row r="59" spans="1:18" ht="13.5" thickBot="1">
      <c r="A59" s="21">
        <v>19</v>
      </c>
      <c r="B59" s="77" t="s">
        <v>58</v>
      </c>
      <c r="C59" s="78"/>
      <c r="D59" s="26"/>
      <c r="E59" s="51"/>
      <c r="F59" s="64"/>
      <c r="G59" s="27"/>
      <c r="H59" s="51"/>
      <c r="I59" s="46"/>
      <c r="J59" s="27"/>
      <c r="K59" s="51"/>
      <c r="L59" s="46"/>
      <c r="M59" s="27"/>
      <c r="N59" s="87"/>
      <c r="O59" s="46"/>
      <c r="P59" s="27"/>
      <c r="Q59" s="87"/>
      <c r="R59" s="46"/>
    </row>
    <row r="60" spans="1:19" ht="13.5" thickBot="1">
      <c r="A60" s="21">
        <v>20</v>
      </c>
      <c r="B60" s="40" t="s">
        <v>59</v>
      </c>
      <c r="C60" s="41" t="s">
        <v>60</v>
      </c>
      <c r="D60" s="79">
        <v>0</v>
      </c>
      <c r="E60" s="97" t="s">
        <v>46</v>
      </c>
      <c r="F60" s="81">
        <v>17108.38</v>
      </c>
      <c r="G60" s="79">
        <v>12</v>
      </c>
      <c r="H60" s="82">
        <f>I60/G60</f>
        <v>8333.333333333334</v>
      </c>
      <c r="I60" s="81">
        <v>100000</v>
      </c>
      <c r="J60" s="79">
        <v>76</v>
      </c>
      <c r="K60" s="80">
        <f>L60/J60</f>
        <v>8289.473684210527</v>
      </c>
      <c r="L60" s="81">
        <v>630000</v>
      </c>
      <c r="M60" s="79">
        <v>76</v>
      </c>
      <c r="N60" s="80">
        <f>O60/M60</f>
        <v>8552.631578947368</v>
      </c>
      <c r="O60" s="81">
        <v>650000</v>
      </c>
      <c r="P60" s="79">
        <v>76</v>
      </c>
      <c r="Q60" s="80">
        <f>R60/P60</f>
        <v>8815.78947368421</v>
      </c>
      <c r="R60" s="81">
        <v>670000</v>
      </c>
      <c r="S60" s="69"/>
    </row>
    <row r="61" spans="1:18" ht="13.5" thickBot="1">
      <c r="A61" s="21">
        <v>21</v>
      </c>
      <c r="B61" s="49" t="s">
        <v>61</v>
      </c>
      <c r="C61" s="41"/>
      <c r="D61" s="83"/>
      <c r="E61" s="51"/>
      <c r="F61" s="84">
        <f>F60</f>
        <v>17108.38</v>
      </c>
      <c r="G61" s="50"/>
      <c r="H61" s="51"/>
      <c r="I61" s="84">
        <f>I60</f>
        <v>100000</v>
      </c>
      <c r="J61" s="50"/>
      <c r="K61" s="51"/>
      <c r="L61" s="84">
        <f>L60</f>
        <v>630000</v>
      </c>
      <c r="M61" s="50"/>
      <c r="N61" s="51"/>
      <c r="O61" s="84">
        <f>O60</f>
        <v>650000</v>
      </c>
      <c r="P61" s="50"/>
      <c r="Q61" s="51"/>
      <c r="R61" s="84">
        <f>R60</f>
        <v>670000</v>
      </c>
    </row>
    <row r="63" spans="1:18" ht="12.75">
      <c r="A63" s="92">
        <v>22</v>
      </c>
      <c r="B63" s="89" t="s">
        <v>62</v>
      </c>
      <c r="R63" s="53"/>
    </row>
    <row r="64" spans="1:18" ht="12.75">
      <c r="A64" s="92">
        <v>23</v>
      </c>
      <c r="B64" s="90" t="s">
        <v>63</v>
      </c>
      <c r="O64" s="95"/>
      <c r="R64" s="53"/>
    </row>
    <row r="65" spans="1:18" ht="12.75">
      <c r="A65" s="96" t="s">
        <v>74</v>
      </c>
      <c r="B65" s="16" t="s">
        <v>78</v>
      </c>
      <c r="R65" s="53"/>
    </row>
  </sheetData>
  <mergeCells count="15">
    <mergeCell ref="M7:O7"/>
    <mergeCell ref="A2:R2"/>
    <mergeCell ref="A3:R3"/>
    <mergeCell ref="A4:R4"/>
    <mergeCell ref="A5:R5"/>
    <mergeCell ref="A1:R1"/>
    <mergeCell ref="P35:R35"/>
    <mergeCell ref="D35:F35"/>
    <mergeCell ref="G35:I35"/>
    <mergeCell ref="J35:L35"/>
    <mergeCell ref="M35:O35"/>
    <mergeCell ref="P7:R7"/>
    <mergeCell ref="D7:F7"/>
    <mergeCell ref="G7:I7"/>
    <mergeCell ref="J7:L7"/>
  </mergeCells>
  <printOptions/>
  <pageMargins left="0.5" right="0.5" top="0.5" bottom="1" header="0.25" footer="0.5"/>
  <pageSetup fitToHeight="0" fitToWidth="1" horizontalDpi="600" verticalDpi="600" orientation="landscape" scale="56" r:id="rId2"/>
  <headerFooter alignWithMargins="0">
    <oddFooter>&amp;R&amp;F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Zoya Korshun</dc:creator>
  <cp:keywords/>
  <dc:description/>
  <cp:lastModifiedBy>a2mx</cp:lastModifiedBy>
  <cp:lastPrinted>2010-05-26T22:29:39Z</cp:lastPrinted>
  <dcterms:created xsi:type="dcterms:W3CDTF">2009-05-03T22:01:55Z</dcterms:created>
  <dcterms:modified xsi:type="dcterms:W3CDTF">2010-05-26T22:29:52Z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