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41" windowWidth="19980" windowHeight="14955" activeTab="0"/>
  </bookViews>
  <sheets>
    <sheet name="HousingUnitsMFNoTitle" sheetId="1" r:id="rId1"/>
    <sheet name="HousingUnitsMF" sheetId="2" r:id="rId2"/>
    <sheet name="Sheet1" sheetId="3" r:id="rId3"/>
    <sheet name="Sheet2" sheetId="4" r:id="rId4"/>
    <sheet name="Sheet3" sheetId="5" r:id="rId5"/>
  </sheets>
  <definedNames/>
  <calcPr fullCalcOnLoad="1" iterate="1" iterateCount="1" iterateDelta="0.001"/>
  <oleSize ref="A1"/>
</workbook>
</file>

<file path=xl/sharedStrings.xml><?xml version="1.0" encoding="utf-8"?>
<sst xmlns="http://schemas.openxmlformats.org/spreadsheetml/2006/main" count="60" uniqueCount="17">
  <si>
    <t>Housing Census Data for Housing Specificity</t>
  </si>
  <si>
    <t>Year</t>
  </si>
  <si>
    <t>Detached</t>
  </si>
  <si>
    <t>Row Houses</t>
  </si>
  <si>
    <t>2-4 Multi-family</t>
  </si>
  <si>
    <t>Other</t>
  </si>
  <si>
    <t>Total</t>
  </si>
  <si>
    <t>5+ Multi-family</t>
  </si>
  <si>
    <t>US</t>
  </si>
  <si>
    <t>CA</t>
  </si>
  <si>
    <t>US-CA</t>
  </si>
  <si>
    <t>Total check</t>
  </si>
  <si>
    <t>Total MF</t>
  </si>
  <si>
    <t>Chart Data</t>
  </si>
  <si>
    <t>Multi-family</t>
  </si>
  <si>
    <t xml:space="preserve">CA </t>
  </si>
  <si>
    <t>US excluding 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</si>
</sst>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Sheet1!$G$28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Sheet1!$C$29:$C$32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</c:numCache>
            </c:numRef>
          </c:cat>
          <c:val>
            <c:numRef>
              <c:f>Sheet1!$G$29:$G$32</c:f>
              <c:numCache>
                <c:ptCount val="4"/>
                <c:pt idx="0">
                  <c:v>32.98218484397995</c:v>
                </c:pt>
                <c:pt idx="1">
                  <c:v>38.81263607109091</c:v>
                </c:pt>
                <c:pt idx="2">
                  <c:v>39.199886040110236</c:v>
                </c:pt>
                <c:pt idx="3">
                  <c:v>38.981280522000404</c:v>
                </c:pt>
              </c:numCache>
            </c:numRef>
          </c:val>
        </c:ser>
        <c:ser>
          <c:idx val="1"/>
          <c:order val="1"/>
          <c:tx>
            <c:strRef>
              <c:f>Sheet1!$H$28</c:f>
              <c:strCache>
                <c:ptCount val="1"/>
                <c:pt idx="0">
                  <c:v>US excluding CA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Sheet1!$C$29:$C$32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</c:numCache>
            </c:numRef>
          </c:cat>
          <c:val>
            <c:numRef>
              <c:f>Sheet1!$H$29:$H$32</c:f>
              <c:numCache>
                <c:ptCount val="4"/>
                <c:pt idx="0">
                  <c:v>30.506799641577988</c:v>
                </c:pt>
                <c:pt idx="1">
                  <c:v>32.4591825868059</c:v>
                </c:pt>
                <c:pt idx="2">
                  <c:v>31.81305420299577</c:v>
                </c:pt>
                <c:pt idx="3">
                  <c:v>31.088270462264436</c:v>
                </c:pt>
              </c:numCache>
            </c:numRef>
          </c:val>
        </c:ser>
        <c:axId val="24774885"/>
        <c:axId val="34872978"/>
      </c:barChart>
      <c:catAx>
        <c:axId val="2477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4872978"/>
        <c:crosses val="autoZero"/>
        <c:auto val="1"/>
        <c:lblOffset val="100"/>
        <c:noMultiLvlLbl val="0"/>
      </c:catAx>
      <c:valAx>
        <c:axId val="3487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Per cent of total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4774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Multi-family and Attached Housing Units as a Per cent of Total Housing Unity in California and the Rest of the US (US excluding CA): 1970-2000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Sheet1!$G$28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Sheet1!$C$29:$C$32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</c:numCache>
            </c:numRef>
          </c:cat>
          <c:val>
            <c:numRef>
              <c:f>Sheet1!$G$29:$G$32</c:f>
              <c:numCache>
                <c:ptCount val="4"/>
                <c:pt idx="0">
                  <c:v>32.98218484397995</c:v>
                </c:pt>
                <c:pt idx="1">
                  <c:v>38.81263607109091</c:v>
                </c:pt>
                <c:pt idx="2">
                  <c:v>39.199886040110236</c:v>
                </c:pt>
                <c:pt idx="3">
                  <c:v>38.981280522000404</c:v>
                </c:pt>
              </c:numCache>
            </c:numRef>
          </c:val>
        </c:ser>
        <c:ser>
          <c:idx val="1"/>
          <c:order val="1"/>
          <c:tx>
            <c:strRef>
              <c:f>Sheet1!$H$28</c:f>
              <c:strCache>
                <c:ptCount val="1"/>
                <c:pt idx="0">
                  <c:v>US excluding CA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Sheet1!$C$29:$C$32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</c:numCache>
            </c:numRef>
          </c:cat>
          <c:val>
            <c:numRef>
              <c:f>Sheet1!$H$29:$H$32</c:f>
              <c:numCache>
                <c:ptCount val="4"/>
                <c:pt idx="0">
                  <c:v>30.506799641577988</c:v>
                </c:pt>
                <c:pt idx="1">
                  <c:v>32.4591825868059</c:v>
                </c:pt>
                <c:pt idx="2">
                  <c:v>31.81305420299577</c:v>
                </c:pt>
                <c:pt idx="3">
                  <c:v>31.088270462264436</c:v>
                </c:pt>
              </c:numCache>
            </c:numRef>
          </c:val>
        </c:ser>
        <c:axId val="46876875"/>
        <c:axId val="40917088"/>
      </c:barChart>
      <c:catAx>
        <c:axId val="4687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17088"/>
        <c:crosses val="autoZero"/>
        <c:auto val="1"/>
        <c:lblOffset val="100"/>
        <c:noMultiLvlLbl val="0"/>
      </c:catAx>
      <c:valAx>
        <c:axId val="40917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 cent of total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876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0.96375</cdr:y>
    </cdr:from>
    <cdr:to>
      <cdr:x>0.264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8724900"/>
          <a:ext cx="3048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US Census of Housing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30125" cy="9058275"/>
    <xdr:graphicFrame>
      <xdr:nvGraphicFramePr>
        <xdr:cNvPr id="1" name="Shape 1025"/>
        <xdr:cNvGraphicFramePr/>
      </xdr:nvGraphicFramePr>
      <xdr:xfrm>
        <a:off x="0" y="0"/>
        <a:ext cx="12430125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0.96775</cdr:y>
    </cdr:from>
    <cdr:to>
      <cdr:x>0.24425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5734050"/>
          <a:ext cx="1990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US Census of Housing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J17" sqref="J17"/>
    </sheetView>
  </sheetViews>
  <sheetFormatPr defaultColWidth="9.140625" defaultRowHeight="12.75"/>
  <cols>
    <col min="2" max="2" width="10.140625" style="0" bestFit="1" customWidth="1"/>
    <col min="3" max="3" width="11.140625" style="0" customWidth="1"/>
    <col min="4" max="4" width="13.140625" style="0" customWidth="1"/>
    <col min="5" max="5" width="15.28125" style="0" customWidth="1"/>
    <col min="6" max="6" width="12.140625" style="0" customWidth="1"/>
    <col min="7" max="7" width="14.57421875" style="0" customWidth="1"/>
    <col min="8" max="8" width="12.00390625" style="0" customWidth="1"/>
    <col min="12" max="12" width="12.00390625" style="0" customWidth="1"/>
    <col min="13" max="13" width="14.00390625" style="0" customWidth="1"/>
    <col min="14" max="14" width="13.57421875" style="0" customWidth="1"/>
    <col min="17" max="17" width="10.421875" style="0" customWidth="1"/>
  </cols>
  <sheetData>
    <row r="1" ht="12.75">
      <c r="A1" t="s">
        <v>0</v>
      </c>
    </row>
    <row r="3" spans="1:10" ht="12.75">
      <c r="A3" t="s">
        <v>8</v>
      </c>
      <c r="J3" t="s">
        <v>8</v>
      </c>
    </row>
    <row r="4" spans="1:18" ht="12.75">
      <c r="A4" t="s">
        <v>1</v>
      </c>
      <c r="B4" t="s">
        <v>2</v>
      </c>
      <c r="C4" t="s">
        <v>3</v>
      </c>
      <c r="D4" t="s">
        <v>4</v>
      </c>
      <c r="E4" t="s">
        <v>7</v>
      </c>
      <c r="F4" t="s">
        <v>5</v>
      </c>
      <c r="G4" t="s">
        <v>6</v>
      </c>
      <c r="J4" t="s">
        <v>1</v>
      </c>
      <c r="K4" t="s">
        <v>2</v>
      </c>
      <c r="L4" t="s">
        <v>3</v>
      </c>
      <c r="M4" t="s">
        <v>4</v>
      </c>
      <c r="N4" t="s">
        <v>7</v>
      </c>
      <c r="O4" t="s">
        <v>5</v>
      </c>
      <c r="P4" t="s">
        <v>6</v>
      </c>
      <c r="Q4" t="s">
        <v>11</v>
      </c>
      <c r="R4" t="s">
        <v>12</v>
      </c>
    </row>
    <row r="5" spans="1:18" ht="12.75">
      <c r="A5">
        <v>1970</v>
      </c>
      <c r="B5" s="1">
        <v>44800684</v>
      </c>
      <c r="C5" s="1">
        <v>1989867</v>
      </c>
      <c r="D5" s="1">
        <v>9006950</v>
      </c>
      <c r="E5" s="1">
        <v>9828696</v>
      </c>
      <c r="F5" s="1">
        <v>2072887</v>
      </c>
      <c r="G5" s="1">
        <f>SUM(B5:F5)</f>
        <v>67699084</v>
      </c>
      <c r="J5">
        <v>1970</v>
      </c>
      <c r="K5" s="2">
        <f>B5/$G5*100</f>
        <v>66.17620409753255</v>
      </c>
      <c r="L5" s="2">
        <f>C5/$G5*100</f>
        <v>2.939282014509975</v>
      </c>
      <c r="M5" s="2">
        <f>D5/$G5*100</f>
        <v>13.304389761019515</v>
      </c>
      <c r="N5" s="2">
        <f>E5/$G5*100</f>
        <v>14.518211206520903</v>
      </c>
      <c r="O5" s="2">
        <f>F5/$G5*100</f>
        <v>3.061912920417062</v>
      </c>
      <c r="P5" s="2">
        <f>G5/$G5*100</f>
        <v>100</v>
      </c>
      <c r="Q5" s="2">
        <f>SUM(K5:O5)</f>
        <v>100</v>
      </c>
      <c r="R5" s="2">
        <f>SUM(L5:N5)</f>
        <v>30.76188298205039</v>
      </c>
    </row>
    <row r="6" spans="1:18" ht="12.75">
      <c r="A6">
        <v>1980</v>
      </c>
      <c r="B6" s="1">
        <v>53595586</v>
      </c>
      <c r="C6" s="1">
        <v>3587019</v>
      </c>
      <c r="D6" s="1">
        <v>9681832</v>
      </c>
      <c r="E6" s="1">
        <v>15478306</v>
      </c>
      <c r="F6" s="1">
        <f>4401056+14918</f>
        <v>4415974</v>
      </c>
      <c r="G6" s="1">
        <f>SUM(B6:F6)</f>
        <v>86758717</v>
      </c>
      <c r="J6">
        <v>1980</v>
      </c>
      <c r="K6" s="2">
        <f>B6/$G6*100</f>
        <v>61.7754478780501</v>
      </c>
      <c r="L6" s="2">
        <f>C6/$G6*100</f>
        <v>4.134476769636877</v>
      </c>
      <c r="M6" s="2">
        <f>D6/$G6*100</f>
        <v>11.159491904427309</v>
      </c>
      <c r="N6" s="2">
        <f>E6/$G6*100</f>
        <v>17.840634964668737</v>
      </c>
      <c r="O6" s="2">
        <f>F6/$G6*100</f>
        <v>5.089948483216967</v>
      </c>
      <c r="P6" s="2">
        <f>G6/$G6*100</f>
        <v>100</v>
      </c>
      <c r="Q6" s="2">
        <f>SUM(K6:O6)</f>
        <v>100</v>
      </c>
      <c r="R6" s="2">
        <f>SUM(L6:N6)</f>
        <v>33.134603638732926</v>
      </c>
    </row>
    <row r="7" spans="1:18" ht="12.75">
      <c r="A7">
        <v>1990</v>
      </c>
      <c r="B7" s="1">
        <v>60383409</v>
      </c>
      <c r="C7" s="1">
        <v>5378243</v>
      </c>
      <c r="D7" s="1">
        <v>9876407</v>
      </c>
      <c r="E7" s="1">
        <v>18104610</v>
      </c>
      <c r="F7" s="1">
        <f>7399855+1121154</f>
        <v>8521009</v>
      </c>
      <c r="G7" s="1">
        <f>SUM(B7:F7)</f>
        <v>102263678</v>
      </c>
      <c r="J7">
        <v>1990</v>
      </c>
      <c r="K7" s="2">
        <f>B7/$G7*100</f>
        <v>59.04678003073583</v>
      </c>
      <c r="L7" s="2">
        <f>C7/$G7*100</f>
        <v>5.259191831531817</v>
      </c>
      <c r="M7" s="2">
        <f>D7/$G7*100</f>
        <v>9.657785826948254</v>
      </c>
      <c r="N7" s="2">
        <f>E7/$G7*100</f>
        <v>17.703851801614253</v>
      </c>
      <c r="O7" s="2">
        <f>F7/$G7*100</f>
        <v>8.332390509169835</v>
      </c>
      <c r="P7" s="2">
        <f>G7/$G7*100</f>
        <v>100</v>
      </c>
      <c r="Q7" s="2">
        <f>SUM(K7:O7)</f>
        <v>100</v>
      </c>
      <c r="R7" s="2">
        <f>SUM(L7:N7)</f>
        <v>32.62082946009433</v>
      </c>
    </row>
    <row r="8" spans="1:18" ht="12.75">
      <c r="A8">
        <v>2000</v>
      </c>
      <c r="B8" s="1">
        <v>69865957</v>
      </c>
      <c r="C8" s="1">
        <v>6447453</v>
      </c>
      <c r="D8" s="1">
        <v>10489630</v>
      </c>
      <c r="E8" s="1">
        <v>20059760</v>
      </c>
      <c r="F8" s="1">
        <f>8779228+262610</f>
        <v>9041838</v>
      </c>
      <c r="G8" s="1">
        <f>SUM(B8:F8)</f>
        <v>115904638</v>
      </c>
      <c r="J8">
        <v>2000</v>
      </c>
      <c r="K8" s="2">
        <f>B8/$G8*100</f>
        <v>60.27882766865636</v>
      </c>
      <c r="L8" s="2">
        <f>C8/$G8*100</f>
        <v>5.5627221751039855</v>
      </c>
      <c r="M8" s="2">
        <f>D8/$G8*100</f>
        <v>9.05022454752846</v>
      </c>
      <c r="N8" s="2">
        <f>E8/$G8*100</f>
        <v>17.307124500056677</v>
      </c>
      <c r="O8" s="2">
        <f>F8/$G8*100</f>
        <v>7.801101108654512</v>
      </c>
      <c r="P8" s="2">
        <f>G8/$G8*100</f>
        <v>100</v>
      </c>
      <c r="Q8" s="2">
        <f>SUM(K8:O8)</f>
        <v>99.99999999999999</v>
      </c>
      <c r="R8" s="2">
        <f>SUM(L8:N8)</f>
        <v>31.920071222689124</v>
      </c>
    </row>
    <row r="10" spans="1:10" ht="12.75">
      <c r="A10" t="s">
        <v>9</v>
      </c>
      <c r="J10" t="s">
        <v>9</v>
      </c>
    </row>
    <row r="11" spans="1:16" ht="12.75">
      <c r="A11" t="s">
        <v>1</v>
      </c>
      <c r="B11" t="s">
        <v>2</v>
      </c>
      <c r="C11" t="s">
        <v>3</v>
      </c>
      <c r="D11" t="s">
        <v>4</v>
      </c>
      <c r="E11" t="s">
        <v>7</v>
      </c>
      <c r="F11" t="s">
        <v>5</v>
      </c>
      <c r="G11" t="s">
        <v>6</v>
      </c>
      <c r="J11" t="s">
        <v>1</v>
      </c>
      <c r="K11" t="s">
        <v>2</v>
      </c>
      <c r="L11" t="s">
        <v>3</v>
      </c>
      <c r="M11" t="s">
        <v>4</v>
      </c>
      <c r="N11" t="s">
        <v>7</v>
      </c>
      <c r="O11" t="s">
        <v>5</v>
      </c>
      <c r="P11" t="s">
        <v>6</v>
      </c>
    </row>
    <row r="12" spans="1:18" ht="12.75">
      <c r="A12">
        <v>1970</v>
      </c>
      <c r="B12" s="1">
        <v>4477973</v>
      </c>
      <c r="C12" s="1">
        <v>197505</v>
      </c>
      <c r="D12" s="1">
        <v>710416</v>
      </c>
      <c r="E12" s="1">
        <v>1392999</v>
      </c>
      <c r="F12" s="1">
        <v>197358</v>
      </c>
      <c r="G12" s="1">
        <f>SUM(B12:F12)</f>
        <v>6976251</v>
      </c>
      <c r="J12">
        <v>1970</v>
      </c>
      <c r="K12" s="2">
        <f>B12/$G12*100</f>
        <v>64.18881717415272</v>
      </c>
      <c r="L12" s="2">
        <f>C12/$G12*100</f>
        <v>2.8311051308216975</v>
      </c>
      <c r="M12" s="2">
        <f>D12/$G12*100</f>
        <v>10.183349194287878</v>
      </c>
      <c r="N12" s="2">
        <f>E12/$G12*100</f>
        <v>19.96773051887038</v>
      </c>
      <c r="O12" s="2">
        <f>F12/$G12*100</f>
        <v>2.8289979818673383</v>
      </c>
      <c r="P12" s="2">
        <f>G12/$G12*100</f>
        <v>100</v>
      </c>
      <c r="Q12" s="2">
        <f>SUM(K12:O12)</f>
        <v>100</v>
      </c>
      <c r="R12" s="2">
        <f>SUM(L12:N12)</f>
        <v>32.98218484397995</v>
      </c>
    </row>
    <row r="13" spans="1:18" ht="12.75">
      <c r="A13">
        <v>1980</v>
      </c>
      <c r="B13" s="1">
        <v>5257625</v>
      </c>
      <c r="C13" s="1">
        <v>500542</v>
      </c>
      <c r="D13" s="1">
        <v>863199</v>
      </c>
      <c r="E13" s="1">
        <v>2215995</v>
      </c>
      <c r="F13" s="1">
        <f>382958+2801</f>
        <v>385759</v>
      </c>
      <c r="G13" s="1">
        <f>SUM(B13:F13)</f>
        <v>9223120</v>
      </c>
      <c r="J13">
        <v>1980</v>
      </c>
      <c r="K13" s="2">
        <f>B13/$G13*100</f>
        <v>57.00484217921918</v>
      </c>
      <c r="L13" s="2">
        <f>C13/$G13*100</f>
        <v>5.42703553678148</v>
      </c>
      <c r="M13" s="2">
        <f>D13/$G13*100</f>
        <v>9.359078056015752</v>
      </c>
      <c r="N13" s="2">
        <f>E13/$G13*100</f>
        <v>24.02652247829368</v>
      </c>
      <c r="O13" s="2">
        <f>F13/$G13*100</f>
        <v>4.18252174968991</v>
      </c>
      <c r="P13" s="2">
        <f>G13/$G13*100</f>
        <v>100</v>
      </c>
      <c r="Q13" s="2">
        <f>SUM(K13:O13)</f>
        <v>100.00000000000001</v>
      </c>
      <c r="R13" s="2">
        <f>SUM(L13:N13)</f>
        <v>38.81263607109091</v>
      </c>
    </row>
    <row r="14" spans="1:18" ht="12.75">
      <c r="A14">
        <v>1990</v>
      </c>
      <c r="B14" s="1">
        <v>6119265</v>
      </c>
      <c r="C14" s="1">
        <v>811684</v>
      </c>
      <c r="D14" s="1">
        <v>966355</v>
      </c>
      <c r="E14" s="1">
        <v>2605638</v>
      </c>
      <c r="F14" s="1">
        <f>555307+124633</f>
        <v>679940</v>
      </c>
      <c r="G14" s="1">
        <f>SUM(B14:F14)</f>
        <v>11182882</v>
      </c>
      <c r="J14">
        <v>1990</v>
      </c>
      <c r="K14" s="2">
        <f>B14/$G14*100</f>
        <v>54.71992819024648</v>
      </c>
      <c r="L14" s="2">
        <f>C14/$G14*100</f>
        <v>7.258272062604256</v>
      </c>
      <c r="M14" s="2">
        <f>D14/$G14*100</f>
        <v>8.641377061834328</v>
      </c>
      <c r="N14" s="2">
        <f>E14/$G14*100</f>
        <v>23.30023691567165</v>
      </c>
      <c r="O14" s="2">
        <f>F14/$G14*100</f>
        <v>6.080185769643282</v>
      </c>
      <c r="P14" s="2">
        <f>G14/$G14*100</f>
        <v>100</v>
      </c>
      <c r="Q14" s="2">
        <f>SUM(K14:O14)</f>
        <v>99.99999999999999</v>
      </c>
      <c r="R14" s="2">
        <f>SUM(L14:N14)</f>
        <v>39.199886040110236</v>
      </c>
    </row>
    <row r="15" spans="1:18" ht="12.75">
      <c r="A15">
        <v>2000</v>
      </c>
      <c r="B15" s="1">
        <v>6883493</v>
      </c>
      <c r="C15" s="1">
        <v>931873</v>
      </c>
      <c r="D15" s="1">
        <v>1024803</v>
      </c>
      <c r="E15" s="1">
        <v>2804712</v>
      </c>
      <c r="F15" s="1">
        <f>538424+31245</f>
        <v>569669</v>
      </c>
      <c r="G15" s="1">
        <f>SUM(B15:F15)</f>
        <v>12214550</v>
      </c>
      <c r="J15">
        <v>2000</v>
      </c>
      <c r="K15" s="2">
        <f>B15/$G15*100</f>
        <v>56.35486366669259</v>
      </c>
      <c r="L15" s="2">
        <f>C15/$G15*100</f>
        <v>7.629204514288287</v>
      </c>
      <c r="M15" s="2">
        <f>D15/$G15*100</f>
        <v>8.390018461588843</v>
      </c>
      <c r="N15" s="2">
        <f>E15/$G15*100</f>
        <v>22.962057546123273</v>
      </c>
      <c r="O15" s="2">
        <f>F15/$G15*100</f>
        <v>4.663855811307007</v>
      </c>
      <c r="P15" s="2">
        <f>G15/$G15*100</f>
        <v>100</v>
      </c>
      <c r="Q15" s="2">
        <f>SUM(K15:O15)</f>
        <v>100</v>
      </c>
      <c r="R15" s="2">
        <f>SUM(L15:N15)</f>
        <v>38.981280522000404</v>
      </c>
    </row>
    <row r="17" spans="1:10" ht="12.75">
      <c r="A17" t="s">
        <v>10</v>
      </c>
      <c r="J17" t="s">
        <v>10</v>
      </c>
    </row>
    <row r="18" spans="1:16" ht="12.75">
      <c r="A18" t="s">
        <v>1</v>
      </c>
      <c r="B18" t="s">
        <v>2</v>
      </c>
      <c r="C18" t="s">
        <v>3</v>
      </c>
      <c r="D18" t="s">
        <v>4</v>
      </c>
      <c r="E18" t="s">
        <v>7</v>
      </c>
      <c r="F18" t="s">
        <v>5</v>
      </c>
      <c r="G18" t="s">
        <v>6</v>
      </c>
      <c r="H18" t="s">
        <v>11</v>
      </c>
      <c r="J18" t="s">
        <v>1</v>
      </c>
      <c r="K18" t="s">
        <v>2</v>
      </c>
      <c r="L18" t="s">
        <v>3</v>
      </c>
      <c r="M18" t="s">
        <v>4</v>
      </c>
      <c r="N18" t="s">
        <v>7</v>
      </c>
      <c r="O18" t="s">
        <v>5</v>
      </c>
      <c r="P18" t="s">
        <v>6</v>
      </c>
    </row>
    <row r="19" spans="1:18" ht="12.75">
      <c r="A19">
        <v>1970</v>
      </c>
      <c r="B19" s="1">
        <f>B5-B12</f>
        <v>40322711</v>
      </c>
      <c r="C19" s="1">
        <f>C5-C12</f>
        <v>1792362</v>
      </c>
      <c r="D19" s="1">
        <f>D5-D12</f>
        <v>8296534</v>
      </c>
      <c r="E19" s="1">
        <f>E5-E12</f>
        <v>8435697</v>
      </c>
      <c r="F19" s="1">
        <f>F5-F12</f>
        <v>1875529</v>
      </c>
      <c r="G19" s="1">
        <f>G5-G12</f>
        <v>60722833</v>
      </c>
      <c r="H19" s="1">
        <f>+SUM(B19:F19)</f>
        <v>60722833</v>
      </c>
      <c r="J19">
        <v>1970</v>
      </c>
      <c r="K19" s="2">
        <f>B19/$G19*100</f>
        <v>66.40452858976458</v>
      </c>
      <c r="L19" s="2">
        <f>C19/$G19*100</f>
        <v>2.951710108782309</v>
      </c>
      <c r="M19" s="2">
        <f>D19/$G19*100</f>
        <v>13.662956074529658</v>
      </c>
      <c r="N19" s="2">
        <f>E19/$G19*100</f>
        <v>13.89213345826602</v>
      </c>
      <c r="O19" s="2">
        <f>F19/$G19*100</f>
        <v>3.088671768657434</v>
      </c>
      <c r="P19" s="2">
        <f>G19/$G19*100</f>
        <v>100</v>
      </c>
      <c r="Q19" s="2">
        <f>SUM(K19:O19)</f>
        <v>100</v>
      </c>
      <c r="R19" s="2">
        <f>SUM(L19:N19)</f>
        <v>30.506799641577988</v>
      </c>
    </row>
    <row r="20" spans="1:18" ht="12.75">
      <c r="A20">
        <v>1980</v>
      </c>
      <c r="B20" s="1">
        <f>B6-B13</f>
        <v>48337961</v>
      </c>
      <c r="C20" s="1">
        <f>C6-C13</f>
        <v>3086477</v>
      </c>
      <c r="D20" s="1">
        <f>D6-D13</f>
        <v>8818633</v>
      </c>
      <c r="E20" s="1">
        <f>E6-E13</f>
        <v>13262311</v>
      </c>
      <c r="F20" s="1">
        <f>F6-F13</f>
        <v>4030215</v>
      </c>
      <c r="G20" s="1">
        <f>G6-G13</f>
        <v>77535597</v>
      </c>
      <c r="H20" s="1">
        <f>+SUM(B20:F20)</f>
        <v>77535597</v>
      </c>
      <c r="J20">
        <v>1980</v>
      </c>
      <c r="K20" s="2">
        <f>B20/$G20*100</f>
        <v>62.342927468527776</v>
      </c>
      <c r="L20" s="2">
        <f>C20/$G20*100</f>
        <v>3.980722557665997</v>
      </c>
      <c r="M20" s="2">
        <f>D20/$G20*100</f>
        <v>11.373657186130908</v>
      </c>
      <c r="N20" s="2">
        <f>E20/$G20*100</f>
        <v>17.104802843008997</v>
      </c>
      <c r="O20" s="2">
        <f>F20/$G20*100</f>
        <v>5.1978899446663185</v>
      </c>
      <c r="P20" s="2">
        <f>G20/$G20*100</f>
        <v>100</v>
      </c>
      <c r="Q20" s="2">
        <f>SUM(K20:O20)</f>
        <v>100</v>
      </c>
      <c r="R20" s="2">
        <f>SUM(L20:N20)</f>
        <v>32.4591825868059</v>
      </c>
    </row>
    <row r="21" spans="1:18" ht="12.75">
      <c r="A21">
        <v>1990</v>
      </c>
      <c r="B21" s="1">
        <f>B7-B14</f>
        <v>54264144</v>
      </c>
      <c r="C21" s="1">
        <f>C7-C14</f>
        <v>4566559</v>
      </c>
      <c r="D21" s="1">
        <f>D7-D14</f>
        <v>8910052</v>
      </c>
      <c r="E21" s="1">
        <f>E7-E14</f>
        <v>15498972</v>
      </c>
      <c r="F21" s="1">
        <f>F7-F14</f>
        <v>7841069</v>
      </c>
      <c r="G21" s="1">
        <f>G7-G14</f>
        <v>91080796</v>
      </c>
      <c r="H21" s="1">
        <f>+SUM(B21:F21)</f>
        <v>91080796</v>
      </c>
      <c r="J21">
        <v>1990</v>
      </c>
      <c r="K21" s="2">
        <f>B21/$G21*100</f>
        <v>59.578030038296994</v>
      </c>
      <c r="L21" s="2">
        <f>C21/$G21*100</f>
        <v>5.013745158748942</v>
      </c>
      <c r="M21" s="2">
        <f>D21/$G21*100</f>
        <v>9.782580292776537</v>
      </c>
      <c r="N21" s="2">
        <f>E21/$G21*100</f>
        <v>17.01672875147029</v>
      </c>
      <c r="O21" s="2">
        <f>F21/$G21*100</f>
        <v>8.608915758707248</v>
      </c>
      <c r="P21" s="2">
        <f>G21/$G21*100</f>
        <v>100</v>
      </c>
      <c r="Q21" s="2">
        <f>SUM(K21:O21)</f>
        <v>100</v>
      </c>
      <c r="R21" s="2">
        <f>SUM(L21:N21)</f>
        <v>31.81305420299577</v>
      </c>
    </row>
    <row r="22" spans="1:18" ht="12.75">
      <c r="A22">
        <v>2000</v>
      </c>
      <c r="B22" s="1">
        <f>B8-B15</f>
        <v>62982464</v>
      </c>
      <c r="C22" s="1">
        <f>C8-C15</f>
        <v>5515580</v>
      </c>
      <c r="D22" s="1">
        <f>D8-D15</f>
        <v>9464827</v>
      </c>
      <c r="E22" s="1">
        <f>E8-E15</f>
        <v>17255048</v>
      </c>
      <c r="F22" s="1">
        <f>F8-F15</f>
        <v>8472169</v>
      </c>
      <c r="G22" s="1">
        <f>G8-G15</f>
        <v>103690088</v>
      </c>
      <c r="H22" s="1">
        <f>+SUM(B22:F22)</f>
        <v>103690088</v>
      </c>
      <c r="J22">
        <v>2000</v>
      </c>
      <c r="K22" s="2">
        <f>B22/$G22*100</f>
        <v>60.74106524048856</v>
      </c>
      <c r="L22" s="2">
        <f>C22/$G22*100</f>
        <v>5.319293392826515</v>
      </c>
      <c r="M22" s="2">
        <f>D22/$G22*100</f>
        <v>9.12799591798977</v>
      </c>
      <c r="N22" s="2">
        <f>E22/$G22*100</f>
        <v>16.640981151448152</v>
      </c>
      <c r="O22" s="2">
        <f>F22/$G22*100</f>
        <v>8.170664297247004</v>
      </c>
      <c r="P22" s="2">
        <f>G22/$G22*100</f>
        <v>100</v>
      </c>
      <c r="Q22" s="2">
        <f>SUM(K22:O22)</f>
        <v>99.99999999999999</v>
      </c>
      <c r="R22" s="2">
        <f>SUM(L22:N22)</f>
        <v>31.088270462264436</v>
      </c>
    </row>
    <row r="23" ht="12.75">
      <c r="G23" s="1"/>
    </row>
    <row r="25" ht="12.75">
      <c r="C25" t="s">
        <v>13</v>
      </c>
    </row>
    <row r="27" spans="3:7" ht="12.75">
      <c r="C27" t="s">
        <v>1</v>
      </c>
      <c r="D27" t="s">
        <v>2</v>
      </c>
      <c r="G27" t="s">
        <v>14</v>
      </c>
    </row>
    <row r="28" spans="4:8" ht="12.75">
      <c r="D28" t="s">
        <v>15</v>
      </c>
      <c r="E28" t="s">
        <v>16</v>
      </c>
      <c r="G28" s="2" t="s">
        <v>9</v>
      </c>
      <c r="H28" t="s">
        <v>16</v>
      </c>
    </row>
    <row r="29" spans="3:8" ht="12.75">
      <c r="C29">
        <v>1970</v>
      </c>
      <c r="D29" s="2">
        <f>K12</f>
        <v>64.18881717415272</v>
      </c>
      <c r="E29" s="2">
        <f>K19</f>
        <v>66.40452858976458</v>
      </c>
      <c r="G29" s="2">
        <f>R12</f>
        <v>32.98218484397995</v>
      </c>
      <c r="H29" s="2">
        <f>R19</f>
        <v>30.506799641577988</v>
      </c>
    </row>
    <row r="30" spans="3:8" ht="12.75">
      <c r="C30">
        <v>1980</v>
      </c>
      <c r="D30" s="2">
        <f>K13</f>
        <v>57.00484217921918</v>
      </c>
      <c r="E30" s="2">
        <f>K20</f>
        <v>62.342927468527776</v>
      </c>
      <c r="G30" s="2">
        <f>R13</f>
        <v>38.81263607109091</v>
      </c>
      <c r="H30" s="2">
        <f>R20</f>
        <v>32.4591825868059</v>
      </c>
    </row>
    <row r="31" spans="3:8" ht="12.75">
      <c r="C31">
        <v>1990</v>
      </c>
      <c r="D31" s="2">
        <f>K14</f>
        <v>54.71992819024648</v>
      </c>
      <c r="E31" s="2">
        <f>K21</f>
        <v>59.578030038296994</v>
      </c>
      <c r="G31" s="2">
        <f>R14</f>
        <v>39.199886040110236</v>
      </c>
      <c r="H31" s="2">
        <f>R21</f>
        <v>31.81305420299577</v>
      </c>
    </row>
    <row r="32" spans="3:8" ht="12.75">
      <c r="C32">
        <v>2000</v>
      </c>
      <c r="D32" s="2">
        <f>K15</f>
        <v>56.35486366669259</v>
      </c>
      <c r="E32" s="2">
        <f>K22</f>
        <v>60.74106524048856</v>
      </c>
      <c r="G32" s="2">
        <f>R15</f>
        <v>38.981280522000404</v>
      </c>
      <c r="H32" s="2">
        <f>R22</f>
        <v>31.088270462264436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Bauer</dc:creator>
  <cp:keywords/>
  <dc:description/>
  <cp:lastModifiedBy>Bruno Bauer</cp:lastModifiedBy>
  <dcterms:created xsi:type="dcterms:W3CDTF">2007-10-29T20:43:35Z</dcterms:created>
  <dcterms:modified xsi:type="dcterms:W3CDTF">2007-11-01T17:49:45Z</dcterms:modified>
  <cp:category/>
  <cp:version/>
  <cp:contentType/>
  <cp:contentStatus/>
</cp:coreProperties>
</file>