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1720" windowHeight="10995"/>
  </bookViews>
  <sheets>
    <sheet name="Calcs" sheetId="1" r:id="rId1"/>
    <sheet name="DD_Levelized Cost" sheetId="4" r:id="rId2"/>
  </sheets>
  <externalReferences>
    <externalReference r:id="rId3"/>
  </externalReferences>
  <definedNames>
    <definedName name="Debt_Financed">'[1]Data 1'!$H$16</definedName>
    <definedName name="DebtRate">'[1]Data 1'!$I$16</definedName>
    <definedName name="DiscountRate">'[1]Data 1'!$H$17</definedName>
    <definedName name="EquityRate">'[1]Data 1'!$I$15</definedName>
    <definedName name="InstalledCostPerkW">'[1]Data 2'!$G$26</definedName>
    <definedName name="NetCapacityFactor">'[1]Data 1'!$C$41</definedName>
    <definedName name="NetMW">'[1]Data 1'!$C$21</definedName>
    <definedName name="PctEquity">'[1]Data 1'!$H$15</definedName>
    <definedName name="RealDiscountRate">'[1]Data 1'!$I$17</definedName>
  </definedNames>
  <calcPr calcId="145621"/>
</workbook>
</file>

<file path=xl/calcChain.xml><?xml version="1.0" encoding="utf-8"?>
<calcChain xmlns="http://schemas.openxmlformats.org/spreadsheetml/2006/main">
  <c r="I45" i="1" l="1"/>
  <c r="I44" i="1"/>
  <c r="E44" i="1"/>
  <c r="A14" i="1"/>
  <c r="D34" i="1" s="1"/>
  <c r="B17" i="1"/>
  <c r="B4" i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C4" i="1"/>
  <c r="D4" i="1" s="1"/>
  <c r="E4" i="1" s="1"/>
  <c r="F4" i="1" s="1"/>
  <c r="G4" i="1" s="1"/>
  <c r="H4" i="1" s="1"/>
  <c r="I4" i="1" s="1"/>
  <c r="J4" i="1" s="1"/>
  <c r="K4" i="1" s="1"/>
  <c r="L4" i="1" s="1"/>
  <c r="I42" i="1" l="1"/>
  <c r="E42" i="1"/>
  <c r="D16" i="1"/>
  <c r="D3" i="1"/>
  <c r="C22" i="1"/>
  <c r="C23" i="1" s="1"/>
  <c r="C9" i="1"/>
  <c r="C10" i="1" s="1"/>
  <c r="C24" i="1" l="1"/>
  <c r="G37" i="1" s="1"/>
  <c r="C11" i="1"/>
  <c r="E37" i="1" s="1"/>
</calcChain>
</file>

<file path=xl/sharedStrings.xml><?xml version="1.0" encoding="utf-8"?>
<sst xmlns="http://schemas.openxmlformats.org/spreadsheetml/2006/main" count="210" uniqueCount="87">
  <si>
    <t>Years</t>
  </si>
  <si>
    <t>MW</t>
  </si>
  <si>
    <t>Cost</t>
  </si>
  <si>
    <t>Discount Rate</t>
  </si>
  <si>
    <t>Risk Factor</t>
  </si>
  <si>
    <t>kw</t>
  </si>
  <si>
    <t>Technology</t>
  </si>
  <si>
    <t>CT</t>
  </si>
  <si>
    <t>CCGT</t>
  </si>
  <si>
    <t>Levelized $/kW-yr (2018 Start Year)</t>
  </si>
  <si>
    <t>Combustion Turbine - 49.9 MW</t>
  </si>
  <si>
    <t>Combustion Turbine - 100 MW</t>
  </si>
  <si>
    <t>Combustion Turbine - Advanced</t>
  </si>
  <si>
    <t>Combined Cycle Standard - 2 Turbines, No Duct Firing</t>
  </si>
  <si>
    <t>Combined Cycle Standard - 2 Turbines, Duct Firing</t>
  </si>
  <si>
    <t>Combined Cycle Advanced (H Frame)</t>
  </si>
  <si>
    <t>Merchant Owned</t>
  </si>
  <si>
    <t>Capital &amp; Financing - Construction</t>
  </si>
  <si>
    <t>Insurance</t>
  </si>
  <si>
    <t>Ad Valorem Costs</t>
  </si>
  <si>
    <t>Fixed O&amp;M</t>
  </si>
  <si>
    <t>Corporate Taxes (w/Credits)</t>
  </si>
  <si>
    <t>Fixed Costs</t>
  </si>
  <si>
    <t>IOU Owned</t>
  </si>
  <si>
    <t>Assumptions</t>
  </si>
  <si>
    <t>Capital &amp; Operating Costs (2018)</t>
  </si>
  <si>
    <t>Instant Cost ( $/kW)</t>
  </si>
  <si>
    <t>Installed Cost ( $/kW)</t>
  </si>
  <si>
    <t>Fixed O&amp;M Cost ( $/kW-Yr)</t>
  </si>
  <si>
    <t>Variable O&amp;M Cost ( $/MWh)</t>
  </si>
  <si>
    <t>Financial</t>
  </si>
  <si>
    <t>Loan/Debt Term</t>
  </si>
  <si>
    <t>Economic/Book Life</t>
  </si>
  <si>
    <t>Federal Tax Life:</t>
  </si>
  <si>
    <t>State Tax Life:</t>
  </si>
  <si>
    <t>Source: http://www.energy.ca.gov/2010publications/CEC-200-2010-002/count/CEC_COG_Model_Version_2.02-4-5-10x.php</t>
  </si>
  <si>
    <t>Merchant-Owned</t>
  </si>
  <si>
    <t>IOU-Owned</t>
  </si>
  <si>
    <t>Cap Structure</t>
  </si>
  <si>
    <t>Cost of Capital</t>
  </si>
  <si>
    <t>Equity</t>
  </si>
  <si>
    <t>Debt Financed:</t>
  </si>
  <si>
    <t>Discount Rate (WACC)</t>
  </si>
  <si>
    <t>Model</t>
  </si>
  <si>
    <t>Cash Flow</t>
  </si>
  <si>
    <t>Revenue Requirement</t>
  </si>
  <si>
    <t>Cost Detail</t>
  </si>
  <si>
    <t>2009$</t>
  </si>
  <si>
    <t>Component Cost</t>
  </si>
  <si>
    <t>Total Overnight Cost</t>
  </si>
  <si>
    <t>% Costs for Materials</t>
  </si>
  <si>
    <t>--</t>
  </si>
  <si>
    <t>Technology Cost Escalation</t>
  </si>
  <si>
    <t>Financial Transaction Costs</t>
  </si>
  <si>
    <t>Development Costs</t>
  </si>
  <si>
    <t>Predevelopment Expenses</t>
  </si>
  <si>
    <t xml:space="preserve">  Construction Insurance &amp; Installation</t>
  </si>
  <si>
    <t>Commitment Fee</t>
  </si>
  <si>
    <t>Land Costs</t>
  </si>
  <si>
    <t>Acreage/MW</t>
  </si>
  <si>
    <t xml:space="preserve"> Acreage/Plant</t>
  </si>
  <si>
    <t xml:space="preserve"> Additional Occupied Acreage</t>
  </si>
  <si>
    <t xml:space="preserve"> Cost per Acre</t>
  </si>
  <si>
    <t xml:space="preserve">  Land Prep Costs/Acre</t>
  </si>
  <si>
    <t>Permitting Costs</t>
  </si>
  <si>
    <t>Local building permits</t>
  </si>
  <si>
    <t>Environmental permits</t>
  </si>
  <si>
    <t>Interconnection Costs</t>
  </si>
  <si>
    <t xml:space="preserve">  All connection costs</t>
  </si>
  <si>
    <t>Transmission interconnection</t>
  </si>
  <si>
    <t xml:space="preserve">  Fuel / water / sewer costs</t>
  </si>
  <si>
    <t>Note: No AFUDC, difference between installed and instant cost is sales tax @ 7.94%</t>
  </si>
  <si>
    <t>Estimated Debt Equivalence Resulting From Contracts to Satisfy Local Capacity Requirements</t>
  </si>
  <si>
    <t>Debt Equivalence Range:</t>
  </si>
  <si>
    <t>$ Million</t>
  </si>
  <si>
    <t>Start Year - 2018</t>
  </si>
  <si>
    <t>Assumptions:</t>
  </si>
  <si>
    <t>Lower Bound:</t>
  </si>
  <si>
    <t>Levelized Cost $/kW-yr</t>
  </si>
  <si>
    <t>Years:</t>
  </si>
  <si>
    <t>Technology:</t>
  </si>
  <si>
    <t>Discount Rate:</t>
  </si>
  <si>
    <t>Risk Factor:</t>
  </si>
  <si>
    <t>Upper Bound:</t>
  </si>
  <si>
    <t>Present value of capacity payments ($/kW)</t>
  </si>
  <si>
    <t>Debt equivalence ($/kW)</t>
  </si>
  <si>
    <t>Total debt equivalence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</si>
</sst>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_);\(#,##0.0\)"/>
    <numFmt numFmtId="166" formatCode="#,##0.0%_);\(#,##0.0%\)"/>
    <numFmt numFmtId="167" formatCode="0.0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10" fontId="0" fillId="0" borderId="0" xfId="0" applyNumberFormat="1"/>
    <xf numFmtId="9" fontId="0" fillId="0" borderId="0" xfId="0" applyNumberFormat="1"/>
    <xf numFmtId="8" fontId="0" fillId="0" borderId="0" xfId="0" applyNumberFormat="1"/>
    <xf numFmtId="6" fontId="0" fillId="2" borderId="0" xfId="0" applyNumberFormat="1" applyFill="1"/>
    <xf numFmtId="0" fontId="1" fillId="0" borderId="0" xfId="0" applyFont="1"/>
    <xf numFmtId="0" fontId="3" fillId="0" borderId="0" xfId="3" applyAlignment="1">
      <alignment horizontal="centerContinuous" vertical="center"/>
    </xf>
    <xf numFmtId="0" fontId="3" fillId="0" borderId="0" xfId="3" applyAlignment="1">
      <alignment horizontal="centerContinuous"/>
    </xf>
    <xf numFmtId="0" fontId="3" fillId="0" borderId="0" xfId="3"/>
    <xf numFmtId="0" fontId="3" fillId="0" borderId="1" xfId="3" quotePrefix="1" applyBorder="1" applyAlignment="1">
      <alignment horizontal="center" vertical="center"/>
    </xf>
    <xf numFmtId="0" fontId="3" fillId="0" borderId="1" xfId="3" applyBorder="1" applyAlignment="1">
      <alignment horizontal="center" vertical="center" wrapText="1"/>
    </xf>
    <xf numFmtId="0" fontId="3" fillId="0" borderId="2" xfId="3" applyBorder="1" applyAlignment="1">
      <alignment horizontal="center" vertical="center" wrapText="1"/>
    </xf>
    <xf numFmtId="0" fontId="3" fillId="0" borderId="3" xfId="3" applyBorder="1" applyAlignment="1">
      <alignment horizontal="centerContinuous"/>
    </xf>
    <xf numFmtId="0" fontId="3" fillId="0" borderId="4" xfId="3" applyBorder="1" applyAlignment="1">
      <alignment horizontal="centerContinuous"/>
    </xf>
    <xf numFmtId="0" fontId="3" fillId="0" borderId="5" xfId="3" applyBorder="1"/>
    <xf numFmtId="164" fontId="3" fillId="0" borderId="6" xfId="3" applyNumberFormat="1" applyBorder="1"/>
    <xf numFmtId="164" fontId="3" fillId="0" borderId="7" xfId="3" applyNumberFormat="1" applyBorder="1"/>
    <xf numFmtId="0" fontId="3" fillId="0" borderId="8" xfId="3" applyBorder="1"/>
    <xf numFmtId="165" fontId="3" fillId="0" borderId="9" xfId="3" applyNumberFormat="1" applyBorder="1"/>
    <xf numFmtId="165" fontId="3" fillId="0" borderId="10" xfId="3" applyNumberFormat="1" applyBorder="1"/>
    <xf numFmtId="0" fontId="3" fillId="0" borderId="11" xfId="3" applyBorder="1"/>
    <xf numFmtId="165" fontId="3" fillId="0" borderId="12" xfId="3" applyNumberFormat="1" applyBorder="1"/>
    <xf numFmtId="165" fontId="3" fillId="0" borderId="13" xfId="3" applyNumberFormat="1" applyBorder="1"/>
    <xf numFmtId="0" fontId="4" fillId="0" borderId="14" xfId="3" applyFont="1" applyBorder="1"/>
    <xf numFmtId="164" fontId="4" fillId="0" borderId="1" xfId="3" applyNumberFormat="1" applyFont="1" applyBorder="1"/>
    <xf numFmtId="164" fontId="4" fillId="0" borderId="2" xfId="3" applyNumberFormat="1" applyFont="1" applyBorder="1"/>
    <xf numFmtId="0" fontId="3" fillId="0" borderId="1" xfId="3" applyBorder="1" applyAlignment="1">
      <alignment horizontal="centerContinuous"/>
    </xf>
    <xf numFmtId="0" fontId="3" fillId="0" borderId="15" xfId="3" applyBorder="1" applyAlignment="1">
      <alignment horizontal="centerContinuous"/>
    </xf>
    <xf numFmtId="0" fontId="4" fillId="0" borderId="16" xfId="3" applyFont="1" applyBorder="1"/>
    <xf numFmtId="164" fontId="4" fillId="0" borderId="3" xfId="3" applyNumberFormat="1" applyFont="1" applyBorder="1"/>
    <xf numFmtId="164" fontId="4" fillId="0" borderId="17" xfId="3" applyNumberFormat="1" applyFont="1" applyBorder="1"/>
    <xf numFmtId="0" fontId="5" fillId="0" borderId="14" xfId="3" quotePrefix="1" applyFont="1" applyBorder="1" applyAlignment="1">
      <alignment horizontal="left"/>
    </xf>
    <xf numFmtId="0" fontId="3" fillId="0" borderId="15" xfId="3" applyBorder="1"/>
    <xf numFmtId="0" fontId="3" fillId="0" borderId="0" xfId="3" applyBorder="1"/>
    <xf numFmtId="0" fontId="5" fillId="0" borderId="14" xfId="3" applyFont="1" applyBorder="1"/>
    <xf numFmtId="0" fontId="3" fillId="0" borderId="5" xfId="3" applyFont="1" applyBorder="1"/>
    <xf numFmtId="37" fontId="3" fillId="0" borderId="6" xfId="3" applyNumberFormat="1" applyBorder="1"/>
    <xf numFmtId="37" fontId="3" fillId="0" borderId="7" xfId="3" applyNumberFormat="1" applyBorder="1"/>
    <xf numFmtId="0" fontId="3" fillId="0" borderId="8" xfId="3" applyFont="1" applyBorder="1"/>
    <xf numFmtId="37" fontId="3" fillId="0" borderId="9" xfId="3" applyNumberFormat="1" applyBorder="1"/>
    <xf numFmtId="37" fontId="3" fillId="0" borderId="10" xfId="3" applyNumberFormat="1" applyBorder="1"/>
    <xf numFmtId="0" fontId="5" fillId="0" borderId="0" xfId="3" applyFont="1"/>
    <xf numFmtId="0" fontId="3" fillId="0" borderId="14" xfId="3" applyBorder="1"/>
    <xf numFmtId="0" fontId="3" fillId="0" borderId="15" xfId="3" applyBorder="1" applyAlignment="1">
      <alignment horizontal="center" vertical="center"/>
    </xf>
    <xf numFmtId="0" fontId="3" fillId="0" borderId="14" xfId="3" applyBorder="1" applyAlignment="1">
      <alignment horizontal="center" vertical="center"/>
    </xf>
    <xf numFmtId="0" fontId="3" fillId="0" borderId="18" xfId="3" applyBorder="1"/>
    <xf numFmtId="166" fontId="3" fillId="0" borderId="0" xfId="3" applyNumberFormat="1"/>
    <xf numFmtId="166" fontId="3" fillId="0" borderId="18" xfId="3" applyNumberFormat="1" applyBorder="1"/>
    <xf numFmtId="0" fontId="3" fillId="0" borderId="18" xfId="3" applyFill="1" applyBorder="1"/>
    <xf numFmtId="166" fontId="3" fillId="0" borderId="0" xfId="3" quotePrefix="1" applyNumberFormat="1" applyBorder="1" applyAlignment="1">
      <alignment horizontal="centerContinuous"/>
    </xf>
    <xf numFmtId="166" fontId="3" fillId="0" borderId="18" xfId="3" applyNumberFormat="1" applyBorder="1" applyAlignment="1">
      <alignment horizontal="centerContinuous"/>
    </xf>
    <xf numFmtId="166" fontId="3" fillId="0" borderId="0" xfId="3" applyNumberFormat="1" applyBorder="1" applyAlignment="1">
      <alignment horizontal="centerContinuous"/>
    </xf>
    <xf numFmtId="0" fontId="6" fillId="0" borderId="0" xfId="3" applyFont="1"/>
    <xf numFmtId="6" fontId="3" fillId="0" borderId="14" xfId="3" applyNumberFormat="1" applyBorder="1" applyAlignment="1">
      <alignment horizontal="center" vertical="center"/>
    </xf>
    <xf numFmtId="0" fontId="3" fillId="0" borderId="15" xfId="3" applyBorder="1" applyAlignment="1">
      <alignment horizontal="center" vertical="center" wrapText="1"/>
    </xf>
    <xf numFmtId="0" fontId="3" fillId="0" borderId="0" xfId="3" applyBorder="1" applyAlignment="1">
      <alignment horizontal="center" vertical="center" wrapText="1"/>
    </xf>
    <xf numFmtId="0" fontId="4" fillId="0" borderId="18" xfId="3" quotePrefix="1" applyFont="1" applyBorder="1" applyAlignment="1">
      <alignment horizontal="left"/>
    </xf>
    <xf numFmtId="3" fontId="3" fillId="0" borderId="0" xfId="3" applyNumberFormat="1"/>
    <xf numFmtId="10" fontId="4" fillId="0" borderId="18" xfId="3" applyNumberFormat="1" applyFont="1" applyBorder="1"/>
    <xf numFmtId="10" fontId="3" fillId="0" borderId="0" xfId="3" quotePrefix="1" applyNumberFormat="1" applyAlignment="1">
      <alignment horizontal="center"/>
    </xf>
    <xf numFmtId="10" fontId="3" fillId="0" borderId="18" xfId="3" applyNumberFormat="1" applyFont="1" applyBorder="1"/>
    <xf numFmtId="0" fontId="4" fillId="0" borderId="18" xfId="3" applyFont="1" applyBorder="1"/>
    <xf numFmtId="0" fontId="3" fillId="0" borderId="0" xfId="3" quotePrefix="1" applyAlignment="1">
      <alignment horizontal="center"/>
    </xf>
    <xf numFmtId="167" fontId="3" fillId="0" borderId="0" xfId="3" applyNumberFormat="1"/>
    <xf numFmtId="3" fontId="3" fillId="0" borderId="0" xfId="3" quotePrefix="1" applyNumberFormat="1" applyAlignment="1">
      <alignment horizontal="center"/>
    </xf>
    <xf numFmtId="168" fontId="0" fillId="0" borderId="0" xfId="1" applyNumberFormat="1" applyFont="1"/>
    <xf numFmtId="168" fontId="0" fillId="0" borderId="0" xfId="0" applyNumberFormat="1"/>
    <xf numFmtId="0" fontId="0" fillId="3" borderId="0" xfId="0" applyFill="1"/>
    <xf numFmtId="0" fontId="8" fillId="3" borderId="0" xfId="0" applyFont="1" applyFill="1"/>
    <xf numFmtId="0" fontId="7" fillId="3" borderId="19" xfId="0" applyFont="1" applyFill="1" applyBorder="1"/>
    <xf numFmtId="6" fontId="7" fillId="3" borderId="4" xfId="0" applyNumberFormat="1" applyFont="1" applyFill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center" vertical="center"/>
    </xf>
    <xf numFmtId="6" fontId="7" fillId="3" borderId="16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1" fontId="12" fillId="3" borderId="0" xfId="2" applyNumberFormat="1" applyFont="1" applyFill="1" applyBorder="1" applyAlignment="1">
      <alignment horizontal="center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0" fontId="12" fillId="3" borderId="0" xfId="0" applyNumberFormat="1" applyFont="1" applyFill="1" applyBorder="1" applyAlignment="1">
      <alignment horizontal="center" vertical="center"/>
    </xf>
    <xf numFmtId="9" fontId="12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ystroya/AppData/Local/Temp/notesDDF988/CEC_COG_Model_Version_2.02-4-19-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INPUT-OUTPUT"/>
      <sheetName val="Changes"/>
      <sheetName val="Data 1"/>
      <sheetName val="Data 2"/>
      <sheetName val="Inflation"/>
      <sheetName val="Fuel Price Forecasts"/>
      <sheetName val="Income_Rev_Req"/>
      <sheetName val="Income_Cash Flow"/>
      <sheetName val="Plant Type Assumptions"/>
      <sheetName val="PTA-Mid"/>
      <sheetName val="PTA-Hi"/>
      <sheetName val="PTA-Lo"/>
      <sheetName val="General Assumptions"/>
      <sheetName val="Financial Assumptions"/>
      <sheetName val="Tax Incentives"/>
      <sheetName val="Labor Table"/>
      <sheetName val="Plant Site Air &amp; Water Data"/>
      <sheetName val="Overhaul Calcs"/>
      <sheetName val="CC HeatRate"/>
      <sheetName val="WEP Forecast"/>
      <sheetName val="Sheet1"/>
    </sheetNames>
    <sheetDataSet>
      <sheetData sheetId="0"/>
      <sheetData sheetId="1"/>
      <sheetData sheetId="2"/>
      <sheetData sheetId="3">
        <row r="15">
          <cell r="H15">
            <v>0.52</v>
          </cell>
          <cell r="I15">
            <v>0.11846666666666666</v>
          </cell>
        </row>
        <row r="16">
          <cell r="H16">
            <v>0.48</v>
          </cell>
          <cell r="I16">
            <v>5.3994031875211929E-2</v>
          </cell>
        </row>
        <row r="17">
          <cell r="H17">
            <v>7.6959606017388937E-2</v>
          </cell>
          <cell r="I17">
            <v>6.0901172271676129E-2</v>
          </cell>
        </row>
        <row r="21">
          <cell r="C21">
            <v>776.8</v>
          </cell>
        </row>
        <row r="41">
          <cell r="C41">
            <v>0.74999999999999989</v>
          </cell>
        </row>
      </sheetData>
      <sheetData sheetId="4">
        <row r="26">
          <cell r="G26">
            <v>1228.811785428514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zoomScaleNormal="100" workbookViewId="0"/>
  </sheetViews>
  <sheetFormatPr defaultRowHeight="15" x14ac:dyDescent="0.25"/>
  <cols>
    <col min="1" max="1" width="13.28515625" bestFit="1" customWidth="1"/>
    <col min="2" max="2" width="32.42578125" bestFit="1" customWidth="1"/>
    <col min="3" max="3" width="12.5703125" bestFit="1" customWidth="1"/>
    <col min="4" max="4" width="24" customWidth="1"/>
    <col min="6" max="6" width="5.85546875" customWidth="1"/>
    <col min="8" max="8" width="22" customWidth="1"/>
  </cols>
  <sheetData>
    <row r="1" spans="1:12" x14ac:dyDescent="0.25">
      <c r="A1" s="5" t="s">
        <v>74</v>
      </c>
    </row>
    <row r="2" spans="1:12" x14ac:dyDescent="0.25">
      <c r="A2" t="s">
        <v>0</v>
      </c>
      <c r="C2">
        <v>10</v>
      </c>
    </row>
    <row r="3" spans="1:12" x14ac:dyDescent="0.25">
      <c r="A3" t="s">
        <v>1</v>
      </c>
      <c r="C3">
        <v>2370</v>
      </c>
      <c r="D3">
        <f>C3*1000</f>
        <v>2370000</v>
      </c>
      <c r="E3" t="s">
        <v>5</v>
      </c>
    </row>
    <row r="4" spans="1:12" x14ac:dyDescent="0.25">
      <c r="A4" t="s">
        <v>2</v>
      </c>
      <c r="B4" t="str">
        <f>'DD_Levelized Cost'!$A$2</f>
        <v>Levelized $/kW-yr (2018 Start Year)</v>
      </c>
      <c r="C4" s="65">
        <f>'DD_Levelized Cost'!$D$9</f>
        <v>218.09488395301457</v>
      </c>
      <c r="D4" s="66">
        <f>C4</f>
        <v>218.09488395301457</v>
      </c>
      <c r="E4" s="66">
        <f t="shared" ref="E4:L4" si="0">D4</f>
        <v>218.09488395301457</v>
      </c>
      <c r="F4" s="66">
        <f t="shared" si="0"/>
        <v>218.09488395301457</v>
      </c>
      <c r="G4" s="66">
        <f t="shared" si="0"/>
        <v>218.09488395301457</v>
      </c>
      <c r="H4" s="66">
        <f t="shared" si="0"/>
        <v>218.09488395301457</v>
      </c>
      <c r="I4" s="66">
        <f t="shared" si="0"/>
        <v>218.09488395301457</v>
      </c>
      <c r="J4" s="66">
        <f t="shared" si="0"/>
        <v>218.09488395301457</v>
      </c>
      <c r="K4" s="66">
        <f t="shared" si="0"/>
        <v>218.09488395301457</v>
      </c>
      <c r="L4" s="66">
        <f t="shared" si="0"/>
        <v>218.09488395301457</v>
      </c>
    </row>
    <row r="5" spans="1:12" x14ac:dyDescent="0.25">
      <c r="A5" t="s">
        <v>3</v>
      </c>
      <c r="C5" s="1">
        <v>6.2199999999999998E-2</v>
      </c>
    </row>
    <row r="6" spans="1:12" x14ac:dyDescent="0.25">
      <c r="A6" t="s">
        <v>4</v>
      </c>
      <c r="C6" s="2">
        <v>0.25</v>
      </c>
    </row>
    <row r="7" spans="1:12" x14ac:dyDescent="0.25">
      <c r="A7" t="s">
        <v>6</v>
      </c>
      <c r="C7" t="s">
        <v>7</v>
      </c>
    </row>
    <row r="8" spans="1:12" x14ac:dyDescent="0.25">
      <c r="C8" s="3"/>
    </row>
    <row r="9" spans="1:12" x14ac:dyDescent="0.25">
      <c r="A9" t="s">
        <v>84</v>
      </c>
      <c r="C9" s="3">
        <f>NPV($C$5,C4:L4)</f>
        <v>1588.5980375945544</v>
      </c>
    </row>
    <row r="10" spans="1:12" x14ac:dyDescent="0.25">
      <c r="A10" t="s">
        <v>85</v>
      </c>
      <c r="C10" s="3">
        <f>C9*$C$6</f>
        <v>397.1495093986386</v>
      </c>
    </row>
    <row r="11" spans="1:12" x14ac:dyDescent="0.25">
      <c r="A11" t="s">
        <v>86</v>
      </c>
      <c r="C11" s="4">
        <f>(C10*D3)/1000000</f>
        <v>941.24433727477344</v>
      </c>
    </row>
    <row r="14" spans="1:12" x14ac:dyDescent="0.25">
      <c r="A14" s="5" t="str">
        <f>A1</f>
        <v>$ Million</v>
      </c>
    </row>
    <row r="15" spans="1:12" x14ac:dyDescent="0.25">
      <c r="A15" t="s">
        <v>0</v>
      </c>
      <c r="C15">
        <v>20</v>
      </c>
    </row>
    <row r="16" spans="1:12" x14ac:dyDescent="0.25">
      <c r="A16" t="s">
        <v>1</v>
      </c>
      <c r="C16">
        <v>3741</v>
      </c>
      <c r="D16">
        <f>C16*1000</f>
        <v>3741000</v>
      </c>
      <c r="E16" t="s">
        <v>5</v>
      </c>
    </row>
    <row r="17" spans="1:22" x14ac:dyDescent="0.25">
      <c r="A17" t="s">
        <v>2</v>
      </c>
      <c r="B17" t="str">
        <f>'DD_Levelized Cost'!$A$2</f>
        <v>Levelized $/kW-yr (2018 Start Year)</v>
      </c>
      <c r="C17" s="65">
        <f>'DD_Levelized Cost'!$F$9</f>
        <v>277.08681741936692</v>
      </c>
      <c r="D17" s="66">
        <f>C17</f>
        <v>277.08681741936692</v>
      </c>
      <c r="E17" s="66">
        <f t="shared" ref="E17:V17" si="1">D17</f>
        <v>277.08681741936692</v>
      </c>
      <c r="F17" s="66">
        <f t="shared" si="1"/>
        <v>277.08681741936692</v>
      </c>
      <c r="G17" s="66">
        <f t="shared" si="1"/>
        <v>277.08681741936692</v>
      </c>
      <c r="H17" s="66">
        <f t="shared" si="1"/>
        <v>277.08681741936692</v>
      </c>
      <c r="I17" s="66">
        <f t="shared" si="1"/>
        <v>277.08681741936692</v>
      </c>
      <c r="J17" s="66">
        <f t="shared" si="1"/>
        <v>277.08681741936692</v>
      </c>
      <c r="K17" s="66">
        <f t="shared" si="1"/>
        <v>277.08681741936692</v>
      </c>
      <c r="L17" s="66">
        <f t="shared" si="1"/>
        <v>277.08681741936692</v>
      </c>
      <c r="M17" s="66">
        <f t="shared" si="1"/>
        <v>277.08681741936692</v>
      </c>
      <c r="N17" s="66">
        <f t="shared" si="1"/>
        <v>277.08681741936692</v>
      </c>
      <c r="O17" s="66">
        <f t="shared" si="1"/>
        <v>277.08681741936692</v>
      </c>
      <c r="P17" s="66">
        <f t="shared" si="1"/>
        <v>277.08681741936692</v>
      </c>
      <c r="Q17" s="66">
        <f t="shared" si="1"/>
        <v>277.08681741936692</v>
      </c>
      <c r="R17" s="66">
        <f t="shared" si="1"/>
        <v>277.08681741936692</v>
      </c>
      <c r="S17" s="66">
        <f t="shared" si="1"/>
        <v>277.08681741936692</v>
      </c>
      <c r="T17" s="66">
        <f t="shared" si="1"/>
        <v>277.08681741936692</v>
      </c>
      <c r="U17" s="66">
        <f t="shared" si="1"/>
        <v>277.08681741936692</v>
      </c>
      <c r="V17" s="66">
        <f t="shared" si="1"/>
        <v>277.08681741936692</v>
      </c>
    </row>
    <row r="18" spans="1:22" x14ac:dyDescent="0.25">
      <c r="A18" t="s">
        <v>3</v>
      </c>
      <c r="C18" s="1">
        <v>6.2199999999999998E-2</v>
      </c>
    </row>
    <row r="19" spans="1:22" x14ac:dyDescent="0.25">
      <c r="A19" t="s">
        <v>4</v>
      </c>
      <c r="C19" s="2">
        <v>0.25</v>
      </c>
    </row>
    <row r="20" spans="1:22" x14ac:dyDescent="0.25">
      <c r="A20" t="s">
        <v>6</v>
      </c>
      <c r="C20" t="s">
        <v>8</v>
      </c>
    </row>
    <row r="22" spans="1:22" x14ac:dyDescent="0.25">
      <c r="A22" t="s">
        <v>84</v>
      </c>
      <c r="C22" s="3">
        <f>NPV($C$18,C17:V17)</f>
        <v>3122.172815305506</v>
      </c>
    </row>
    <row r="23" spans="1:22" x14ac:dyDescent="0.25">
      <c r="A23" t="s">
        <v>85</v>
      </c>
      <c r="C23" s="3">
        <f>C22*$C$6</f>
        <v>780.5432038263765</v>
      </c>
    </row>
    <row r="24" spans="1:22" x14ac:dyDescent="0.25">
      <c r="A24" t="s">
        <v>86</v>
      </c>
      <c r="C24" s="4">
        <f>(C23*D16)/1000000</f>
        <v>2920.0121255144745</v>
      </c>
    </row>
    <row r="32" spans="1:22" x14ac:dyDescent="0.25">
      <c r="C32" s="67"/>
      <c r="D32" s="67" t="s">
        <v>72</v>
      </c>
      <c r="E32" s="67"/>
      <c r="F32" s="67"/>
      <c r="G32" s="67"/>
      <c r="H32" s="67"/>
      <c r="I32" s="67"/>
      <c r="J32" s="67"/>
    </row>
    <row r="33" spans="3:10" x14ac:dyDescent="0.25">
      <c r="C33" s="67"/>
      <c r="D33" s="67"/>
      <c r="E33" s="67"/>
      <c r="F33" s="67"/>
      <c r="G33" s="67"/>
      <c r="H33" s="67"/>
      <c r="I33" s="67"/>
      <c r="J33" s="67"/>
    </row>
    <row r="34" spans="3:10" x14ac:dyDescent="0.25">
      <c r="C34" s="67"/>
      <c r="D34" s="68" t="str">
        <f>$A$14</f>
        <v>$ Million</v>
      </c>
      <c r="E34" s="67"/>
      <c r="F34" s="67"/>
      <c r="G34" s="67"/>
      <c r="H34" s="67"/>
      <c r="I34" s="67"/>
      <c r="J34" s="67"/>
    </row>
    <row r="35" spans="3:10" x14ac:dyDescent="0.25">
      <c r="C35" s="67"/>
      <c r="D35" s="68" t="s">
        <v>75</v>
      </c>
      <c r="E35" s="67"/>
      <c r="F35" s="67"/>
      <c r="G35" s="67"/>
      <c r="H35" s="67"/>
      <c r="I35" s="67"/>
      <c r="J35" s="67"/>
    </row>
    <row r="36" spans="3:10" x14ac:dyDescent="0.25">
      <c r="C36" s="67"/>
      <c r="D36" s="67"/>
      <c r="E36" s="67"/>
      <c r="F36" s="67"/>
      <c r="G36" s="67"/>
      <c r="H36" s="67"/>
      <c r="I36" s="67"/>
      <c r="J36" s="67"/>
    </row>
    <row r="37" spans="3:10" x14ac:dyDescent="0.25">
      <c r="C37" s="67"/>
      <c r="D37" s="69" t="s">
        <v>73</v>
      </c>
      <c r="E37" s="70">
        <f>$C$11</f>
        <v>941.24433727477344</v>
      </c>
      <c r="F37" s="71" t="s">
        <v>51</v>
      </c>
      <c r="G37" s="72">
        <f>$C$24</f>
        <v>2920.0121255144745</v>
      </c>
      <c r="H37" s="67"/>
      <c r="I37" s="67"/>
      <c r="J37" s="67"/>
    </row>
    <row r="38" spans="3:10" x14ac:dyDescent="0.25">
      <c r="C38" s="67"/>
      <c r="D38" s="67"/>
      <c r="E38" s="67"/>
      <c r="F38" s="67"/>
      <c r="G38" s="67"/>
      <c r="H38" s="67"/>
      <c r="I38" s="67"/>
      <c r="J38" s="67"/>
    </row>
    <row r="39" spans="3:10" x14ac:dyDescent="0.25">
      <c r="C39" s="67"/>
      <c r="D39" s="81" t="s">
        <v>76</v>
      </c>
      <c r="E39" s="82"/>
      <c r="F39" s="82"/>
      <c r="G39" s="82"/>
      <c r="H39" s="82"/>
      <c r="I39" s="82"/>
      <c r="J39" s="67"/>
    </row>
    <row r="40" spans="3:10" x14ac:dyDescent="0.25">
      <c r="C40" s="67"/>
      <c r="D40" s="73" t="s">
        <v>77</v>
      </c>
      <c r="E40" s="74"/>
      <c r="F40" s="74"/>
      <c r="G40" s="74"/>
      <c r="H40" s="73" t="s">
        <v>83</v>
      </c>
      <c r="I40" s="74"/>
      <c r="J40" s="67"/>
    </row>
    <row r="41" spans="3:10" x14ac:dyDescent="0.25">
      <c r="C41" s="67"/>
      <c r="D41" s="74"/>
      <c r="E41" s="74"/>
      <c r="F41" s="74"/>
      <c r="G41" s="74"/>
      <c r="H41" s="74"/>
      <c r="I41" s="74"/>
      <c r="J41" s="67"/>
    </row>
    <row r="42" spans="3:10" x14ac:dyDescent="0.25">
      <c r="C42" s="67"/>
      <c r="D42" s="75" t="s">
        <v>78</v>
      </c>
      <c r="E42" s="76">
        <f>$D$4</f>
        <v>218.09488395301457</v>
      </c>
      <c r="F42" s="74"/>
      <c r="G42" s="74"/>
      <c r="H42" s="75" t="s">
        <v>78</v>
      </c>
      <c r="I42" s="77">
        <f>$D$17</f>
        <v>277.08681741936692</v>
      </c>
      <c r="J42" s="67"/>
    </row>
    <row r="43" spans="3:10" x14ac:dyDescent="0.25">
      <c r="C43" s="67"/>
      <c r="D43" s="75" t="s">
        <v>79</v>
      </c>
      <c r="E43" s="78">
        <v>10</v>
      </c>
      <c r="F43" s="74"/>
      <c r="G43" s="74"/>
      <c r="H43" s="75" t="s">
        <v>79</v>
      </c>
      <c r="I43" s="78">
        <v>20</v>
      </c>
      <c r="J43" s="67"/>
    </row>
    <row r="44" spans="3:10" x14ac:dyDescent="0.25">
      <c r="C44" s="67"/>
      <c r="D44" s="75" t="s">
        <v>81</v>
      </c>
      <c r="E44" s="79">
        <f>$C$5</f>
        <v>6.2199999999999998E-2</v>
      </c>
      <c r="F44" s="74"/>
      <c r="G44" s="74"/>
      <c r="H44" s="75" t="s">
        <v>81</v>
      </c>
      <c r="I44" s="79">
        <f>$C$18</f>
        <v>6.2199999999999998E-2</v>
      </c>
      <c r="J44" s="67"/>
    </row>
    <row r="45" spans="3:10" x14ac:dyDescent="0.25">
      <c r="C45" s="67"/>
      <c r="D45" s="75" t="s">
        <v>82</v>
      </c>
      <c r="E45" s="80">
        <v>0.25</v>
      </c>
      <c r="F45" s="74"/>
      <c r="G45" s="74"/>
      <c r="H45" s="75" t="s">
        <v>82</v>
      </c>
      <c r="I45" s="80">
        <f>$C$19</f>
        <v>0.25</v>
      </c>
      <c r="J45" s="67"/>
    </row>
    <row r="46" spans="3:10" x14ac:dyDescent="0.25">
      <c r="C46" s="67"/>
      <c r="D46" s="75" t="s">
        <v>80</v>
      </c>
      <c r="E46" s="78" t="s">
        <v>7</v>
      </c>
      <c r="F46" s="74"/>
      <c r="G46" s="74"/>
      <c r="H46" s="75" t="s">
        <v>80</v>
      </c>
      <c r="I46" s="78" t="s">
        <v>8</v>
      </c>
      <c r="J46" s="67"/>
    </row>
    <row r="47" spans="3:10" x14ac:dyDescent="0.25">
      <c r="C47" s="67"/>
      <c r="D47" s="67"/>
      <c r="E47" s="67"/>
      <c r="F47" s="67"/>
      <c r="G47" s="67"/>
      <c r="H47" s="67"/>
      <c r="I47" s="67"/>
      <c r="J47" s="67"/>
    </row>
    <row r="48" spans="3:10" x14ac:dyDescent="0.25">
      <c r="C48" s="67"/>
      <c r="D48" s="67"/>
      <c r="E48" s="67"/>
      <c r="F48" s="67"/>
      <c r="G48" s="67"/>
      <c r="H48" s="67"/>
      <c r="I48" s="67"/>
      <c r="J48" s="67"/>
    </row>
    <row r="49" spans="3:10" x14ac:dyDescent="0.25">
      <c r="C49" s="67"/>
      <c r="D49" s="67"/>
      <c r="E49" s="67"/>
      <c r="F49" s="67"/>
      <c r="G49" s="67"/>
      <c r="H49" s="67"/>
      <c r="I49" s="67"/>
      <c r="J49" s="67"/>
    </row>
    <row r="50" spans="3:10" x14ac:dyDescent="0.25">
      <c r="C50" s="67"/>
      <c r="D50" s="67"/>
      <c r="E50" s="67"/>
      <c r="F50" s="67"/>
      <c r="G50" s="67"/>
      <c r="H50" s="67"/>
      <c r="I50" s="67"/>
      <c r="J50" s="67"/>
    </row>
    <row r="51" spans="3:10" x14ac:dyDescent="0.25">
      <c r="C51" s="67"/>
      <c r="D51" s="67"/>
      <c r="E51" s="67"/>
      <c r="F51" s="67"/>
      <c r="G51" s="67"/>
      <c r="H51" s="67"/>
      <c r="I51" s="67"/>
      <c r="J51" s="67"/>
    </row>
    <row r="52" spans="3:10" x14ac:dyDescent="0.25">
      <c r="C52" s="67"/>
      <c r="D52" s="67"/>
      <c r="E52" s="67"/>
      <c r="F52" s="67"/>
      <c r="G52" s="67"/>
      <c r="H52" s="67"/>
      <c r="I52" s="67"/>
      <c r="J52" s="67"/>
    </row>
    <row r="53" spans="3:10" x14ac:dyDescent="0.25">
      <c r="C53" s="67"/>
      <c r="D53" s="67"/>
      <c r="E53" s="67"/>
      <c r="F53" s="67"/>
      <c r="G53" s="67"/>
      <c r="H53" s="67"/>
      <c r="I53" s="67"/>
      <c r="J53" s="67"/>
    </row>
    <row r="54" spans="3:10" x14ac:dyDescent="0.25">
      <c r="C54" s="67"/>
      <c r="D54" s="67"/>
      <c r="E54" s="67"/>
      <c r="F54" s="67"/>
      <c r="G54" s="67"/>
      <c r="H54" s="67"/>
      <c r="I54" s="67"/>
      <c r="J54" s="67"/>
    </row>
    <row r="55" spans="3:10" x14ac:dyDescent="0.25">
      <c r="C55" s="67"/>
      <c r="D55" s="67"/>
      <c r="E55" s="67"/>
      <c r="F55" s="67"/>
      <c r="G55" s="67"/>
      <c r="H55" s="67"/>
      <c r="I55" s="67"/>
      <c r="J55" s="67"/>
    </row>
    <row r="56" spans="3:10" x14ac:dyDescent="0.25">
      <c r="C56" s="67"/>
      <c r="D56" s="67"/>
      <c r="E56" s="67"/>
      <c r="F56" s="67"/>
      <c r="G56" s="67"/>
      <c r="H56" s="67"/>
      <c r="I56" s="67"/>
      <c r="J56" s="67"/>
    </row>
  </sheetData>
  <mergeCells count="1">
    <mergeCell ref="D39:I39"/>
  </mergeCells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zoomScaleNormal="100" zoomScalePageLayoutView="70" workbookViewId="0">
      <selection activeCell="D9" sqref="D9"/>
    </sheetView>
  </sheetViews>
  <sheetFormatPr defaultColWidth="9.140625" defaultRowHeight="12.75" x14ac:dyDescent="0.2"/>
  <cols>
    <col min="1" max="1" width="34.7109375" style="8" customWidth="1"/>
    <col min="2" max="7" width="16.140625" style="8" customWidth="1"/>
    <col min="8" max="8" width="20.42578125" style="8" bestFit="1" customWidth="1"/>
    <col min="9" max="10" width="14" style="8" customWidth="1"/>
    <col min="11" max="11" width="2" style="8" customWidth="1"/>
    <col min="12" max="13" width="14" style="8" customWidth="1"/>
    <col min="14" max="16384" width="9.140625" style="8"/>
  </cols>
  <sheetData>
    <row r="1" spans="1:7" ht="17.25" customHeight="1" x14ac:dyDescent="0.2">
      <c r="A1" s="6" t="s">
        <v>6</v>
      </c>
      <c r="B1" s="6"/>
      <c r="C1" s="7"/>
      <c r="D1" s="7"/>
      <c r="E1" s="7"/>
      <c r="F1" s="7"/>
      <c r="G1" s="7"/>
    </row>
    <row r="2" spans="1:7" ht="51" x14ac:dyDescent="0.2">
      <c r="A2" s="9" t="s">
        <v>9</v>
      </c>
      <c r="B2" s="10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</row>
    <row r="3" spans="1:7" x14ac:dyDescent="0.2">
      <c r="A3" s="12" t="s">
        <v>16</v>
      </c>
      <c r="B3" s="13"/>
      <c r="C3" s="13"/>
      <c r="D3" s="13"/>
      <c r="E3" s="13"/>
      <c r="F3" s="13"/>
      <c r="G3" s="13"/>
    </row>
    <row r="4" spans="1:7" x14ac:dyDescent="0.2">
      <c r="A4" s="14" t="s">
        <v>17</v>
      </c>
      <c r="B4" s="15">
        <v>219.37780894336987</v>
      </c>
      <c r="C4" s="16">
        <v>209.03506316175361</v>
      </c>
      <c r="D4" s="16">
        <v>140.39457859282433</v>
      </c>
      <c r="E4" s="16">
        <v>186.78778689260386</v>
      </c>
      <c r="F4" s="16">
        <v>184.20715541034639</v>
      </c>
      <c r="G4" s="16">
        <v>168.99902310177873</v>
      </c>
    </row>
    <row r="5" spans="1:7" x14ac:dyDescent="0.2">
      <c r="A5" s="17" t="s">
        <v>18</v>
      </c>
      <c r="B5" s="18">
        <v>10.633100553734295</v>
      </c>
      <c r="C5" s="19">
        <v>10.130698723071365</v>
      </c>
      <c r="D5" s="19">
        <v>6.8050739493483148</v>
      </c>
      <c r="E5" s="19">
        <v>8.9993662296250996</v>
      </c>
      <c r="F5" s="19">
        <v>8.874978958883645</v>
      </c>
      <c r="G5" s="19">
        <v>8.1421496004497946</v>
      </c>
    </row>
    <row r="6" spans="1:7" x14ac:dyDescent="0.2">
      <c r="A6" s="17" t="s">
        <v>19</v>
      </c>
      <c r="B6" s="18">
        <v>14.50617561897228</v>
      </c>
      <c r="C6" s="19">
        <v>13.820775424545443</v>
      </c>
      <c r="D6" s="19">
        <v>9.2838017763945135</v>
      </c>
      <c r="E6" s="19">
        <v>12.27735845501272</v>
      </c>
      <c r="F6" s="19">
        <v>12.107663493037913</v>
      </c>
      <c r="G6" s="19">
        <v>11.107903233228573</v>
      </c>
    </row>
    <row r="7" spans="1:7" x14ac:dyDescent="0.2">
      <c r="A7" s="17" t="s">
        <v>20</v>
      </c>
      <c r="B7" s="18">
        <v>32.821701043893576</v>
      </c>
      <c r="C7" s="19">
        <v>23.886633285078883</v>
      </c>
      <c r="D7" s="19">
        <v>22.473970497937799</v>
      </c>
      <c r="E7" s="19">
        <v>11.799082772108681</v>
      </c>
      <c r="F7" s="19">
        <v>11.366801558395428</v>
      </c>
      <c r="G7" s="19">
        <v>9.8676281978085765</v>
      </c>
    </row>
    <row r="8" spans="1:7" x14ac:dyDescent="0.2">
      <c r="A8" s="20" t="s">
        <v>21</v>
      </c>
      <c r="B8" s="21">
        <v>60.976961588457051</v>
      </c>
      <c r="C8" s="22">
        <v>58.246479411708656</v>
      </c>
      <c r="D8" s="22">
        <v>39.137459136509626</v>
      </c>
      <c r="E8" s="22">
        <v>61.372564700216081</v>
      </c>
      <c r="F8" s="22">
        <v>60.530217998703577</v>
      </c>
      <c r="G8" s="22">
        <v>55.542522239121581</v>
      </c>
    </row>
    <row r="9" spans="1:7" x14ac:dyDescent="0.2">
      <c r="A9" s="23" t="s">
        <v>22</v>
      </c>
      <c r="B9" s="24">
        <v>338.3157477484271</v>
      </c>
      <c r="C9" s="25">
        <v>315.11965000615794</v>
      </c>
      <c r="D9" s="25">
        <v>218.09488395301457</v>
      </c>
      <c r="E9" s="25">
        <v>281.23615904956642</v>
      </c>
      <c r="F9" s="25">
        <v>277.08681741936692</v>
      </c>
      <c r="G9" s="25">
        <v>253.65922637238725</v>
      </c>
    </row>
    <row r="10" spans="1:7" ht="8.25" customHeight="1" x14ac:dyDescent="0.2"/>
    <row r="11" spans="1:7" x14ac:dyDescent="0.2">
      <c r="A11" s="26" t="s">
        <v>23</v>
      </c>
      <c r="B11" s="27"/>
      <c r="C11" s="27"/>
      <c r="D11" s="27"/>
      <c r="E11" s="27"/>
      <c r="F11" s="27"/>
      <c r="G11" s="27"/>
    </row>
    <row r="12" spans="1:7" x14ac:dyDescent="0.2">
      <c r="A12" s="14" t="s">
        <v>17</v>
      </c>
      <c r="B12" s="15">
        <v>170.68541691847514</v>
      </c>
      <c r="C12" s="16">
        <v>162.62071188981167</v>
      </c>
      <c r="D12" s="16">
        <v>109.23682743259485</v>
      </c>
      <c r="E12" s="16">
        <v>144.45156492893315</v>
      </c>
      <c r="F12" s="16">
        <v>142.45304708809377</v>
      </c>
      <c r="G12" s="16">
        <v>130.69520223099758</v>
      </c>
    </row>
    <row r="13" spans="1:7" x14ac:dyDescent="0.2">
      <c r="A13" s="17" t="s">
        <v>18</v>
      </c>
      <c r="B13" s="18">
        <v>6.2005526963639719</v>
      </c>
      <c r="C13" s="19">
        <v>5.9075831538356658</v>
      </c>
      <c r="D13" s="19">
        <v>3.9682869052775382</v>
      </c>
      <c r="E13" s="19">
        <v>5.2475457867727364</v>
      </c>
      <c r="F13" s="19">
        <v>5.1749448850057922</v>
      </c>
      <c r="G13" s="19">
        <v>4.7478132767623142</v>
      </c>
    </row>
    <row r="14" spans="1:7" x14ac:dyDescent="0.2">
      <c r="A14" s="17" t="s">
        <v>19</v>
      </c>
      <c r="B14" s="18">
        <v>11.347011434346074</v>
      </c>
      <c r="C14" s="19">
        <v>10.81087717151927</v>
      </c>
      <c r="D14" s="19">
        <v>7.2619650366578963</v>
      </c>
      <c r="E14" s="19">
        <v>9.6030087897941083</v>
      </c>
      <c r="F14" s="19">
        <v>9.4701491395605988</v>
      </c>
      <c r="G14" s="19">
        <v>8.6884982964750321</v>
      </c>
    </row>
    <row r="15" spans="1:7" x14ac:dyDescent="0.2">
      <c r="A15" s="17" t="s">
        <v>20</v>
      </c>
      <c r="B15" s="18">
        <v>33.317955837000504</v>
      </c>
      <c r="C15" s="19">
        <v>24.247792392678317</v>
      </c>
      <c r="D15" s="19">
        <v>22.813770545620603</v>
      </c>
      <c r="E15" s="19">
        <v>11.977481550773257</v>
      </c>
      <c r="F15" s="19">
        <v>11.538664367946504</v>
      </c>
      <c r="G15" s="19">
        <v>10.016823932155527</v>
      </c>
    </row>
    <row r="16" spans="1:7" x14ac:dyDescent="0.2">
      <c r="A16" s="20" t="s">
        <v>21</v>
      </c>
      <c r="B16" s="21">
        <v>31.406327699838414</v>
      </c>
      <c r="C16" s="22">
        <v>30.059519551630228</v>
      </c>
      <c r="D16" s="22">
        <v>20.217703329994531</v>
      </c>
      <c r="E16" s="22">
        <v>33.713167614088945</v>
      </c>
      <c r="F16" s="22">
        <v>33.251984218901939</v>
      </c>
      <c r="G16" s="22">
        <v>30.516401573146616</v>
      </c>
    </row>
    <row r="17" spans="1:7" x14ac:dyDescent="0.2">
      <c r="A17" s="28" t="s">
        <v>22</v>
      </c>
      <c r="B17" s="29">
        <v>252.95726458602414</v>
      </c>
      <c r="C17" s="30">
        <v>233.64648415947516</v>
      </c>
      <c r="D17" s="30">
        <v>163.49855325014542</v>
      </c>
      <c r="E17" s="30">
        <v>204.99276867036221</v>
      </c>
      <c r="F17" s="30">
        <v>201.88878969950861</v>
      </c>
      <c r="G17" s="30">
        <v>184.66473930953708</v>
      </c>
    </row>
    <row r="19" spans="1:7" x14ac:dyDescent="0.2">
      <c r="A19" s="26" t="s">
        <v>24</v>
      </c>
      <c r="B19" s="27"/>
      <c r="C19" s="27"/>
      <c r="D19" s="27"/>
      <c r="E19" s="27"/>
      <c r="F19" s="27"/>
      <c r="G19" s="27"/>
    </row>
    <row r="21" spans="1:7" x14ac:dyDescent="0.2">
      <c r="A21" s="31" t="s">
        <v>25</v>
      </c>
      <c r="B21" s="32"/>
      <c r="C21" s="32"/>
      <c r="D21" s="32"/>
      <c r="E21" s="32"/>
      <c r="F21" s="32"/>
      <c r="G21" s="32"/>
    </row>
    <row r="22" spans="1:7" x14ac:dyDescent="0.2">
      <c r="A22" s="14" t="s">
        <v>26</v>
      </c>
      <c r="B22" s="15">
        <v>1486.7560911634976</v>
      </c>
      <c r="C22" s="16">
        <v>1416.5111044716814</v>
      </c>
      <c r="D22" s="16">
        <v>951.5078762842279</v>
      </c>
      <c r="E22" s="16">
        <v>1258.2460055083043</v>
      </c>
      <c r="F22" s="16">
        <v>1240.8379068739257</v>
      </c>
      <c r="G22" s="16">
        <v>1138.4211464040341</v>
      </c>
    </row>
    <row r="23" spans="1:7" x14ac:dyDescent="0.2">
      <c r="A23" s="17" t="s">
        <v>27</v>
      </c>
      <c r="B23" s="18">
        <v>1604.8045248018793</v>
      </c>
      <c r="C23" s="19">
        <v>1528.9820861667326</v>
      </c>
      <c r="D23" s="19">
        <v>1027.0576016611953</v>
      </c>
      <c r="E23" s="19">
        <v>1358.1507383456635</v>
      </c>
      <c r="F23" s="19">
        <v>1339.3604366797153</v>
      </c>
      <c r="G23" s="19">
        <v>1228.811785428514</v>
      </c>
    </row>
    <row r="24" spans="1:7" x14ac:dyDescent="0.2">
      <c r="A24" s="17" t="s">
        <v>28</v>
      </c>
      <c r="B24" s="18">
        <v>28.717713237735104</v>
      </c>
      <c r="C24" s="19">
        <v>20.899876090470251</v>
      </c>
      <c r="D24" s="19">
        <v>19.663851035934425</v>
      </c>
      <c r="E24" s="19">
        <v>10.323739012325165</v>
      </c>
      <c r="F24" s="19">
        <v>9.945509745143811</v>
      </c>
      <c r="G24" s="19">
        <v>8.6337912999173199</v>
      </c>
    </row>
    <row r="25" spans="1:7" x14ac:dyDescent="0.2">
      <c r="A25" s="17" t="s">
        <v>29</v>
      </c>
      <c r="B25" s="18">
        <v>5.0034942746271707</v>
      </c>
      <c r="C25" s="19">
        <v>5.0053144786668726</v>
      </c>
      <c r="D25" s="19">
        <v>4.4035549131610816</v>
      </c>
      <c r="E25" s="19">
        <v>3.5751616097448831</v>
      </c>
      <c r="F25" s="19">
        <v>3.5751616097448831</v>
      </c>
      <c r="G25" s="19">
        <v>3.1844982550376604</v>
      </c>
    </row>
    <row r="26" spans="1:7" s="33" customFormat="1" x14ac:dyDescent="0.2"/>
    <row r="27" spans="1:7" s="33" customFormat="1" x14ac:dyDescent="0.2">
      <c r="A27" s="34" t="s">
        <v>30</v>
      </c>
      <c r="B27" s="32"/>
      <c r="C27" s="32"/>
      <c r="D27" s="32"/>
      <c r="E27" s="32"/>
      <c r="F27" s="32"/>
      <c r="G27" s="32"/>
    </row>
    <row r="28" spans="1:7" s="33" customFormat="1" x14ac:dyDescent="0.2">
      <c r="A28" s="35" t="s">
        <v>31</v>
      </c>
      <c r="B28" s="36">
        <v>12</v>
      </c>
      <c r="C28" s="37">
        <v>12</v>
      </c>
      <c r="D28" s="37">
        <v>12</v>
      </c>
      <c r="E28" s="37">
        <v>12</v>
      </c>
      <c r="F28" s="37">
        <v>12</v>
      </c>
      <c r="G28" s="37">
        <v>12</v>
      </c>
    </row>
    <row r="29" spans="1:7" s="33" customFormat="1" x14ac:dyDescent="0.2">
      <c r="A29" s="38" t="s">
        <v>32</v>
      </c>
      <c r="B29" s="39">
        <v>20</v>
      </c>
      <c r="C29" s="40">
        <v>20</v>
      </c>
      <c r="D29" s="40">
        <v>20</v>
      </c>
      <c r="E29" s="40">
        <v>20</v>
      </c>
      <c r="F29" s="40">
        <v>20</v>
      </c>
      <c r="G29" s="40">
        <v>20</v>
      </c>
    </row>
    <row r="30" spans="1:7" s="33" customFormat="1" x14ac:dyDescent="0.2">
      <c r="A30" s="38" t="s">
        <v>33</v>
      </c>
      <c r="B30" s="39">
        <v>15</v>
      </c>
      <c r="C30" s="40">
        <v>15</v>
      </c>
      <c r="D30" s="40">
        <v>15</v>
      </c>
      <c r="E30" s="40">
        <v>20</v>
      </c>
      <c r="F30" s="40">
        <v>20</v>
      </c>
      <c r="G30" s="40">
        <v>20</v>
      </c>
    </row>
    <row r="31" spans="1:7" s="33" customFormat="1" x14ac:dyDescent="0.2">
      <c r="A31" s="38" t="s">
        <v>34</v>
      </c>
      <c r="B31" s="39">
        <v>15</v>
      </c>
      <c r="C31" s="40">
        <v>15</v>
      </c>
      <c r="D31" s="40">
        <v>15</v>
      </c>
      <c r="E31" s="40">
        <v>20</v>
      </c>
      <c r="F31" s="40">
        <v>20</v>
      </c>
      <c r="G31" s="40">
        <v>20</v>
      </c>
    </row>
    <row r="32" spans="1:7" s="33" customFormat="1" x14ac:dyDescent="0.2">
      <c r="A32" s="41"/>
    </row>
    <row r="33" spans="1:5" s="33" customFormat="1" x14ac:dyDescent="0.2">
      <c r="A33" s="41"/>
    </row>
    <row r="34" spans="1:5" s="33" customFormat="1" x14ac:dyDescent="0.2">
      <c r="A34" s="33" t="s">
        <v>35</v>
      </c>
    </row>
    <row r="35" spans="1:5" s="33" customFormat="1" x14ac:dyDescent="0.2">
      <c r="A35" s="41"/>
    </row>
    <row r="36" spans="1:5" s="33" customFormat="1" x14ac:dyDescent="0.2">
      <c r="A36" s="41"/>
    </row>
    <row r="39" spans="1:5" x14ac:dyDescent="0.2">
      <c r="A39" s="41" t="s">
        <v>30</v>
      </c>
    </row>
    <row r="40" spans="1:5" x14ac:dyDescent="0.2">
      <c r="B40" s="6" t="s">
        <v>36</v>
      </c>
      <c r="C40" s="6"/>
      <c r="D40" s="6" t="s">
        <v>37</v>
      </c>
      <c r="E40" s="6"/>
    </row>
    <row r="41" spans="1:5" x14ac:dyDescent="0.2">
      <c r="A41" s="42"/>
      <c r="B41" s="43" t="s">
        <v>38</v>
      </c>
      <c r="C41" s="44" t="s">
        <v>39</v>
      </c>
      <c r="D41" s="43" t="s">
        <v>38</v>
      </c>
      <c r="E41" s="43" t="s">
        <v>39</v>
      </c>
    </row>
    <row r="42" spans="1:5" x14ac:dyDescent="0.2">
      <c r="A42" s="45" t="s">
        <v>40</v>
      </c>
      <c r="B42" s="46">
        <v>0.6</v>
      </c>
      <c r="C42" s="47">
        <v>0.14468062827225134</v>
      </c>
      <c r="D42" s="46">
        <v>0.52</v>
      </c>
      <c r="E42" s="46">
        <v>0.11846666666666666</v>
      </c>
    </row>
    <row r="43" spans="1:5" x14ac:dyDescent="0.2">
      <c r="A43" s="45" t="s">
        <v>41</v>
      </c>
      <c r="B43" s="46">
        <v>0.4</v>
      </c>
      <c r="C43" s="47">
        <v>7.4928280773143438E-2</v>
      </c>
      <c r="D43" s="46">
        <v>0.48</v>
      </c>
      <c r="E43" s="46">
        <v>5.3994031875211929E-2</v>
      </c>
    </row>
    <row r="44" spans="1:5" x14ac:dyDescent="0.2">
      <c r="A44" s="45" t="s">
        <v>42</v>
      </c>
      <c r="B44" s="46">
        <v>0.10456757835907816</v>
      </c>
      <c r="C44" s="47">
        <v>8.7691319350869046E-2</v>
      </c>
      <c r="D44" s="46">
        <v>7.6959606017388937E-2</v>
      </c>
      <c r="E44" s="46">
        <v>6.0505158495464562E-2</v>
      </c>
    </row>
    <row r="45" spans="1:5" x14ac:dyDescent="0.2">
      <c r="A45" s="48" t="s">
        <v>43</v>
      </c>
      <c r="B45" s="49" t="s">
        <v>44</v>
      </c>
      <c r="C45" s="50"/>
      <c r="D45" s="51" t="s">
        <v>45</v>
      </c>
      <c r="E45" s="51"/>
    </row>
    <row r="48" spans="1:5" ht="14.25" x14ac:dyDescent="0.2">
      <c r="A48" s="52" t="s">
        <v>46</v>
      </c>
    </row>
    <row r="49" spans="1:7" ht="51" x14ac:dyDescent="0.2">
      <c r="A49" s="53" t="s">
        <v>47</v>
      </c>
      <c r="B49" s="54" t="s">
        <v>10</v>
      </c>
      <c r="C49" s="54" t="s">
        <v>11</v>
      </c>
      <c r="D49" s="54" t="s">
        <v>12</v>
      </c>
      <c r="E49" s="54" t="s">
        <v>13</v>
      </c>
      <c r="F49" s="54" t="s">
        <v>14</v>
      </c>
      <c r="G49" s="54" t="s">
        <v>15</v>
      </c>
    </row>
    <row r="50" spans="1:7" x14ac:dyDescent="0.2">
      <c r="A50" s="45"/>
      <c r="B50" s="55"/>
      <c r="C50" s="55"/>
      <c r="D50" s="55"/>
      <c r="E50" s="55"/>
      <c r="F50" s="55"/>
      <c r="G50" s="55"/>
    </row>
    <row r="51" spans="1:7" x14ac:dyDescent="0.2">
      <c r="A51" s="56" t="s">
        <v>48</v>
      </c>
      <c r="B51" s="57">
        <v>1277</v>
      </c>
      <c r="C51" s="57">
        <v>1204</v>
      </c>
      <c r="D51" s="57">
        <v>801</v>
      </c>
      <c r="E51" s="57">
        <v>1044</v>
      </c>
      <c r="F51" s="57">
        <v>1021</v>
      </c>
      <c r="G51" s="57">
        <v>957</v>
      </c>
    </row>
    <row r="52" spans="1:7" x14ac:dyDescent="0.2">
      <c r="A52" s="45" t="s">
        <v>49</v>
      </c>
      <c r="B52" s="57">
        <v>63722300</v>
      </c>
      <c r="C52" s="57">
        <v>120400000</v>
      </c>
      <c r="D52" s="57">
        <v>160200000</v>
      </c>
      <c r="E52" s="57">
        <v>522000000</v>
      </c>
      <c r="F52" s="57">
        <v>561550000</v>
      </c>
      <c r="G52" s="57">
        <v>765600000</v>
      </c>
    </row>
    <row r="53" spans="1:7" x14ac:dyDescent="0.2">
      <c r="A53" s="58" t="s">
        <v>50</v>
      </c>
      <c r="B53" s="59" t="s">
        <v>51</v>
      </c>
      <c r="C53" s="59" t="s">
        <v>51</v>
      </c>
      <c r="D53" s="59" t="s">
        <v>51</v>
      </c>
      <c r="E53" s="59" t="s">
        <v>51</v>
      </c>
      <c r="F53" s="59" t="s">
        <v>51</v>
      </c>
      <c r="G53" s="59" t="s">
        <v>51</v>
      </c>
    </row>
    <row r="54" spans="1:7" x14ac:dyDescent="0.2">
      <c r="A54" s="60" t="s">
        <v>52</v>
      </c>
      <c r="B54" s="59" t="s">
        <v>51</v>
      </c>
      <c r="C54" s="59" t="s">
        <v>51</v>
      </c>
      <c r="D54" s="59" t="s">
        <v>51</v>
      </c>
      <c r="E54" s="59" t="s">
        <v>51</v>
      </c>
      <c r="F54" s="59" t="s">
        <v>51</v>
      </c>
      <c r="G54" s="59" t="s">
        <v>51</v>
      </c>
    </row>
    <row r="55" spans="1:7" x14ac:dyDescent="0.2">
      <c r="A55" s="61" t="s">
        <v>53</v>
      </c>
      <c r="B55" s="62" t="s">
        <v>51</v>
      </c>
      <c r="C55" s="62" t="s">
        <v>51</v>
      </c>
      <c r="D55" s="62" t="s">
        <v>51</v>
      </c>
      <c r="E55" s="62" t="s">
        <v>51</v>
      </c>
      <c r="F55" s="59" t="s">
        <v>51</v>
      </c>
      <c r="G55" s="62" t="s">
        <v>51</v>
      </c>
    </row>
    <row r="56" spans="1:7" x14ac:dyDescent="0.2">
      <c r="A56" s="61" t="s">
        <v>54</v>
      </c>
      <c r="B56" s="62" t="s">
        <v>51</v>
      </c>
      <c r="C56" s="62" t="s">
        <v>51</v>
      </c>
      <c r="D56" s="62" t="s">
        <v>51</v>
      </c>
      <c r="E56" s="62" t="s">
        <v>51</v>
      </c>
      <c r="F56" s="62" t="s">
        <v>51</v>
      </c>
      <c r="G56" s="62" t="s">
        <v>51</v>
      </c>
    </row>
    <row r="57" spans="1:7" x14ac:dyDescent="0.2">
      <c r="A57" s="45" t="s">
        <v>55</v>
      </c>
      <c r="B57" s="62" t="s">
        <v>51</v>
      </c>
      <c r="C57" s="62" t="s">
        <v>51</v>
      </c>
      <c r="D57" s="62" t="s">
        <v>51</v>
      </c>
      <c r="E57" s="62" t="s">
        <v>51</v>
      </c>
      <c r="F57" s="62" t="s">
        <v>51</v>
      </c>
      <c r="G57" s="62" t="s">
        <v>51</v>
      </c>
    </row>
    <row r="58" spans="1:7" x14ac:dyDescent="0.2">
      <c r="A58" s="45" t="s">
        <v>56</v>
      </c>
      <c r="B58" s="62" t="s">
        <v>51</v>
      </c>
      <c r="C58" s="62" t="s">
        <v>51</v>
      </c>
      <c r="D58" s="62" t="s">
        <v>51</v>
      </c>
      <c r="E58" s="62" t="s">
        <v>51</v>
      </c>
      <c r="F58" s="62" t="s">
        <v>51</v>
      </c>
      <c r="G58" s="62" t="s">
        <v>51</v>
      </c>
    </row>
    <row r="59" spans="1:7" x14ac:dyDescent="0.2">
      <c r="A59" s="45" t="s">
        <v>57</v>
      </c>
      <c r="B59" s="62" t="s">
        <v>51</v>
      </c>
      <c r="C59" s="62" t="s">
        <v>51</v>
      </c>
      <c r="D59" s="62" t="s">
        <v>51</v>
      </c>
      <c r="E59" s="62" t="s">
        <v>51</v>
      </c>
      <c r="F59" s="62" t="s">
        <v>51</v>
      </c>
      <c r="G59" s="62" t="s">
        <v>51</v>
      </c>
    </row>
    <row r="60" spans="1:7" x14ac:dyDescent="0.2">
      <c r="A60" s="61" t="s">
        <v>58</v>
      </c>
      <c r="B60" s="62"/>
      <c r="C60" s="62"/>
      <c r="D60" s="62"/>
      <c r="E60" s="62"/>
      <c r="F60" s="62"/>
      <c r="G60" s="62"/>
    </row>
    <row r="61" spans="1:7" x14ac:dyDescent="0.2">
      <c r="A61" s="45" t="s">
        <v>59</v>
      </c>
      <c r="B61" s="62" t="s">
        <v>51</v>
      </c>
      <c r="C61" s="62" t="s">
        <v>51</v>
      </c>
      <c r="D61" s="62" t="s">
        <v>51</v>
      </c>
      <c r="E61" s="62" t="s">
        <v>51</v>
      </c>
      <c r="F61" s="62" t="s">
        <v>51</v>
      </c>
      <c r="G61" s="62" t="s">
        <v>51</v>
      </c>
    </row>
    <row r="62" spans="1:7" x14ac:dyDescent="0.2">
      <c r="A62" s="45" t="s">
        <v>60</v>
      </c>
      <c r="B62" s="63">
        <v>8</v>
      </c>
      <c r="C62" s="63">
        <v>8</v>
      </c>
      <c r="D62" s="63">
        <v>8</v>
      </c>
      <c r="E62" s="63">
        <v>25</v>
      </c>
      <c r="F62" s="63">
        <v>25</v>
      </c>
      <c r="G62" s="63">
        <v>25</v>
      </c>
    </row>
    <row r="63" spans="1:7" x14ac:dyDescent="0.2">
      <c r="A63" s="45" t="s">
        <v>61</v>
      </c>
      <c r="B63" s="62" t="s">
        <v>51</v>
      </c>
      <c r="C63" s="62" t="s">
        <v>51</v>
      </c>
      <c r="D63" s="62" t="s">
        <v>51</v>
      </c>
      <c r="E63" s="62" t="s">
        <v>51</v>
      </c>
      <c r="F63" s="62" t="s">
        <v>51</v>
      </c>
      <c r="G63" s="62" t="s">
        <v>51</v>
      </c>
    </row>
    <row r="64" spans="1:7" x14ac:dyDescent="0.2">
      <c r="A64" s="45" t="s">
        <v>62</v>
      </c>
      <c r="B64" s="62" t="s">
        <v>51</v>
      </c>
      <c r="C64" s="62" t="s">
        <v>51</v>
      </c>
      <c r="D64" s="62" t="s">
        <v>51</v>
      </c>
      <c r="E64" s="62" t="s">
        <v>51</v>
      </c>
      <c r="F64" s="62" t="s">
        <v>51</v>
      </c>
      <c r="G64" s="62" t="s">
        <v>51</v>
      </c>
    </row>
    <row r="65" spans="1:7" x14ac:dyDescent="0.2">
      <c r="A65" s="45" t="s">
        <v>63</v>
      </c>
      <c r="B65" s="62" t="s">
        <v>51</v>
      </c>
      <c r="C65" s="62" t="s">
        <v>51</v>
      </c>
      <c r="D65" s="62" t="s">
        <v>51</v>
      </c>
      <c r="E65" s="62" t="s">
        <v>51</v>
      </c>
      <c r="F65" s="62" t="s">
        <v>51</v>
      </c>
      <c r="G65" s="62" t="s">
        <v>51</v>
      </c>
    </row>
    <row r="66" spans="1:7" x14ac:dyDescent="0.2">
      <c r="A66" s="61" t="s">
        <v>64</v>
      </c>
      <c r="B66" s="62"/>
      <c r="C66" s="62"/>
      <c r="D66" s="62"/>
      <c r="E66" s="62"/>
      <c r="F66" s="62"/>
      <c r="G66" s="62"/>
    </row>
    <row r="67" spans="1:7" x14ac:dyDescent="0.2">
      <c r="A67" s="45" t="s">
        <v>65</v>
      </c>
      <c r="B67" s="62" t="s">
        <v>51</v>
      </c>
      <c r="C67" s="62" t="s">
        <v>51</v>
      </c>
      <c r="D67" s="62" t="s">
        <v>51</v>
      </c>
      <c r="E67" s="62" t="s">
        <v>51</v>
      </c>
      <c r="F67" s="62" t="s">
        <v>51</v>
      </c>
      <c r="G67" s="62" t="s">
        <v>51</v>
      </c>
    </row>
    <row r="68" spans="1:7" x14ac:dyDescent="0.2">
      <c r="A68" s="45" t="s">
        <v>66</v>
      </c>
      <c r="B68" s="57">
        <v>400000</v>
      </c>
      <c r="C68" s="57">
        <v>2000000</v>
      </c>
      <c r="D68" s="57">
        <v>4000000</v>
      </c>
      <c r="E68" s="57">
        <v>5000000</v>
      </c>
      <c r="F68" s="57">
        <v>5500000</v>
      </c>
      <c r="G68" s="57">
        <v>8000000</v>
      </c>
    </row>
    <row r="69" spans="1:7" x14ac:dyDescent="0.2">
      <c r="A69" s="61" t="s">
        <v>67</v>
      </c>
    </row>
    <row r="70" spans="1:7" x14ac:dyDescent="0.2">
      <c r="A70" s="45" t="s">
        <v>68</v>
      </c>
      <c r="B70" s="64" t="s">
        <v>51</v>
      </c>
      <c r="C70" s="64" t="s">
        <v>51</v>
      </c>
      <c r="D70" s="64" t="s">
        <v>51</v>
      </c>
      <c r="E70" s="64" t="s">
        <v>51</v>
      </c>
      <c r="F70" s="64" t="s">
        <v>51</v>
      </c>
      <c r="G70" s="64" t="s">
        <v>51</v>
      </c>
    </row>
    <row r="71" spans="1:7" x14ac:dyDescent="0.2">
      <c r="A71" s="45" t="s">
        <v>69</v>
      </c>
      <c r="B71" s="64" t="s">
        <v>51</v>
      </c>
      <c r="C71" s="64" t="s">
        <v>51</v>
      </c>
      <c r="D71" s="64" t="s">
        <v>51</v>
      </c>
      <c r="E71" s="64" t="s">
        <v>51</v>
      </c>
      <c r="F71" s="64" t="s">
        <v>51</v>
      </c>
      <c r="G71" s="64" t="s">
        <v>51</v>
      </c>
    </row>
    <row r="72" spans="1:7" x14ac:dyDescent="0.2">
      <c r="A72" s="45" t="s">
        <v>70</v>
      </c>
      <c r="B72" s="64" t="s">
        <v>51</v>
      </c>
      <c r="C72" s="64" t="s">
        <v>51</v>
      </c>
      <c r="D72" s="64" t="s">
        <v>51</v>
      </c>
      <c r="E72" s="64" t="s">
        <v>51</v>
      </c>
      <c r="F72" s="64" t="s">
        <v>51</v>
      </c>
      <c r="G72" s="64" t="s">
        <v>51</v>
      </c>
    </row>
    <row r="74" spans="1:7" x14ac:dyDescent="0.2">
      <c r="A74" s="8" t="s">
        <v>71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Calcs</vt:lpstr>
      <vt:lpstr>DD_Levelized Cost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Childs, Cynthia D.</cp:lastModifiedBy>
  <cp:lastPrinted>2012-07-31T20:16:22Z</cp:lastPrinted>
  <dcterms:created xsi:type="dcterms:W3CDTF">2012-06-14T17:48:28Z</dcterms:created>
  <dcterms:modified xsi:type="dcterms:W3CDTF">2012-07-31T20:17:08Z</dcterms:modified>
</cp:coreProperties>
</file>