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-15" windowWidth="7680" windowHeight="8310"/>
  </bookViews>
  <sheets>
    <sheet name="Chart" sheetId="3" r:id="rId1"/>
    <sheet name="Sheet1" sheetId="1" r:id="rId2"/>
  </sheets>
  <definedNames>
    <definedName name="_xlnm.Print_Area" localSheetId="1">Sheet1!$R$63:$Y$80</definedName>
  </definedNames>
  <calcPr calcId="145621"/>
</workbook>
</file>

<file path=xl/calcChain.xml><?xml version="1.0" encoding="utf-8"?>
<calcChain xmlns="http://schemas.openxmlformats.org/spreadsheetml/2006/main">
  <c r="AK38" i="1" l="1"/>
  <c r="AK37" i="1"/>
  <c r="AK36" i="1"/>
  <c r="AI38" i="1"/>
  <c r="V41" i="1"/>
  <c r="V37" i="1"/>
  <c r="AH37" i="1" s="1"/>
  <c r="AI37" i="1"/>
  <c r="V40" i="1"/>
  <c r="V36" i="1"/>
  <c r="AH36" i="1" s="1"/>
  <c r="AI36" i="1"/>
  <c r="AJ38" i="1"/>
  <c r="AF37" i="1"/>
  <c r="Z34" i="1"/>
  <c r="Z33" i="1"/>
  <c r="Z32" i="1"/>
  <c r="Y34" i="1"/>
  <c r="Y33" i="1"/>
  <c r="Y32" i="1"/>
  <c r="X37" i="1"/>
  <c r="X44" i="1" s="1"/>
  <c r="X34" i="1"/>
  <c r="X33" i="1"/>
  <c r="X46" i="1"/>
  <c r="X32" i="1"/>
  <c r="W37" i="1"/>
  <c r="W47" i="1" s="1"/>
  <c r="W34" i="1"/>
  <c r="W33" i="1"/>
  <c r="W46" i="1"/>
  <c r="W32" i="1"/>
  <c r="I11" i="1"/>
  <c r="V34" i="1"/>
  <c r="V47" i="1"/>
  <c r="I10" i="1"/>
  <c r="V33" i="1"/>
  <c r="V46" i="1"/>
  <c r="I9" i="1"/>
  <c r="V32" i="1" s="1"/>
  <c r="U41" i="1"/>
  <c r="U37" i="1"/>
  <c r="H8" i="1"/>
  <c r="H11" i="1" s="1"/>
  <c r="U34" i="1" s="1"/>
  <c r="U47" i="1" s="1"/>
  <c r="H10" i="1"/>
  <c r="U33" i="1" s="1"/>
  <c r="H9" i="1"/>
  <c r="U32" i="1" s="1"/>
  <c r="T37" i="1"/>
  <c r="G8" i="1"/>
  <c r="G11" i="1" s="1"/>
  <c r="T34" i="1" s="1"/>
  <c r="S41" i="1"/>
  <c r="S37" i="1"/>
  <c r="E8" i="1"/>
  <c r="E11" i="1" s="1"/>
  <c r="S34" i="1" s="1"/>
  <c r="S47" i="1" s="1"/>
  <c r="R37" i="1"/>
  <c r="B11" i="1"/>
  <c r="R34" i="1"/>
  <c r="R47" i="1" s="1"/>
  <c r="B10" i="1"/>
  <c r="R33" i="1"/>
  <c r="R46" i="1"/>
  <c r="B9" i="1"/>
  <c r="R32" i="1" s="1"/>
  <c r="R45" i="1" s="1"/>
  <c r="AD36" i="1"/>
  <c r="AD43" i="1" s="1"/>
  <c r="C11" i="1"/>
  <c r="S57" i="1"/>
  <c r="C10" i="1"/>
  <c r="S56" i="1" s="1"/>
  <c r="U56" i="1" s="1"/>
  <c r="C9" i="1"/>
  <c r="S55" i="1"/>
  <c r="C8" i="1"/>
  <c r="S54" i="1" s="1"/>
  <c r="U54" i="1" s="1"/>
  <c r="C7" i="1"/>
  <c r="S53" i="1"/>
  <c r="R57" i="1"/>
  <c r="R56" i="1"/>
  <c r="R55" i="1"/>
  <c r="B8" i="1"/>
  <c r="R31" i="1" s="1"/>
  <c r="R44" i="1" s="1"/>
  <c r="R54" i="1"/>
  <c r="B7" i="1"/>
  <c r="R53" i="1"/>
  <c r="T57" i="1"/>
  <c r="U57" i="1"/>
  <c r="T56" i="1"/>
  <c r="T55" i="1"/>
  <c r="U55" i="1"/>
  <c r="T54" i="1"/>
  <c r="T53" i="1"/>
  <c r="U53" i="1"/>
  <c r="Z31" i="1"/>
  <c r="Y31" i="1"/>
  <c r="X31" i="1"/>
  <c r="W31" i="1"/>
  <c r="W44" i="1"/>
  <c r="I8" i="1"/>
  <c r="V31" i="1" s="1"/>
  <c r="U31" i="1"/>
  <c r="U44" i="1"/>
  <c r="AC36" i="1"/>
  <c r="AC43" i="1"/>
  <c r="AA36" i="1"/>
  <c r="AA43" i="1"/>
  <c r="Z30" i="1"/>
  <c r="Y36" i="1"/>
  <c r="Y43" i="1" s="1"/>
  <c r="Y30" i="1"/>
  <c r="X36" i="1"/>
  <c r="X43" i="1" s="1"/>
  <c r="X30" i="1"/>
  <c r="W30" i="1"/>
  <c r="I7" i="1"/>
  <c r="V30" i="1"/>
  <c r="V43" i="1"/>
  <c r="U40" i="1"/>
  <c r="U36" i="1" s="1"/>
  <c r="U43" i="1" s="1"/>
  <c r="H7" i="1"/>
  <c r="U30" i="1"/>
  <c r="T36" i="1"/>
  <c r="G7" i="1"/>
  <c r="T30" i="1"/>
  <c r="T43" i="1"/>
  <c r="S40" i="1"/>
  <c r="S36" i="1"/>
  <c r="S43" i="1" s="1"/>
  <c r="E7" i="1"/>
  <c r="S30" i="1"/>
  <c r="R36" i="1"/>
  <c r="R30" i="1"/>
  <c r="R43" i="1"/>
  <c r="U45" i="1" l="1"/>
  <c r="S45" i="1"/>
  <c r="E10" i="1"/>
  <c r="S33" i="1" s="1"/>
  <c r="S31" i="1"/>
  <c r="S44" i="1" s="1"/>
  <c r="T47" i="1"/>
  <c r="U46" i="1"/>
  <c r="AG36" i="1"/>
  <c r="W36" i="1"/>
  <c r="W43" i="1" s="1"/>
  <c r="V44" i="1"/>
  <c r="S46" i="1"/>
  <c r="V45" i="1"/>
  <c r="X45" i="1"/>
  <c r="X47" i="1"/>
  <c r="Z37" i="1"/>
  <c r="AA37" i="1"/>
  <c r="AB37" i="1"/>
  <c r="AC37" i="1"/>
  <c r="AD37" i="1"/>
  <c r="AE37" i="1"/>
  <c r="AJ36" i="1"/>
  <c r="AG37" i="1"/>
  <c r="AG38" i="1" s="1"/>
  <c r="G10" i="1"/>
  <c r="T33" i="1" s="1"/>
  <c r="T46" i="1" s="1"/>
  <c r="E9" i="1"/>
  <c r="S32" i="1" s="1"/>
  <c r="G9" i="1"/>
  <c r="T32" i="1" s="1"/>
  <c r="T45" i="1" s="1"/>
  <c r="Z36" i="1"/>
  <c r="Z43" i="1" s="1"/>
  <c r="AB36" i="1"/>
  <c r="AB43" i="1" s="1"/>
  <c r="T31" i="1"/>
  <c r="T44" i="1" s="1"/>
  <c r="AE36" i="1"/>
  <c r="AE43" i="1" s="1"/>
  <c r="W45" i="1"/>
  <c r="Y37" i="1"/>
  <c r="AF36" i="1"/>
  <c r="AJ37" i="1"/>
  <c r="AC45" i="1" l="1"/>
  <c r="AC44" i="1"/>
  <c r="AC47" i="1"/>
  <c r="AC46" i="1"/>
  <c r="AB45" i="1"/>
  <c r="AB44" i="1"/>
  <c r="AB47" i="1"/>
  <c r="AB46" i="1"/>
  <c r="AE45" i="1"/>
  <c r="AE47" i="1"/>
  <c r="AE46" i="1"/>
  <c r="AE44" i="1"/>
  <c r="AA45" i="1"/>
  <c r="AA44" i="1"/>
  <c r="AA47" i="1"/>
  <c r="AA46" i="1"/>
  <c r="Y46" i="1"/>
  <c r="Y47" i="1"/>
  <c r="Y45" i="1"/>
  <c r="Y44" i="1"/>
  <c r="AD45" i="1"/>
  <c r="AD47" i="1"/>
  <c r="AD44" i="1"/>
  <c r="AD46" i="1"/>
  <c r="Z44" i="1"/>
  <c r="Z45" i="1"/>
  <c r="Z46" i="1"/>
  <c r="Z47" i="1"/>
</calcChain>
</file>

<file path=xl/comments1.xml><?xml version="1.0" encoding="utf-8"?>
<comments xmlns="http://schemas.openxmlformats.org/spreadsheetml/2006/main">
  <authors>
    <author>dmk5</author>
  </authors>
  <commentList>
    <comment ref="Q40" authorId="0">
      <text>
        <r>
          <rPr>
            <b/>
            <sz val="8"/>
            <color indexed="81"/>
            <rFont val="Tahoma"/>
          </rPr>
          <t>dmk5:</t>
        </r>
        <r>
          <rPr>
            <sz val="8"/>
            <color indexed="81"/>
            <rFont val="Tahoma"/>
          </rPr>
          <t xml:space="preserve">
Tariff sheets did not show 10% discount until 11/1/04
</t>
        </r>
      </text>
    </comment>
  </commentList>
</comments>
</file>

<file path=xl/sharedStrings.xml><?xml version="1.0" encoding="utf-8"?>
<sst xmlns="http://schemas.openxmlformats.org/spreadsheetml/2006/main" count="88" uniqueCount="63">
  <si>
    <t>E-1</t>
  </si>
  <si>
    <t>Baseline (Tier 1)</t>
  </si>
  <si>
    <t>Rates effective January 1st</t>
  </si>
  <si>
    <t>Tier 2 (101 - 130% of Baseline)</t>
  </si>
  <si>
    <t>Tier 3 (131 -200% of Baseline)</t>
  </si>
  <si>
    <t>Tier 4 (201 -300% of Baseline)</t>
  </si>
  <si>
    <t>Tier 5 (&gt; 301% of Baseline)</t>
  </si>
  <si>
    <t>Notes:</t>
  </si>
  <si>
    <t>(3) 2004 rates incorporate the 10% legislative discount that was, at that time, provided as an adjustment in billing.</t>
  </si>
  <si>
    <t>(4) 2008 rates incorporate the CSI Tier 1 / Tier 2 increase.</t>
  </si>
  <si>
    <t>(1) 1 cent surcharge is implemented.</t>
  </si>
  <si>
    <t>(2) "3 cent" surcharge is added and a 5-tier structure (instead of the previous 2- tier structure) is introduced.</t>
  </si>
  <si>
    <t>Graphing Area</t>
  </si>
  <si>
    <t>Tier</t>
  </si>
  <si>
    <t>1/1/2001</t>
  </si>
  <si>
    <t>6/1/2001</t>
  </si>
  <si>
    <t>1/1/2002</t>
  </si>
  <si>
    <t>1/1/2003</t>
  </si>
  <si>
    <t>1/1/2004</t>
  </si>
  <si>
    <t>1/1/2005</t>
  </si>
  <si>
    <t>1/1/2006</t>
  </si>
  <si>
    <t>1/1/2007</t>
  </si>
  <si>
    <t>1/1/2008</t>
  </si>
  <si>
    <t>1/1/2009</t>
  </si>
  <si>
    <t>1/1/2010</t>
  </si>
  <si>
    <t>3/1/2010</t>
  </si>
  <si>
    <t>Non-CARE Tier 1</t>
  </si>
  <si>
    <t>Non-CARE Tier 2</t>
  </si>
  <si>
    <t>Non-CARE Tier 3</t>
  </si>
  <si>
    <t>Non-CARE Tier 4</t>
  </si>
  <si>
    <t>Non-CARE Tier 5</t>
  </si>
  <si>
    <t>CARE Tier 1</t>
  </si>
  <si>
    <t>CARE Tier 2</t>
  </si>
  <si>
    <t>Without 10% discount</t>
  </si>
  <si>
    <t xml:space="preserve">   (from AB 1890)</t>
  </si>
  <si>
    <t>Pre-3 cent</t>
  </si>
  <si>
    <t>Surcharge</t>
  </si>
  <si>
    <t>Percent</t>
  </si>
  <si>
    <t>Change</t>
  </si>
  <si>
    <t>6/1/2010</t>
  </si>
  <si>
    <t>1/1/2011</t>
  </si>
  <si>
    <t>Tier 1 CARE Discount</t>
  </si>
  <si>
    <t>Tier 2 CARE Discount</t>
  </si>
  <si>
    <t>Tier 3 CARE Discount</t>
  </si>
  <si>
    <t>Tier 4 CARE Discount</t>
  </si>
  <si>
    <t>Tier 5 CARE Discount</t>
  </si>
  <si>
    <t>3/1/2011</t>
  </si>
  <si>
    <t>Date</t>
  </si>
  <si>
    <r>
      <t>ENERGY CHARGE</t>
    </r>
    <r>
      <rPr>
        <sz val="8"/>
        <rFont val="Arial"/>
      </rPr>
      <t xml:space="preserve"> ($/kWh)</t>
    </r>
  </si>
  <si>
    <t>Tier 1</t>
  </si>
  <si>
    <t>Tier 2</t>
  </si>
  <si>
    <t>Tier 3</t>
  </si>
  <si>
    <t>Tier 4</t>
  </si>
  <si>
    <t>Tier 5</t>
  </si>
  <si>
    <t>CARE</t>
  </si>
  <si>
    <t>Non-CARE Rates (cents/kWh)</t>
  </si>
  <si>
    <t>Rates (cents/kWh)</t>
  </si>
  <si>
    <t>6/1/2011</t>
  </si>
  <si>
    <t>11/1/2011</t>
  </si>
  <si>
    <t>1/1/2012</t>
  </si>
  <si>
    <t>3/1/2012</t>
  </si>
  <si>
    <t>CARE Tier 3</t>
  </si>
  <si>
    <t>7/1/2012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</si>
</sst>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.00000;\(.00000\)"/>
    <numFmt numFmtId="166" formatCode="0.00000"/>
    <numFmt numFmtId="167" formatCode="0.0"/>
    <numFmt numFmtId="168" formatCode="0.000"/>
    <numFmt numFmtId="169" formatCode="0.0%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color indexed="12"/>
      <name val="Arial"/>
    </font>
    <font>
      <sz val="10"/>
      <name val="Arial"/>
    </font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b/>
      <sz val="8"/>
      <color indexed="10"/>
      <name val="Arial"/>
    </font>
    <font>
      <vertAlign val="superscript"/>
      <sz val="8"/>
      <name val="Arial"/>
    </font>
    <font>
      <b/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7" fontId="2" fillId="0" borderId="0" xfId="0" applyNumberFormat="1" applyFont="1"/>
    <xf numFmtId="167" fontId="4" fillId="0" borderId="0" xfId="0" applyNumberFormat="1" applyFont="1"/>
    <xf numFmtId="0" fontId="4" fillId="0" borderId="0" xfId="0" applyFont="1"/>
    <xf numFmtId="169" fontId="2" fillId="0" borderId="0" xfId="1" applyNumberFormat="1" applyFont="1"/>
    <xf numFmtId="9" fontId="2" fillId="0" borderId="0" xfId="1" applyFont="1"/>
    <xf numFmtId="168" fontId="2" fillId="0" borderId="0" xfId="0" applyNumberFormat="1" applyFont="1"/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" xfId="0" applyFont="1" applyBorder="1"/>
    <xf numFmtId="0" fontId="2" fillId="0" borderId="0" xfId="0" applyFont="1" applyAlignment="1">
      <alignment horizontal="right"/>
    </xf>
    <xf numFmtId="164" fontId="9" fillId="0" borderId="0" xfId="0" applyNumberFormat="1" applyFont="1" applyFill="1"/>
    <xf numFmtId="14" fontId="2" fillId="0" borderId="0" xfId="0" applyNumberFormat="1" applyFont="1"/>
    <xf numFmtId="0" fontId="10" fillId="0" borderId="0" xfId="0" applyFont="1"/>
    <xf numFmtId="164" fontId="2" fillId="0" borderId="0" xfId="0" applyNumberFormat="1" applyFont="1" applyFill="1"/>
    <xf numFmtId="164" fontId="11" fillId="0" borderId="0" xfId="0" applyNumberFormat="1" applyFont="1" applyFill="1"/>
    <xf numFmtId="0" fontId="2" fillId="0" borderId="0" xfId="0" applyFont="1" applyFill="1"/>
    <xf numFmtId="164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/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2" fillId="0" borderId="2" xfId="0" applyNumberFormat="1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166" fontId="2" fillId="0" borderId="4" xfId="0" applyNumberFormat="1" applyFont="1" applyFill="1" applyBorder="1"/>
    <xf numFmtId="166" fontId="2" fillId="0" borderId="0" xfId="0" applyNumberFormat="1" applyFont="1"/>
    <xf numFmtId="0" fontId="11" fillId="0" borderId="0" xfId="0" applyFont="1"/>
    <xf numFmtId="164" fontId="4" fillId="0" borderId="0" xfId="0" applyNumberFormat="1" applyFont="1" applyFill="1"/>
    <xf numFmtId="0" fontId="11" fillId="0" borderId="0" xfId="0" applyFont="1" applyAlignment="1">
      <alignment horizontal="center"/>
    </xf>
    <xf numFmtId="14" fontId="11" fillId="0" borderId="0" xfId="0" quotePrefix="1" applyNumberFormat="1" applyFont="1" applyAlignment="1">
      <alignment horizontal="right"/>
    </xf>
    <xf numFmtId="14" fontId="11" fillId="0" borderId="0" xfId="0" applyNumberFormat="1" applyFont="1"/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right"/>
    </xf>
    <xf numFmtId="0" fontId="2" fillId="0" borderId="2" xfId="0" applyFont="1" applyBorder="1"/>
    <xf numFmtId="0" fontId="3" fillId="0" borderId="4" xfId="0" applyFont="1" applyBorder="1" applyAlignment="1">
      <alignment horizontal="center"/>
    </xf>
    <xf numFmtId="14" fontId="12" fillId="0" borderId="2" xfId="0" quotePrefix="1" applyNumberFormat="1" applyFont="1" applyBorder="1" applyAlignment="1">
      <alignment horizontal="center"/>
    </xf>
    <xf numFmtId="14" fontId="12" fillId="0" borderId="3" xfId="0" quotePrefix="1" applyNumberFormat="1" applyFont="1" applyBorder="1" applyAlignment="1">
      <alignment horizontal="center"/>
    </xf>
    <xf numFmtId="14" fontId="12" fillId="0" borderId="4" xfId="0" quotePrefix="1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3" xfId="0" applyFont="1" applyBorder="1"/>
    <xf numFmtId="167" fontId="2" fillId="0" borderId="6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167" fontId="2" fillId="0" borderId="9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PG&amp;E's Residential Rates by Tier</a:t>
            </a:r>
          </a:p>
          <a:p>
            <a:pPr>
              <a:defRPr b="1"/>
            </a:pPr>
            <a:r>
              <a:rPr lang="en-US" b="1"/>
              <a:t>2001 - 2012</a:t>
            </a:r>
          </a:p>
        </c:rich>
      </c:tx>
      <c:layout>
        <c:manualLayout>
          <c:xMode val="edge"/>
          <c:yMode val="edge"/>
          <c:x val="0.35098779134295227"/>
          <c:y val="3.48015225666122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31742508324085"/>
          <c:y val="0.1473626971179989"/>
          <c:w val="0.67517573066962633"/>
          <c:h val="0.72865687873844476"/>
        </c:manualLayout>
      </c:layout>
      <c:lineChart>
        <c:grouping val="standard"/>
        <c:varyColors val="0"/>
        <c:ser>
          <c:idx val="4"/>
          <c:order val="0"/>
          <c:tx>
            <c:strRef>
              <c:f>Sheet1!$Q$34</c:f>
              <c:strCache>
                <c:ptCount val="1"/>
                <c:pt idx="0">
                  <c:v>Non-CARE Tier 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Sheet1!$R$29:$AK$29</c:f>
              <c:strCache>
                <c:ptCount val="20"/>
                <c:pt idx="0">
                  <c:v>1/1/2001</c:v>
                </c:pt>
                <c:pt idx="1">
                  <c:v>6/1/2001</c:v>
                </c:pt>
                <c:pt idx="2">
                  <c:v>1/1/2002</c:v>
                </c:pt>
                <c:pt idx="3">
                  <c:v>1/1/2003</c:v>
                </c:pt>
                <c:pt idx="4">
                  <c:v>1/1/2004</c:v>
                </c:pt>
                <c:pt idx="5">
                  <c:v>1/1/2005</c:v>
                </c:pt>
                <c:pt idx="6">
                  <c:v>1/1/2006</c:v>
                </c:pt>
                <c:pt idx="7">
                  <c:v>1/1/2007</c:v>
                </c:pt>
                <c:pt idx="8">
                  <c:v>1/1/2008</c:v>
                </c:pt>
                <c:pt idx="9">
                  <c:v>1/1/2009</c:v>
                </c:pt>
                <c:pt idx="10">
                  <c:v>1/1/2010</c:v>
                </c:pt>
                <c:pt idx="11">
                  <c:v>3/1/2010</c:v>
                </c:pt>
                <c:pt idx="12">
                  <c:v>6/1/2010</c:v>
                </c:pt>
                <c:pt idx="13">
                  <c:v>1/1/2011</c:v>
                </c:pt>
                <c:pt idx="14">
                  <c:v>3/1/2011</c:v>
                </c:pt>
                <c:pt idx="15">
                  <c:v>6/1/2011</c:v>
                </c:pt>
                <c:pt idx="16">
                  <c:v>11/1/2011</c:v>
                </c:pt>
                <c:pt idx="17">
                  <c:v>1/1/2012</c:v>
                </c:pt>
                <c:pt idx="18">
                  <c:v>3/1/2012</c:v>
                </c:pt>
                <c:pt idx="19">
                  <c:v>7/1/2012</c:v>
                </c:pt>
              </c:strCache>
            </c:strRef>
          </c:cat>
          <c:val>
            <c:numRef>
              <c:f>Sheet1!$R$34:$AK$34</c:f>
              <c:numCache>
                <c:formatCode>0.0</c:formatCode>
                <c:ptCount val="20"/>
                <c:pt idx="0">
                  <c:v>11.988999999999999</c:v>
                </c:pt>
                <c:pt idx="1">
                  <c:v>24.494</c:v>
                </c:pt>
                <c:pt idx="2">
                  <c:v>24.494</c:v>
                </c:pt>
                <c:pt idx="3">
                  <c:v>24.494</c:v>
                </c:pt>
                <c:pt idx="4">
                  <c:v>24.494</c:v>
                </c:pt>
                <c:pt idx="5">
                  <c:v>21.963999999999999</c:v>
                </c:pt>
                <c:pt idx="6">
                  <c:v>33.039000000000001</c:v>
                </c:pt>
                <c:pt idx="7">
                  <c:v>36.969000000000001</c:v>
                </c:pt>
                <c:pt idx="8">
                  <c:v>34.878</c:v>
                </c:pt>
                <c:pt idx="9">
                  <c:v>41</c:v>
                </c:pt>
                <c:pt idx="10">
                  <c:v>47.393000000000001</c:v>
                </c:pt>
                <c:pt idx="11">
                  <c:v>49.777999999999999</c:v>
                </c:pt>
                <c:pt idx="12">
                  <c:v>40.029000000000003</c:v>
                </c:pt>
                <c:pt idx="13">
                  <c:v>38.978000000000002</c:v>
                </c:pt>
                <c:pt idx="14">
                  <c:v>40.351999999999997</c:v>
                </c:pt>
                <c:pt idx="15">
                  <c:v>34.18</c:v>
                </c:pt>
                <c:pt idx="16">
                  <c:v>33.276000000000003</c:v>
                </c:pt>
                <c:pt idx="17">
                  <c:v>33.518000000000001</c:v>
                </c:pt>
                <c:pt idx="18">
                  <c:v>33.94</c:v>
                </c:pt>
                <c:pt idx="19">
                  <c:v>33.561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Sheet1!$Q$33</c:f>
              <c:strCache>
                <c:ptCount val="1"/>
                <c:pt idx="0">
                  <c:v>Non-CARE Tier 4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Sheet1!$R$29:$AK$29</c:f>
              <c:strCache>
                <c:ptCount val="20"/>
                <c:pt idx="0">
                  <c:v>1/1/2001</c:v>
                </c:pt>
                <c:pt idx="1">
                  <c:v>6/1/2001</c:v>
                </c:pt>
                <c:pt idx="2">
                  <c:v>1/1/2002</c:v>
                </c:pt>
                <c:pt idx="3">
                  <c:v>1/1/2003</c:v>
                </c:pt>
                <c:pt idx="4">
                  <c:v>1/1/2004</c:v>
                </c:pt>
                <c:pt idx="5">
                  <c:v>1/1/2005</c:v>
                </c:pt>
                <c:pt idx="6">
                  <c:v>1/1/2006</c:v>
                </c:pt>
                <c:pt idx="7">
                  <c:v>1/1/2007</c:v>
                </c:pt>
                <c:pt idx="8">
                  <c:v>1/1/2008</c:v>
                </c:pt>
                <c:pt idx="9">
                  <c:v>1/1/2009</c:v>
                </c:pt>
                <c:pt idx="10">
                  <c:v>1/1/2010</c:v>
                </c:pt>
                <c:pt idx="11">
                  <c:v>3/1/2010</c:v>
                </c:pt>
                <c:pt idx="12">
                  <c:v>6/1/2010</c:v>
                </c:pt>
                <c:pt idx="13">
                  <c:v>1/1/2011</c:v>
                </c:pt>
                <c:pt idx="14">
                  <c:v>3/1/2011</c:v>
                </c:pt>
                <c:pt idx="15">
                  <c:v>6/1/2011</c:v>
                </c:pt>
                <c:pt idx="16">
                  <c:v>11/1/2011</c:v>
                </c:pt>
                <c:pt idx="17">
                  <c:v>1/1/2012</c:v>
                </c:pt>
                <c:pt idx="18">
                  <c:v>3/1/2012</c:v>
                </c:pt>
                <c:pt idx="19">
                  <c:v>7/1/2012</c:v>
                </c:pt>
              </c:strCache>
            </c:strRef>
          </c:cat>
          <c:val>
            <c:numRef>
              <c:f>Sheet1!$R$33:$AK$33</c:f>
              <c:numCache>
                <c:formatCode>0.0</c:formatCode>
                <c:ptCount val="20"/>
                <c:pt idx="0">
                  <c:v>11.988999999999999</c:v>
                </c:pt>
                <c:pt idx="1">
                  <c:v>22.506</c:v>
                </c:pt>
                <c:pt idx="2">
                  <c:v>22.506</c:v>
                </c:pt>
                <c:pt idx="3">
                  <c:v>22.506</c:v>
                </c:pt>
                <c:pt idx="4">
                  <c:v>22.506</c:v>
                </c:pt>
                <c:pt idx="5">
                  <c:v>21.963999999999999</c:v>
                </c:pt>
                <c:pt idx="6">
                  <c:v>29.006999999999998</c:v>
                </c:pt>
                <c:pt idx="7">
                  <c:v>32.146000000000001</c:v>
                </c:pt>
                <c:pt idx="8">
                  <c:v>30.507000000000001</c:v>
                </c:pt>
                <c:pt idx="9">
                  <c:v>35.4</c:v>
                </c:pt>
                <c:pt idx="10">
                  <c:v>40.576999999999998</c:v>
                </c:pt>
                <c:pt idx="11">
                  <c:v>42.481999999999999</c:v>
                </c:pt>
                <c:pt idx="12">
                  <c:v>40.029000000000003</c:v>
                </c:pt>
                <c:pt idx="13">
                  <c:v>38.978000000000002</c:v>
                </c:pt>
                <c:pt idx="14">
                  <c:v>40.351999999999997</c:v>
                </c:pt>
                <c:pt idx="15">
                  <c:v>34.18</c:v>
                </c:pt>
                <c:pt idx="16">
                  <c:v>33.276000000000003</c:v>
                </c:pt>
                <c:pt idx="17">
                  <c:v>33.518000000000001</c:v>
                </c:pt>
                <c:pt idx="18">
                  <c:v>33.94</c:v>
                </c:pt>
                <c:pt idx="19">
                  <c:v>33.561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Sheet1!$Q$32</c:f>
              <c:strCache>
                <c:ptCount val="1"/>
                <c:pt idx="0">
                  <c:v>Non-CARE Tier 3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Sheet1!$R$29:$AK$29</c:f>
              <c:strCache>
                <c:ptCount val="20"/>
                <c:pt idx="0">
                  <c:v>1/1/2001</c:v>
                </c:pt>
                <c:pt idx="1">
                  <c:v>6/1/2001</c:v>
                </c:pt>
                <c:pt idx="2">
                  <c:v>1/1/2002</c:v>
                </c:pt>
                <c:pt idx="3">
                  <c:v>1/1/2003</c:v>
                </c:pt>
                <c:pt idx="4">
                  <c:v>1/1/2004</c:v>
                </c:pt>
                <c:pt idx="5">
                  <c:v>1/1/2005</c:v>
                </c:pt>
                <c:pt idx="6">
                  <c:v>1/1/2006</c:v>
                </c:pt>
                <c:pt idx="7">
                  <c:v>1/1/2007</c:v>
                </c:pt>
                <c:pt idx="8">
                  <c:v>1/1/2008</c:v>
                </c:pt>
                <c:pt idx="9">
                  <c:v>1/1/2009</c:v>
                </c:pt>
                <c:pt idx="10">
                  <c:v>1/1/2010</c:v>
                </c:pt>
                <c:pt idx="11">
                  <c:v>3/1/2010</c:v>
                </c:pt>
                <c:pt idx="12">
                  <c:v>6/1/2010</c:v>
                </c:pt>
                <c:pt idx="13">
                  <c:v>1/1/2011</c:v>
                </c:pt>
                <c:pt idx="14">
                  <c:v>3/1/2011</c:v>
                </c:pt>
                <c:pt idx="15">
                  <c:v>6/1/2011</c:v>
                </c:pt>
                <c:pt idx="16">
                  <c:v>11/1/2011</c:v>
                </c:pt>
                <c:pt idx="17">
                  <c:v>1/1/2012</c:v>
                </c:pt>
                <c:pt idx="18">
                  <c:v>3/1/2012</c:v>
                </c:pt>
                <c:pt idx="19">
                  <c:v>7/1/2012</c:v>
                </c:pt>
              </c:strCache>
            </c:strRef>
          </c:cat>
          <c:val>
            <c:numRef>
              <c:f>Sheet1!$R$32:$AK$32</c:f>
              <c:numCache>
                <c:formatCode>0.0</c:formatCode>
                <c:ptCount val="20"/>
                <c:pt idx="0">
                  <c:v>11.988999999999999</c:v>
                </c:pt>
                <c:pt idx="1">
                  <c:v>18.113</c:v>
                </c:pt>
                <c:pt idx="2">
                  <c:v>18.113</c:v>
                </c:pt>
                <c:pt idx="3">
                  <c:v>18.113</c:v>
                </c:pt>
                <c:pt idx="4">
                  <c:v>18.113</c:v>
                </c:pt>
                <c:pt idx="5">
                  <c:v>17.821000000000002</c:v>
                </c:pt>
                <c:pt idx="6">
                  <c:v>21.314</c:v>
                </c:pt>
                <c:pt idx="7">
                  <c:v>22.943999999999999</c:v>
                </c:pt>
                <c:pt idx="8">
                  <c:v>22.166</c:v>
                </c:pt>
                <c:pt idx="9">
                  <c:v>24.7</c:v>
                </c:pt>
                <c:pt idx="10">
                  <c:v>27.571999999999999</c:v>
                </c:pt>
                <c:pt idx="11">
                  <c:v>28.562000000000001</c:v>
                </c:pt>
                <c:pt idx="12">
                  <c:v>29.062000000000001</c:v>
                </c:pt>
                <c:pt idx="13">
                  <c:v>28.010999999999999</c:v>
                </c:pt>
                <c:pt idx="14">
                  <c:v>29.385000000000002</c:v>
                </c:pt>
                <c:pt idx="15">
                  <c:v>30.18</c:v>
                </c:pt>
                <c:pt idx="16">
                  <c:v>29.276</c:v>
                </c:pt>
                <c:pt idx="17">
                  <c:v>29.518000000000001</c:v>
                </c:pt>
                <c:pt idx="18">
                  <c:v>29.94</c:v>
                </c:pt>
                <c:pt idx="19">
                  <c:v>29.561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Sheet1!$Q$31</c:f>
              <c:strCache>
                <c:ptCount val="1"/>
                <c:pt idx="0">
                  <c:v>Non-CARE Tier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Sheet1!$R$29:$AK$29</c:f>
              <c:strCache>
                <c:ptCount val="20"/>
                <c:pt idx="0">
                  <c:v>1/1/2001</c:v>
                </c:pt>
                <c:pt idx="1">
                  <c:v>6/1/2001</c:v>
                </c:pt>
                <c:pt idx="2">
                  <c:v>1/1/2002</c:v>
                </c:pt>
                <c:pt idx="3">
                  <c:v>1/1/2003</c:v>
                </c:pt>
                <c:pt idx="4">
                  <c:v>1/1/2004</c:v>
                </c:pt>
                <c:pt idx="5">
                  <c:v>1/1/2005</c:v>
                </c:pt>
                <c:pt idx="6">
                  <c:v>1/1/2006</c:v>
                </c:pt>
                <c:pt idx="7">
                  <c:v>1/1/2007</c:v>
                </c:pt>
                <c:pt idx="8">
                  <c:v>1/1/2008</c:v>
                </c:pt>
                <c:pt idx="9">
                  <c:v>1/1/2009</c:v>
                </c:pt>
                <c:pt idx="10">
                  <c:v>1/1/2010</c:v>
                </c:pt>
                <c:pt idx="11">
                  <c:v>3/1/2010</c:v>
                </c:pt>
                <c:pt idx="12">
                  <c:v>6/1/2010</c:v>
                </c:pt>
                <c:pt idx="13">
                  <c:v>1/1/2011</c:v>
                </c:pt>
                <c:pt idx="14">
                  <c:v>3/1/2011</c:v>
                </c:pt>
                <c:pt idx="15">
                  <c:v>6/1/2011</c:v>
                </c:pt>
                <c:pt idx="16">
                  <c:v>11/1/2011</c:v>
                </c:pt>
                <c:pt idx="17">
                  <c:v>1/1/2012</c:v>
                </c:pt>
                <c:pt idx="18">
                  <c:v>3/1/2012</c:v>
                </c:pt>
                <c:pt idx="19">
                  <c:v>7/1/2012</c:v>
                </c:pt>
              </c:strCache>
            </c:strRef>
          </c:cat>
          <c:val>
            <c:numRef>
              <c:f>Sheet1!$R$31:$AK$31</c:f>
              <c:numCache>
                <c:formatCode>0.0</c:formatCode>
                <c:ptCount val="20"/>
                <c:pt idx="0">
                  <c:v>11.988999999999999</c:v>
                </c:pt>
                <c:pt idx="1">
                  <c:v>12.989000000000001</c:v>
                </c:pt>
                <c:pt idx="2">
                  <c:v>12.989000000000001</c:v>
                </c:pt>
                <c:pt idx="3">
                  <c:v>12.989000000000001</c:v>
                </c:pt>
                <c:pt idx="4">
                  <c:v>12.989000000000001</c:v>
                </c:pt>
                <c:pt idx="5">
                  <c:v>12.989000000000001</c:v>
                </c:pt>
                <c:pt idx="6">
                  <c:v>12.989000000000001</c:v>
                </c:pt>
                <c:pt idx="7">
                  <c:v>12.989000000000001</c:v>
                </c:pt>
                <c:pt idx="8">
                  <c:v>13.142000000000001</c:v>
                </c:pt>
                <c:pt idx="9">
                  <c:v>13.1</c:v>
                </c:pt>
                <c:pt idx="10">
                  <c:v>13.502000000000001</c:v>
                </c:pt>
                <c:pt idx="11">
                  <c:v>13.502000000000001</c:v>
                </c:pt>
                <c:pt idx="12">
                  <c:v>13.502000000000001</c:v>
                </c:pt>
                <c:pt idx="13">
                  <c:v>13.907</c:v>
                </c:pt>
                <c:pt idx="14">
                  <c:v>13.907</c:v>
                </c:pt>
                <c:pt idx="15">
                  <c:v>13.907</c:v>
                </c:pt>
                <c:pt idx="16">
                  <c:v>13.907</c:v>
                </c:pt>
                <c:pt idx="17">
                  <c:v>14.602</c:v>
                </c:pt>
                <c:pt idx="18">
                  <c:v>14.602</c:v>
                </c:pt>
                <c:pt idx="19">
                  <c:v>14.602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Sheet1!$Q$30</c:f>
              <c:strCache>
                <c:ptCount val="1"/>
                <c:pt idx="0">
                  <c:v>Non-CARE Tier 1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Sheet1!$R$29:$AK$29</c:f>
              <c:strCache>
                <c:ptCount val="20"/>
                <c:pt idx="0">
                  <c:v>1/1/2001</c:v>
                </c:pt>
                <c:pt idx="1">
                  <c:v>6/1/2001</c:v>
                </c:pt>
                <c:pt idx="2">
                  <c:v>1/1/2002</c:v>
                </c:pt>
                <c:pt idx="3">
                  <c:v>1/1/2003</c:v>
                </c:pt>
                <c:pt idx="4">
                  <c:v>1/1/2004</c:v>
                </c:pt>
                <c:pt idx="5">
                  <c:v>1/1/2005</c:v>
                </c:pt>
                <c:pt idx="6">
                  <c:v>1/1/2006</c:v>
                </c:pt>
                <c:pt idx="7">
                  <c:v>1/1/2007</c:v>
                </c:pt>
                <c:pt idx="8">
                  <c:v>1/1/2008</c:v>
                </c:pt>
                <c:pt idx="9">
                  <c:v>1/1/2009</c:v>
                </c:pt>
                <c:pt idx="10">
                  <c:v>1/1/2010</c:v>
                </c:pt>
                <c:pt idx="11">
                  <c:v>3/1/2010</c:v>
                </c:pt>
                <c:pt idx="12">
                  <c:v>6/1/2010</c:v>
                </c:pt>
                <c:pt idx="13">
                  <c:v>1/1/2011</c:v>
                </c:pt>
                <c:pt idx="14">
                  <c:v>3/1/2011</c:v>
                </c:pt>
                <c:pt idx="15">
                  <c:v>6/1/2011</c:v>
                </c:pt>
                <c:pt idx="16">
                  <c:v>11/1/2011</c:v>
                </c:pt>
                <c:pt idx="17">
                  <c:v>1/1/2012</c:v>
                </c:pt>
                <c:pt idx="18">
                  <c:v>3/1/2012</c:v>
                </c:pt>
                <c:pt idx="19">
                  <c:v>7/1/2012</c:v>
                </c:pt>
              </c:strCache>
            </c:strRef>
          </c:cat>
          <c:val>
            <c:numRef>
              <c:f>Sheet1!$R$30:$AK$30</c:f>
              <c:numCache>
                <c:formatCode>0.0</c:formatCode>
                <c:ptCount val="20"/>
                <c:pt idx="0">
                  <c:v>10.43</c:v>
                </c:pt>
                <c:pt idx="1">
                  <c:v>11.43</c:v>
                </c:pt>
                <c:pt idx="2">
                  <c:v>11.43</c:v>
                </c:pt>
                <c:pt idx="3">
                  <c:v>11.43</c:v>
                </c:pt>
                <c:pt idx="4">
                  <c:v>11.43</c:v>
                </c:pt>
                <c:pt idx="5">
                  <c:v>11.43</c:v>
                </c:pt>
                <c:pt idx="6">
                  <c:v>11.43</c:v>
                </c:pt>
                <c:pt idx="7">
                  <c:v>11.43</c:v>
                </c:pt>
                <c:pt idx="8">
                  <c:v>11.559999999999999</c:v>
                </c:pt>
                <c:pt idx="9">
                  <c:v>11.5</c:v>
                </c:pt>
                <c:pt idx="10">
                  <c:v>11.877000000000001</c:v>
                </c:pt>
                <c:pt idx="11">
                  <c:v>11.877000000000001</c:v>
                </c:pt>
                <c:pt idx="12">
                  <c:v>11.877000000000001</c:v>
                </c:pt>
                <c:pt idx="13">
                  <c:v>12.233000000000001</c:v>
                </c:pt>
                <c:pt idx="14">
                  <c:v>12.233000000000001</c:v>
                </c:pt>
                <c:pt idx="15">
                  <c:v>12.233000000000001</c:v>
                </c:pt>
                <c:pt idx="16">
                  <c:v>12.233000000000001</c:v>
                </c:pt>
                <c:pt idx="17">
                  <c:v>12.845000000000001</c:v>
                </c:pt>
                <c:pt idx="18">
                  <c:v>12.845000000000001</c:v>
                </c:pt>
                <c:pt idx="19">
                  <c:v>12.845000000000001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Sheet1!$Q$38</c:f>
              <c:strCache>
                <c:ptCount val="1"/>
                <c:pt idx="0">
                  <c:v>CARE Tier 3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ysDash"/>
            </a:ln>
          </c:spPr>
          <c:marker>
            <c:symbol val="none"/>
          </c:marker>
          <c:cat>
            <c:strRef>
              <c:f>Sheet1!$R$29:$AK$29</c:f>
              <c:strCache>
                <c:ptCount val="20"/>
                <c:pt idx="0">
                  <c:v>1/1/2001</c:v>
                </c:pt>
                <c:pt idx="1">
                  <c:v>6/1/2001</c:v>
                </c:pt>
                <c:pt idx="2">
                  <c:v>1/1/2002</c:v>
                </c:pt>
                <c:pt idx="3">
                  <c:v>1/1/2003</c:v>
                </c:pt>
                <c:pt idx="4">
                  <c:v>1/1/2004</c:v>
                </c:pt>
                <c:pt idx="5">
                  <c:v>1/1/2005</c:v>
                </c:pt>
                <c:pt idx="6">
                  <c:v>1/1/2006</c:v>
                </c:pt>
                <c:pt idx="7">
                  <c:v>1/1/2007</c:v>
                </c:pt>
                <c:pt idx="8">
                  <c:v>1/1/2008</c:v>
                </c:pt>
                <c:pt idx="9">
                  <c:v>1/1/2009</c:v>
                </c:pt>
                <c:pt idx="10">
                  <c:v>1/1/2010</c:v>
                </c:pt>
                <c:pt idx="11">
                  <c:v>3/1/2010</c:v>
                </c:pt>
                <c:pt idx="12">
                  <c:v>6/1/2010</c:v>
                </c:pt>
                <c:pt idx="13">
                  <c:v>1/1/2011</c:v>
                </c:pt>
                <c:pt idx="14">
                  <c:v>3/1/2011</c:v>
                </c:pt>
                <c:pt idx="15">
                  <c:v>6/1/2011</c:v>
                </c:pt>
                <c:pt idx="16">
                  <c:v>11/1/2011</c:v>
                </c:pt>
                <c:pt idx="17">
                  <c:v>1/1/2012</c:v>
                </c:pt>
                <c:pt idx="18">
                  <c:v>3/1/2012</c:v>
                </c:pt>
                <c:pt idx="19">
                  <c:v>7/1/2012</c:v>
                </c:pt>
              </c:strCache>
            </c:strRef>
          </c:cat>
          <c:val>
            <c:numRef>
              <c:f>Sheet1!$R$38:$AK$38</c:f>
              <c:numCache>
                <c:formatCode>General</c:formatCode>
                <c:ptCount val="20"/>
                <c:pt idx="15" formatCode="0.0">
                  <c:v>9.5633999999999997</c:v>
                </c:pt>
                <c:pt idx="16" formatCode="0.0">
                  <c:v>12.474</c:v>
                </c:pt>
                <c:pt idx="17" formatCode="0.0">
                  <c:v>12.474</c:v>
                </c:pt>
                <c:pt idx="18" formatCode="0.0">
                  <c:v>12.474</c:v>
                </c:pt>
                <c:pt idx="19" formatCode="0.0">
                  <c:v>12.474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Sheet1!$Q$37</c:f>
              <c:strCache>
                <c:ptCount val="1"/>
                <c:pt idx="0">
                  <c:v>CARE Tier 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strRef>
              <c:f>Sheet1!$R$29:$AK$29</c:f>
              <c:strCache>
                <c:ptCount val="20"/>
                <c:pt idx="0">
                  <c:v>1/1/2001</c:v>
                </c:pt>
                <c:pt idx="1">
                  <c:v>6/1/2001</c:v>
                </c:pt>
                <c:pt idx="2">
                  <c:v>1/1/2002</c:v>
                </c:pt>
                <c:pt idx="3">
                  <c:v>1/1/2003</c:v>
                </c:pt>
                <c:pt idx="4">
                  <c:v>1/1/2004</c:v>
                </c:pt>
                <c:pt idx="5">
                  <c:v>1/1/2005</c:v>
                </c:pt>
                <c:pt idx="6">
                  <c:v>1/1/2006</c:v>
                </c:pt>
                <c:pt idx="7">
                  <c:v>1/1/2007</c:v>
                </c:pt>
                <c:pt idx="8">
                  <c:v>1/1/2008</c:v>
                </c:pt>
                <c:pt idx="9">
                  <c:v>1/1/2009</c:v>
                </c:pt>
                <c:pt idx="10">
                  <c:v>1/1/2010</c:v>
                </c:pt>
                <c:pt idx="11">
                  <c:v>3/1/2010</c:v>
                </c:pt>
                <c:pt idx="12">
                  <c:v>6/1/2010</c:v>
                </c:pt>
                <c:pt idx="13">
                  <c:v>1/1/2011</c:v>
                </c:pt>
                <c:pt idx="14">
                  <c:v>3/1/2011</c:v>
                </c:pt>
                <c:pt idx="15">
                  <c:v>6/1/2011</c:v>
                </c:pt>
                <c:pt idx="16">
                  <c:v>11/1/2011</c:v>
                </c:pt>
                <c:pt idx="17">
                  <c:v>1/1/2012</c:v>
                </c:pt>
                <c:pt idx="18">
                  <c:v>3/1/2012</c:v>
                </c:pt>
                <c:pt idx="19">
                  <c:v>7/1/2012</c:v>
                </c:pt>
              </c:strCache>
            </c:strRef>
          </c:cat>
          <c:val>
            <c:numRef>
              <c:f>Sheet1!$R$37:$AK$37</c:f>
              <c:numCache>
                <c:formatCode>0.0</c:formatCode>
                <c:ptCount val="20"/>
                <c:pt idx="0">
                  <c:v>10.155600000000002</c:v>
                </c:pt>
                <c:pt idx="1">
                  <c:v>10.155600000000002</c:v>
                </c:pt>
                <c:pt idx="2">
                  <c:v>9.5633999999999997</c:v>
                </c:pt>
                <c:pt idx="3">
                  <c:v>9.5633999999999997</c:v>
                </c:pt>
                <c:pt idx="4">
                  <c:v>9.5633999999999997</c:v>
                </c:pt>
                <c:pt idx="5">
                  <c:v>9.5633999999999997</c:v>
                </c:pt>
                <c:pt idx="6">
                  <c:v>9.5633999999999997</c:v>
                </c:pt>
                <c:pt idx="7">
                  <c:v>9.5633999999999997</c:v>
                </c:pt>
                <c:pt idx="8">
                  <c:v>9.5633999999999997</c:v>
                </c:pt>
                <c:pt idx="9">
                  <c:v>9.5633999999999997</c:v>
                </c:pt>
                <c:pt idx="10">
                  <c:v>9.5633999999999997</c:v>
                </c:pt>
                <c:pt idx="11">
                  <c:v>9.5633999999999997</c:v>
                </c:pt>
                <c:pt idx="12">
                  <c:v>9.5633999999999997</c:v>
                </c:pt>
                <c:pt idx="13">
                  <c:v>9.5633999999999997</c:v>
                </c:pt>
                <c:pt idx="14">
                  <c:v>9.5633999999999997</c:v>
                </c:pt>
                <c:pt idx="15">
                  <c:v>9.5633999999999997</c:v>
                </c:pt>
                <c:pt idx="16">
                  <c:v>9.5633999999999997</c:v>
                </c:pt>
                <c:pt idx="17">
                  <c:v>9.5633999999999997</c:v>
                </c:pt>
                <c:pt idx="18">
                  <c:v>9.5633999999999997</c:v>
                </c:pt>
                <c:pt idx="19">
                  <c:v>9.5633999999999997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Sheet1!$Q$36</c:f>
              <c:strCache>
                <c:ptCount val="1"/>
                <c:pt idx="0">
                  <c:v>CARE Tier 1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Sheet1!$R$29:$AK$29</c:f>
              <c:strCache>
                <c:ptCount val="20"/>
                <c:pt idx="0">
                  <c:v>1/1/2001</c:v>
                </c:pt>
                <c:pt idx="1">
                  <c:v>6/1/2001</c:v>
                </c:pt>
                <c:pt idx="2">
                  <c:v>1/1/2002</c:v>
                </c:pt>
                <c:pt idx="3">
                  <c:v>1/1/2003</c:v>
                </c:pt>
                <c:pt idx="4">
                  <c:v>1/1/2004</c:v>
                </c:pt>
                <c:pt idx="5">
                  <c:v>1/1/2005</c:v>
                </c:pt>
                <c:pt idx="6">
                  <c:v>1/1/2006</c:v>
                </c:pt>
                <c:pt idx="7">
                  <c:v>1/1/2007</c:v>
                </c:pt>
                <c:pt idx="8">
                  <c:v>1/1/2008</c:v>
                </c:pt>
                <c:pt idx="9">
                  <c:v>1/1/2009</c:v>
                </c:pt>
                <c:pt idx="10">
                  <c:v>1/1/2010</c:v>
                </c:pt>
                <c:pt idx="11">
                  <c:v>3/1/2010</c:v>
                </c:pt>
                <c:pt idx="12">
                  <c:v>6/1/2010</c:v>
                </c:pt>
                <c:pt idx="13">
                  <c:v>1/1/2011</c:v>
                </c:pt>
                <c:pt idx="14">
                  <c:v>3/1/2011</c:v>
                </c:pt>
                <c:pt idx="15">
                  <c:v>6/1/2011</c:v>
                </c:pt>
                <c:pt idx="16">
                  <c:v>11/1/2011</c:v>
                </c:pt>
                <c:pt idx="17">
                  <c:v>1/1/2012</c:v>
                </c:pt>
                <c:pt idx="18">
                  <c:v>3/1/2012</c:v>
                </c:pt>
                <c:pt idx="19">
                  <c:v>7/1/2012</c:v>
                </c:pt>
              </c:strCache>
            </c:strRef>
          </c:cat>
          <c:val>
            <c:numRef>
              <c:f>Sheet1!$R$36:$AK$36</c:f>
              <c:numCache>
                <c:formatCode>0.0</c:formatCode>
                <c:ptCount val="20"/>
                <c:pt idx="0">
                  <c:v>8.8308</c:v>
                </c:pt>
                <c:pt idx="1">
                  <c:v>8.8308</c:v>
                </c:pt>
                <c:pt idx="2">
                  <c:v>8.3160000000000007</c:v>
                </c:pt>
                <c:pt idx="3">
                  <c:v>8.3160000000000007</c:v>
                </c:pt>
                <c:pt idx="4">
                  <c:v>8.3160000000000007</c:v>
                </c:pt>
                <c:pt idx="5">
                  <c:v>8.3160000000000007</c:v>
                </c:pt>
                <c:pt idx="6">
                  <c:v>8.3160000000000007</c:v>
                </c:pt>
                <c:pt idx="7">
                  <c:v>8.3160000000000007</c:v>
                </c:pt>
                <c:pt idx="8">
                  <c:v>8.3160000000000007</c:v>
                </c:pt>
                <c:pt idx="9">
                  <c:v>8.3160000000000007</c:v>
                </c:pt>
                <c:pt idx="10">
                  <c:v>8.3160000000000007</c:v>
                </c:pt>
                <c:pt idx="11">
                  <c:v>8.3160000000000007</c:v>
                </c:pt>
                <c:pt idx="12">
                  <c:v>8.3160000000000007</c:v>
                </c:pt>
                <c:pt idx="13">
                  <c:v>8.3160000000000007</c:v>
                </c:pt>
                <c:pt idx="14">
                  <c:v>8.3160000000000007</c:v>
                </c:pt>
                <c:pt idx="15">
                  <c:v>8.3160000000000007</c:v>
                </c:pt>
                <c:pt idx="16">
                  <c:v>8.3160000000000007</c:v>
                </c:pt>
                <c:pt idx="17">
                  <c:v>8.3160000000000007</c:v>
                </c:pt>
                <c:pt idx="18">
                  <c:v>8.3160000000000007</c:v>
                </c:pt>
                <c:pt idx="19">
                  <c:v>8.3160000000000007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51040"/>
        <c:axId val="88952832"/>
      </c:lineChart>
      <c:catAx>
        <c:axId val="889510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5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952832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 (cents per kWh)</a:t>
                </a:r>
              </a:p>
            </c:rich>
          </c:tx>
          <c:layout>
            <c:manualLayout>
              <c:xMode val="edge"/>
              <c:yMode val="edge"/>
              <c:x val="3.4406215316315207E-2"/>
              <c:y val="0.382816748232735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51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4051054384013"/>
          <c:y val="0.35508428493746602"/>
          <c:w val="0.16870144284128746"/>
          <c:h val="0.2756933115823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N80"/>
  <sheetViews>
    <sheetView topLeftCell="R1" workbookViewId="0">
      <selection activeCell="AI22" sqref="AI22"/>
    </sheetView>
  </sheetViews>
  <sheetFormatPr defaultRowHeight="11.25" x14ac:dyDescent="0.2"/>
  <cols>
    <col min="1" max="1" width="38.42578125" style="1" customWidth="1"/>
    <col min="2" max="2" width="13.28515625" style="1" customWidth="1"/>
    <col min="3" max="3" width="14.85546875" style="1" customWidth="1"/>
    <col min="4" max="4" width="1.85546875" style="1" customWidth="1"/>
    <col min="5" max="5" width="14" style="1" customWidth="1"/>
    <col min="6" max="6" width="1.85546875" style="1" customWidth="1"/>
    <col min="7" max="7" width="14.5703125" style="1" customWidth="1"/>
    <col min="8" max="8" width="13.85546875" style="1" customWidth="1"/>
    <col min="9" max="9" width="9.140625" style="1"/>
    <col min="10" max="10" width="1.5703125" style="1" customWidth="1"/>
    <col min="11" max="12" width="9.140625" style="1"/>
    <col min="13" max="13" width="12.28515625" style="1" customWidth="1"/>
    <col min="14" max="14" width="10.140625" style="1" customWidth="1"/>
    <col min="15" max="15" width="1.5703125" style="1" customWidth="1"/>
    <col min="16" max="16" width="9.140625" style="1"/>
    <col min="17" max="17" width="20" style="1" customWidth="1"/>
    <col min="18" max="16384" width="9.140625" style="1"/>
  </cols>
  <sheetData>
    <row r="3" spans="1:18" x14ac:dyDescent="0.2">
      <c r="B3" s="9">
        <v>2001</v>
      </c>
      <c r="C3" s="9"/>
      <c r="D3" s="9"/>
      <c r="E3" s="9"/>
      <c r="F3" s="10"/>
      <c r="G3" s="11"/>
      <c r="H3" s="11"/>
      <c r="I3" s="9" t="s">
        <v>2</v>
      </c>
      <c r="J3" s="9"/>
      <c r="K3" s="9"/>
      <c r="L3" s="9"/>
      <c r="M3" s="9"/>
      <c r="N3" s="9"/>
      <c r="O3" s="9"/>
      <c r="Q3" s="12"/>
      <c r="R3" s="12"/>
    </row>
    <row r="4" spans="1:18" x14ac:dyDescent="0.2">
      <c r="A4" s="13" t="s">
        <v>0</v>
      </c>
      <c r="B4" s="14">
        <v>36892</v>
      </c>
      <c r="C4" s="14">
        <v>36895</v>
      </c>
      <c r="D4" s="15">
        <v>1</v>
      </c>
      <c r="E4" s="14">
        <v>37043</v>
      </c>
      <c r="F4" s="15">
        <v>2</v>
      </c>
      <c r="G4" s="1">
        <v>2002</v>
      </c>
      <c r="H4" s="1">
        <v>2003</v>
      </c>
      <c r="I4" s="1">
        <v>2004</v>
      </c>
      <c r="J4" s="15">
        <v>3</v>
      </c>
      <c r="K4" s="1">
        <v>2005</v>
      </c>
      <c r="L4" s="1">
        <v>2006</v>
      </c>
      <c r="M4" s="1">
        <v>2007</v>
      </c>
      <c r="N4" s="1">
        <v>2008</v>
      </c>
      <c r="O4" s="15">
        <v>4</v>
      </c>
      <c r="Q4" s="12"/>
      <c r="R4" s="12"/>
    </row>
    <row r="5" spans="1:18" x14ac:dyDescent="0.2">
      <c r="A5" s="16"/>
      <c r="B5" s="16"/>
      <c r="C5" s="16"/>
      <c r="D5" s="16"/>
      <c r="E5" s="16"/>
      <c r="F5" s="16"/>
      <c r="G5" s="16"/>
      <c r="H5" s="16"/>
    </row>
    <row r="6" spans="1:18" x14ac:dyDescent="0.2">
      <c r="A6" s="17" t="s">
        <v>48</v>
      </c>
      <c r="B6" s="17"/>
      <c r="C6" s="17"/>
      <c r="D6" s="17"/>
      <c r="E6" s="17"/>
      <c r="F6" s="17"/>
      <c r="G6" s="17"/>
      <c r="H6" s="17"/>
      <c r="I6" s="18"/>
      <c r="J6" s="18"/>
      <c r="K6" s="19"/>
      <c r="L6" s="19"/>
      <c r="M6" s="19"/>
      <c r="N6" s="19"/>
      <c r="O6" s="19"/>
    </row>
    <row r="7" spans="1:18" x14ac:dyDescent="0.2">
      <c r="A7" s="16" t="s">
        <v>1</v>
      </c>
      <c r="B7" s="20">
        <f>ROUND((0.11589)*0.9,5)</f>
        <v>0.1043</v>
      </c>
      <c r="C7" s="20">
        <f>ROUND((0.12589-0.01)*0.9+0.01,5)</f>
        <v>0.1143</v>
      </c>
      <c r="D7" s="20"/>
      <c r="E7" s="20">
        <f>ROUND((0.12589-0.01)*0.9+0.01,5)</f>
        <v>0.1143</v>
      </c>
      <c r="F7" s="20"/>
      <c r="G7" s="20">
        <f>ROUND((0.12589-0.01)*0.9+0.01,5)</f>
        <v>0.1143</v>
      </c>
      <c r="H7" s="20">
        <f>ROUND((0.12589-0.01)*0.9+0.01,5)</f>
        <v>0.1143</v>
      </c>
      <c r="I7" s="20">
        <f>ROUND((0.12589-0.01)*0.9+0.01,5)</f>
        <v>0.1143</v>
      </c>
      <c r="J7" s="20"/>
      <c r="K7" s="21">
        <v>0.1143</v>
      </c>
      <c r="L7" s="21">
        <v>0.1143</v>
      </c>
      <c r="M7" s="22">
        <v>0.1143</v>
      </c>
      <c r="N7" s="22">
        <v>0.11559999999999999</v>
      </c>
      <c r="O7" s="22"/>
      <c r="Q7" s="8"/>
      <c r="R7" s="6"/>
    </row>
    <row r="8" spans="1:18" x14ac:dyDescent="0.2">
      <c r="A8" s="16" t="s">
        <v>3</v>
      </c>
      <c r="B8" s="23">
        <f>ROUND((0.13321)*0.9,5)</f>
        <v>0.11989</v>
      </c>
      <c r="C8" s="23">
        <f>ROUND((0.14321-0.01)*0.9+0.01,5)</f>
        <v>0.12989000000000001</v>
      </c>
      <c r="D8" s="24"/>
      <c r="E8" s="24">
        <f>ROUND((0.14321-0.01)*0.9+0.01,5)</f>
        <v>0.12989000000000001</v>
      </c>
      <c r="F8" s="24"/>
      <c r="G8" s="24">
        <f>ROUND((0.14321-0.01)*0.9+0.01,5)</f>
        <v>0.12989000000000001</v>
      </c>
      <c r="H8" s="24">
        <f>ROUND((0.14321-0.01)*0.9+0.01,5)</f>
        <v>0.12989000000000001</v>
      </c>
      <c r="I8" s="20">
        <f>ROUND((0.14321-0.01)*0.9+0.01,5)</f>
        <v>0.12989000000000001</v>
      </c>
      <c r="J8" s="20"/>
      <c r="K8" s="21">
        <v>0.12989000000000001</v>
      </c>
      <c r="L8" s="21">
        <v>0.12989000000000001</v>
      </c>
      <c r="M8" s="22">
        <v>0.12989000000000001</v>
      </c>
      <c r="N8" s="22">
        <v>0.13142000000000001</v>
      </c>
      <c r="O8" s="22"/>
      <c r="Q8" s="8"/>
      <c r="R8" s="6"/>
    </row>
    <row r="9" spans="1:18" x14ac:dyDescent="0.2">
      <c r="A9" s="18" t="s">
        <v>4</v>
      </c>
      <c r="B9" s="25">
        <f>ROUND((0.13321)*0.9,5)</f>
        <v>0.11989</v>
      </c>
      <c r="C9" s="25">
        <f>ROUND((0.14321-0.01)*0.9+0.01,5)</f>
        <v>0.12989000000000001</v>
      </c>
      <c r="D9" s="24"/>
      <c r="E9" s="24">
        <f>+E8+0.05124</f>
        <v>0.18113000000000001</v>
      </c>
      <c r="F9" s="24"/>
      <c r="G9" s="24">
        <f>+G8+0.05124</f>
        <v>0.18113000000000001</v>
      </c>
      <c r="H9" s="24">
        <f>+H8+0.05124</f>
        <v>0.18113000000000001</v>
      </c>
      <c r="I9" s="20">
        <f>ROUND((0.19445-0.01-0.05124)*0.9+0.01+0.05124,5)</f>
        <v>0.18113000000000001</v>
      </c>
      <c r="J9" s="20"/>
      <c r="K9" s="21">
        <v>0.17821000000000001</v>
      </c>
      <c r="L9" s="21">
        <v>0.21314</v>
      </c>
      <c r="M9" s="22">
        <v>0.22944000000000001</v>
      </c>
      <c r="N9" s="22">
        <v>0.22166</v>
      </c>
      <c r="O9" s="22"/>
      <c r="Q9" s="8"/>
      <c r="R9" s="6"/>
    </row>
    <row r="10" spans="1:18" x14ac:dyDescent="0.2">
      <c r="A10" s="18" t="s">
        <v>5</v>
      </c>
      <c r="B10" s="25">
        <f>ROUND((0.13321)*0.9,5)</f>
        <v>0.11989</v>
      </c>
      <c r="C10" s="25">
        <f>ROUND((0.14321-0.01)*0.9+0.01,5)</f>
        <v>0.12989000000000001</v>
      </c>
      <c r="D10" s="24"/>
      <c r="E10" s="24">
        <f>+E8+0.09517</f>
        <v>0.22506000000000001</v>
      </c>
      <c r="F10" s="24"/>
      <c r="G10" s="24">
        <f>+G8+0.09517</f>
        <v>0.22506000000000001</v>
      </c>
      <c r="H10" s="24">
        <f>+H8+0.09517</f>
        <v>0.22506000000000001</v>
      </c>
      <c r="I10" s="20">
        <f>ROUND((0.23838-0.01-0.09517)*0.9+0.01+0.09517,5)</f>
        <v>0.22506000000000001</v>
      </c>
      <c r="J10" s="20"/>
      <c r="K10" s="21">
        <v>0.21964</v>
      </c>
      <c r="L10" s="21">
        <v>0.29006999999999999</v>
      </c>
      <c r="M10" s="22">
        <v>0.32146000000000002</v>
      </c>
      <c r="N10" s="22">
        <v>0.30507000000000001</v>
      </c>
      <c r="O10" s="22"/>
      <c r="Q10" s="8"/>
      <c r="R10" s="6"/>
    </row>
    <row r="11" spans="1:18" x14ac:dyDescent="0.2">
      <c r="A11" s="18" t="s">
        <v>6</v>
      </c>
      <c r="B11" s="26">
        <f>ROUND((0.13321)*0.9,5)</f>
        <v>0.11989</v>
      </c>
      <c r="C11" s="26">
        <f>ROUND((0.14321-0.01)*0.9+0.01,5)</f>
        <v>0.12989000000000001</v>
      </c>
      <c r="D11" s="24"/>
      <c r="E11" s="24">
        <f>+E8+0.11505</f>
        <v>0.24493999999999999</v>
      </c>
      <c r="F11" s="24"/>
      <c r="G11" s="24">
        <f>+G8+0.11505</f>
        <v>0.24493999999999999</v>
      </c>
      <c r="H11" s="24">
        <f>+H8+0.11505</f>
        <v>0.24493999999999999</v>
      </c>
      <c r="I11" s="20">
        <f>ROUND((0.25826-0.01-0.11505)*0.9+0.01+0.11505,5)</f>
        <v>0.24493999999999999</v>
      </c>
      <c r="J11" s="20"/>
      <c r="K11" s="21">
        <v>0.21964</v>
      </c>
      <c r="L11" s="21">
        <v>0.33039000000000002</v>
      </c>
      <c r="M11" s="22">
        <v>0.36969000000000002</v>
      </c>
      <c r="N11" s="22">
        <v>0.34877999999999998</v>
      </c>
      <c r="O11" s="22"/>
      <c r="Q11" s="8"/>
      <c r="R11" s="6"/>
    </row>
    <row r="12" spans="1:18" x14ac:dyDescent="0.2">
      <c r="A12" s="16"/>
      <c r="B12" s="16"/>
      <c r="C12" s="16"/>
      <c r="D12" s="16"/>
      <c r="E12" s="16"/>
      <c r="F12" s="16"/>
      <c r="G12" s="16"/>
      <c r="H12" s="16"/>
      <c r="I12" s="18"/>
      <c r="J12" s="18"/>
      <c r="K12" s="19"/>
      <c r="L12" s="19"/>
      <c r="M12" s="19"/>
      <c r="N12" s="19"/>
      <c r="O12" s="19"/>
    </row>
    <row r="14" spans="1:18" x14ac:dyDescent="0.2">
      <c r="A14" s="18" t="s">
        <v>7</v>
      </c>
      <c r="B14" s="18"/>
      <c r="C14" s="18"/>
      <c r="D14" s="18"/>
      <c r="E14" s="18"/>
      <c r="F14" s="18"/>
      <c r="G14" s="18"/>
      <c r="H14" s="18"/>
    </row>
    <row r="15" spans="1:18" x14ac:dyDescent="0.2">
      <c r="B15" s="16"/>
      <c r="C15" s="16"/>
      <c r="D15" s="16"/>
      <c r="E15" s="16"/>
      <c r="F15" s="16"/>
      <c r="G15" s="16"/>
      <c r="H15" s="16"/>
    </row>
    <row r="16" spans="1:18" x14ac:dyDescent="0.2">
      <c r="B16" s="16"/>
      <c r="C16" s="16"/>
      <c r="D16" s="16"/>
      <c r="E16" s="16"/>
      <c r="F16" s="16"/>
      <c r="G16" s="16"/>
      <c r="H16" s="16"/>
    </row>
    <row r="17" spans="1:40" x14ac:dyDescent="0.2">
      <c r="A17" s="16" t="s">
        <v>10</v>
      </c>
      <c r="B17" s="16"/>
      <c r="C17" s="16"/>
      <c r="D17" s="16"/>
      <c r="E17" s="16"/>
      <c r="F17" s="16"/>
      <c r="G17" s="16"/>
      <c r="H17" s="16"/>
    </row>
    <row r="18" spans="1:40" x14ac:dyDescent="0.2">
      <c r="A18" s="16" t="s">
        <v>11</v>
      </c>
      <c r="B18" s="16"/>
      <c r="C18" s="16"/>
      <c r="D18" s="16"/>
      <c r="E18" s="16"/>
      <c r="F18" s="16"/>
      <c r="G18" s="16"/>
      <c r="H18" s="16"/>
    </row>
    <row r="19" spans="1:40" x14ac:dyDescent="0.2">
      <c r="A19" s="16" t="s">
        <v>8</v>
      </c>
      <c r="B19" s="16"/>
      <c r="C19" s="16"/>
      <c r="D19" s="16"/>
      <c r="E19" s="16"/>
      <c r="F19" s="16"/>
      <c r="G19" s="16"/>
      <c r="H19" s="16"/>
    </row>
    <row r="20" spans="1:40" x14ac:dyDescent="0.2">
      <c r="A20" s="16" t="s">
        <v>9</v>
      </c>
      <c r="B20" s="16"/>
      <c r="C20" s="16"/>
      <c r="D20" s="16"/>
      <c r="E20" s="16"/>
      <c r="F20" s="16"/>
      <c r="G20" s="16"/>
      <c r="H20" s="16"/>
    </row>
    <row r="21" spans="1:40" x14ac:dyDescent="0.2">
      <c r="A21" s="16"/>
    </row>
    <row r="23" spans="1:40" x14ac:dyDescent="0.2">
      <c r="I23" s="27"/>
    </row>
    <row r="24" spans="1:40" x14ac:dyDescent="0.2">
      <c r="I24" s="27"/>
      <c r="Q24" s="28" t="s">
        <v>12</v>
      </c>
    </row>
    <row r="25" spans="1:40" x14ac:dyDescent="0.2">
      <c r="I25" s="27"/>
    </row>
    <row r="26" spans="1:40" x14ac:dyDescent="0.2">
      <c r="G26" s="29"/>
      <c r="H26" s="29"/>
      <c r="I26" s="29"/>
    </row>
    <row r="28" spans="1:40" x14ac:dyDescent="0.2">
      <c r="AM28" s="54"/>
      <c r="AN28" s="54"/>
    </row>
    <row r="29" spans="1:40" x14ac:dyDescent="0.2">
      <c r="Q29" s="30" t="s">
        <v>13</v>
      </c>
      <c r="R29" s="31" t="s">
        <v>14</v>
      </c>
      <c r="S29" s="31" t="s">
        <v>15</v>
      </c>
      <c r="T29" s="31" t="s">
        <v>16</v>
      </c>
      <c r="U29" s="31" t="s">
        <v>17</v>
      </c>
      <c r="V29" s="31" t="s">
        <v>18</v>
      </c>
      <c r="W29" s="31" t="s">
        <v>19</v>
      </c>
      <c r="X29" s="31" t="s">
        <v>20</v>
      </c>
      <c r="Y29" s="31" t="s">
        <v>21</v>
      </c>
      <c r="Z29" s="31" t="s">
        <v>22</v>
      </c>
      <c r="AA29" s="31" t="s">
        <v>23</v>
      </c>
      <c r="AB29" s="31" t="s">
        <v>24</v>
      </c>
      <c r="AC29" s="31" t="s">
        <v>25</v>
      </c>
      <c r="AD29" s="31" t="s">
        <v>39</v>
      </c>
      <c r="AE29" s="31" t="s">
        <v>40</v>
      </c>
      <c r="AF29" s="31" t="s">
        <v>46</v>
      </c>
      <c r="AG29" s="31" t="s">
        <v>57</v>
      </c>
      <c r="AH29" s="31" t="s">
        <v>58</v>
      </c>
      <c r="AI29" s="31" t="s">
        <v>59</v>
      </c>
      <c r="AJ29" s="31" t="s">
        <v>60</v>
      </c>
      <c r="AK29" s="31" t="s">
        <v>62</v>
      </c>
      <c r="AM29" s="14"/>
      <c r="AN29" s="14"/>
    </row>
    <row r="30" spans="1:40" x14ac:dyDescent="0.2">
      <c r="Q30" s="2" t="s">
        <v>26</v>
      </c>
      <c r="R30" s="3">
        <f>B7*100</f>
        <v>10.43</v>
      </c>
      <c r="S30" s="3">
        <f>E7*100</f>
        <v>11.43</v>
      </c>
      <c r="T30" s="3">
        <f t="shared" ref="T30:V34" si="0">G7*100</f>
        <v>11.43</v>
      </c>
      <c r="U30" s="3">
        <f t="shared" si="0"/>
        <v>11.43</v>
      </c>
      <c r="V30" s="3">
        <f t="shared" si="0"/>
        <v>11.43</v>
      </c>
      <c r="W30" s="3">
        <f t="shared" ref="W30:Z34" si="1">K7*100</f>
        <v>11.43</v>
      </c>
      <c r="X30" s="3">
        <f t="shared" si="1"/>
        <v>11.43</v>
      </c>
      <c r="Y30" s="3">
        <f t="shared" si="1"/>
        <v>11.43</v>
      </c>
      <c r="Z30" s="3">
        <f t="shared" si="1"/>
        <v>11.559999999999999</v>
      </c>
      <c r="AA30" s="4">
        <v>11.5</v>
      </c>
      <c r="AB30" s="4">
        <v>11.877000000000001</v>
      </c>
      <c r="AC30" s="4">
        <v>11.877000000000001</v>
      </c>
      <c r="AD30" s="4">
        <v>11.877000000000001</v>
      </c>
      <c r="AE30" s="4">
        <v>12.233000000000001</v>
      </c>
      <c r="AF30" s="4">
        <v>12.233000000000001</v>
      </c>
      <c r="AG30" s="4">
        <v>12.233000000000001</v>
      </c>
      <c r="AH30" s="4">
        <v>12.233000000000001</v>
      </c>
      <c r="AI30" s="4">
        <v>12.845000000000001</v>
      </c>
      <c r="AJ30" s="4">
        <v>12.845000000000001</v>
      </c>
      <c r="AK30" s="4">
        <v>12.845000000000001</v>
      </c>
      <c r="AM30" s="8"/>
      <c r="AN30" s="8"/>
    </row>
    <row r="31" spans="1:40" x14ac:dyDescent="0.2">
      <c r="Q31" s="2" t="s">
        <v>27</v>
      </c>
      <c r="R31" s="3">
        <f>B8*100</f>
        <v>11.988999999999999</v>
      </c>
      <c r="S31" s="3">
        <f>E8*100</f>
        <v>12.989000000000001</v>
      </c>
      <c r="T31" s="3">
        <f t="shared" si="0"/>
        <v>12.989000000000001</v>
      </c>
      <c r="U31" s="3">
        <f t="shared" si="0"/>
        <v>12.989000000000001</v>
      </c>
      <c r="V31" s="3">
        <f t="shared" si="0"/>
        <v>12.989000000000001</v>
      </c>
      <c r="W31" s="3">
        <f t="shared" si="1"/>
        <v>12.989000000000001</v>
      </c>
      <c r="X31" s="3">
        <f t="shared" si="1"/>
        <v>12.989000000000001</v>
      </c>
      <c r="Y31" s="3">
        <f t="shared" si="1"/>
        <v>12.989000000000001</v>
      </c>
      <c r="Z31" s="3">
        <f t="shared" si="1"/>
        <v>13.142000000000001</v>
      </c>
      <c r="AA31" s="4">
        <v>13.1</v>
      </c>
      <c r="AB31" s="4">
        <v>13.502000000000001</v>
      </c>
      <c r="AC31" s="4">
        <v>13.502000000000001</v>
      </c>
      <c r="AD31" s="4">
        <v>13.502000000000001</v>
      </c>
      <c r="AE31" s="4">
        <v>13.907</v>
      </c>
      <c r="AF31" s="4">
        <v>13.907</v>
      </c>
      <c r="AG31" s="4">
        <v>13.907</v>
      </c>
      <c r="AH31" s="4">
        <v>13.907</v>
      </c>
      <c r="AI31" s="4">
        <v>14.602</v>
      </c>
      <c r="AJ31" s="4">
        <v>14.602</v>
      </c>
      <c r="AK31" s="4">
        <v>14.602</v>
      </c>
      <c r="AM31" s="8"/>
      <c r="AN31" s="8"/>
    </row>
    <row r="32" spans="1:40" x14ac:dyDescent="0.2">
      <c r="Q32" s="2" t="s">
        <v>28</v>
      </c>
      <c r="R32" s="3">
        <f>B9*100</f>
        <v>11.988999999999999</v>
      </c>
      <c r="S32" s="3">
        <f>E9*100</f>
        <v>18.113</v>
      </c>
      <c r="T32" s="3">
        <f t="shared" si="0"/>
        <v>18.113</v>
      </c>
      <c r="U32" s="3">
        <f t="shared" si="0"/>
        <v>18.113</v>
      </c>
      <c r="V32" s="3">
        <f t="shared" si="0"/>
        <v>18.113</v>
      </c>
      <c r="W32" s="3">
        <f t="shared" si="1"/>
        <v>17.821000000000002</v>
      </c>
      <c r="X32" s="3">
        <f t="shared" si="1"/>
        <v>21.314</v>
      </c>
      <c r="Y32" s="3">
        <f t="shared" si="1"/>
        <v>22.943999999999999</v>
      </c>
      <c r="Z32" s="3">
        <f t="shared" si="1"/>
        <v>22.166</v>
      </c>
      <c r="AA32" s="4">
        <v>24.7</v>
      </c>
      <c r="AB32" s="4">
        <v>27.571999999999999</v>
      </c>
      <c r="AC32" s="4">
        <v>28.562000000000001</v>
      </c>
      <c r="AD32" s="4">
        <v>29.062000000000001</v>
      </c>
      <c r="AE32" s="4">
        <v>28.010999999999999</v>
      </c>
      <c r="AF32" s="4">
        <v>29.385000000000002</v>
      </c>
      <c r="AG32" s="4">
        <v>30.18</v>
      </c>
      <c r="AH32" s="4">
        <v>29.276</v>
      </c>
      <c r="AI32" s="4">
        <v>29.518000000000001</v>
      </c>
      <c r="AJ32" s="4">
        <v>29.94</v>
      </c>
      <c r="AK32" s="4">
        <v>29.561</v>
      </c>
      <c r="AM32" s="8"/>
      <c r="AN32" s="8"/>
    </row>
    <row r="33" spans="17:40" x14ac:dyDescent="0.2">
      <c r="Q33" s="2" t="s">
        <v>29</v>
      </c>
      <c r="R33" s="3">
        <f>B10*100</f>
        <v>11.988999999999999</v>
      </c>
      <c r="S33" s="3">
        <f>E10*100</f>
        <v>22.506</v>
      </c>
      <c r="T33" s="3">
        <f t="shared" si="0"/>
        <v>22.506</v>
      </c>
      <c r="U33" s="3">
        <f t="shared" si="0"/>
        <v>22.506</v>
      </c>
      <c r="V33" s="3">
        <f t="shared" si="0"/>
        <v>22.506</v>
      </c>
      <c r="W33" s="3">
        <f t="shared" si="1"/>
        <v>21.963999999999999</v>
      </c>
      <c r="X33" s="3">
        <f t="shared" si="1"/>
        <v>29.006999999999998</v>
      </c>
      <c r="Y33" s="3">
        <f t="shared" si="1"/>
        <v>32.146000000000001</v>
      </c>
      <c r="Z33" s="3">
        <f t="shared" si="1"/>
        <v>30.507000000000001</v>
      </c>
      <c r="AA33" s="4">
        <v>35.4</v>
      </c>
      <c r="AB33" s="4">
        <v>40.576999999999998</v>
      </c>
      <c r="AC33" s="4">
        <v>42.481999999999999</v>
      </c>
      <c r="AD33" s="4">
        <v>40.029000000000003</v>
      </c>
      <c r="AE33" s="4">
        <v>38.978000000000002</v>
      </c>
      <c r="AF33" s="4">
        <v>40.351999999999997</v>
      </c>
      <c r="AG33" s="4">
        <v>34.18</v>
      </c>
      <c r="AH33" s="4">
        <v>33.276000000000003</v>
      </c>
      <c r="AI33" s="4">
        <v>33.518000000000001</v>
      </c>
      <c r="AJ33" s="4">
        <v>33.94</v>
      </c>
      <c r="AK33" s="4">
        <v>33.561</v>
      </c>
      <c r="AM33" s="8"/>
      <c r="AN33" s="8"/>
    </row>
    <row r="34" spans="17:40" x14ac:dyDescent="0.2">
      <c r="Q34" s="2" t="s">
        <v>30</v>
      </c>
      <c r="R34" s="3">
        <f>B11*100</f>
        <v>11.988999999999999</v>
      </c>
      <c r="S34" s="3">
        <f>E11*100</f>
        <v>24.494</v>
      </c>
      <c r="T34" s="3">
        <f t="shared" si="0"/>
        <v>24.494</v>
      </c>
      <c r="U34" s="3">
        <f t="shared" si="0"/>
        <v>24.494</v>
      </c>
      <c r="V34" s="3">
        <f t="shared" si="0"/>
        <v>24.494</v>
      </c>
      <c r="W34" s="3">
        <f t="shared" si="1"/>
        <v>21.963999999999999</v>
      </c>
      <c r="X34" s="3">
        <f t="shared" si="1"/>
        <v>33.039000000000001</v>
      </c>
      <c r="Y34" s="3">
        <f t="shared" si="1"/>
        <v>36.969000000000001</v>
      </c>
      <c r="Z34" s="3">
        <f t="shared" si="1"/>
        <v>34.878</v>
      </c>
      <c r="AA34" s="4">
        <v>41</v>
      </c>
      <c r="AB34" s="4">
        <v>47.393000000000001</v>
      </c>
      <c r="AC34" s="4">
        <v>49.777999999999999</v>
      </c>
      <c r="AD34" s="4">
        <v>40.029000000000003</v>
      </c>
      <c r="AE34" s="4">
        <v>38.978000000000002</v>
      </c>
      <c r="AF34" s="4">
        <v>40.351999999999997</v>
      </c>
      <c r="AG34" s="4">
        <v>34.18</v>
      </c>
      <c r="AH34" s="4">
        <v>33.276000000000003</v>
      </c>
      <c r="AI34" s="4">
        <v>33.518000000000001</v>
      </c>
      <c r="AJ34" s="4">
        <v>33.94</v>
      </c>
      <c r="AK34" s="4">
        <v>33.561</v>
      </c>
      <c r="AM34" s="8"/>
      <c r="AN34" s="8"/>
    </row>
    <row r="36" spans="17:40" x14ac:dyDescent="0.2">
      <c r="Q36" s="2" t="s">
        <v>31</v>
      </c>
      <c r="R36" s="3">
        <f t="shared" ref="R36:V37" si="2">0.9*R40</f>
        <v>8.8308</v>
      </c>
      <c r="S36" s="3">
        <f t="shared" si="2"/>
        <v>8.8308</v>
      </c>
      <c r="T36" s="3">
        <f t="shared" si="2"/>
        <v>8.3160000000000007</v>
      </c>
      <c r="U36" s="3">
        <f t="shared" si="2"/>
        <v>8.3160000000000007</v>
      </c>
      <c r="V36" s="3">
        <f t="shared" si="2"/>
        <v>8.3160000000000007</v>
      </c>
      <c r="W36" s="3">
        <f t="shared" ref="W36:AK37" si="3">$V36</f>
        <v>8.3160000000000007</v>
      </c>
      <c r="X36" s="3">
        <f t="shared" si="3"/>
        <v>8.3160000000000007</v>
      </c>
      <c r="Y36" s="3">
        <f t="shared" si="3"/>
        <v>8.3160000000000007</v>
      </c>
      <c r="Z36" s="3">
        <f t="shared" si="3"/>
        <v>8.3160000000000007</v>
      </c>
      <c r="AA36" s="3">
        <f t="shared" si="3"/>
        <v>8.3160000000000007</v>
      </c>
      <c r="AB36" s="3">
        <f t="shared" si="3"/>
        <v>8.3160000000000007</v>
      </c>
      <c r="AC36" s="3">
        <f t="shared" si="3"/>
        <v>8.3160000000000007</v>
      </c>
      <c r="AD36" s="3">
        <f t="shared" si="3"/>
        <v>8.3160000000000007</v>
      </c>
      <c r="AE36" s="3">
        <f t="shared" si="3"/>
        <v>8.3160000000000007</v>
      </c>
      <c r="AF36" s="3">
        <f t="shared" si="3"/>
        <v>8.3160000000000007</v>
      </c>
      <c r="AG36" s="3">
        <f t="shared" si="3"/>
        <v>8.3160000000000007</v>
      </c>
      <c r="AH36" s="3">
        <f t="shared" si="3"/>
        <v>8.3160000000000007</v>
      </c>
      <c r="AI36" s="3">
        <f t="shared" si="3"/>
        <v>8.3160000000000007</v>
      </c>
      <c r="AJ36" s="3">
        <f t="shared" si="3"/>
        <v>8.3160000000000007</v>
      </c>
      <c r="AK36" s="3">
        <f t="shared" si="3"/>
        <v>8.3160000000000007</v>
      </c>
      <c r="AM36" s="8"/>
      <c r="AN36" s="8"/>
    </row>
    <row r="37" spans="17:40" x14ac:dyDescent="0.2">
      <c r="Q37" s="2" t="s">
        <v>32</v>
      </c>
      <c r="R37" s="3">
        <f t="shared" si="2"/>
        <v>10.155600000000002</v>
      </c>
      <c r="S37" s="3">
        <f t="shared" si="2"/>
        <v>10.155600000000002</v>
      </c>
      <c r="T37" s="3">
        <f t="shared" si="2"/>
        <v>9.5633999999999997</v>
      </c>
      <c r="U37" s="3">
        <f t="shared" si="2"/>
        <v>9.5633999999999997</v>
      </c>
      <c r="V37" s="3">
        <f t="shared" si="2"/>
        <v>9.5633999999999997</v>
      </c>
      <c r="W37" s="3">
        <f t="shared" si="3"/>
        <v>9.5633999999999997</v>
      </c>
      <c r="X37" s="3">
        <f t="shared" si="3"/>
        <v>9.5633999999999997</v>
      </c>
      <c r="Y37" s="3">
        <f t="shared" si="3"/>
        <v>9.5633999999999997</v>
      </c>
      <c r="Z37" s="3">
        <f t="shared" si="3"/>
        <v>9.5633999999999997</v>
      </c>
      <c r="AA37" s="3">
        <f t="shared" si="3"/>
        <v>9.5633999999999997</v>
      </c>
      <c r="AB37" s="3">
        <f t="shared" si="3"/>
        <v>9.5633999999999997</v>
      </c>
      <c r="AC37" s="3">
        <f t="shared" si="3"/>
        <v>9.5633999999999997</v>
      </c>
      <c r="AD37" s="3">
        <f t="shared" si="3"/>
        <v>9.5633999999999997</v>
      </c>
      <c r="AE37" s="3">
        <f t="shared" si="3"/>
        <v>9.5633999999999997</v>
      </c>
      <c r="AF37" s="3">
        <f t="shared" si="3"/>
        <v>9.5633999999999997</v>
      </c>
      <c r="AG37" s="3">
        <f t="shared" si="3"/>
        <v>9.5633999999999997</v>
      </c>
      <c r="AH37" s="3">
        <f t="shared" si="3"/>
        <v>9.5633999999999997</v>
      </c>
      <c r="AI37" s="3">
        <f t="shared" si="3"/>
        <v>9.5633999999999997</v>
      </c>
      <c r="AJ37" s="3">
        <f t="shared" si="3"/>
        <v>9.5633999999999997</v>
      </c>
      <c r="AK37" s="3">
        <f t="shared" si="3"/>
        <v>9.5633999999999997</v>
      </c>
      <c r="AM37" s="8"/>
      <c r="AN37" s="8"/>
    </row>
    <row r="38" spans="17:40" x14ac:dyDescent="0.2">
      <c r="Q38" s="2" t="s">
        <v>61</v>
      </c>
      <c r="T38" s="3"/>
      <c r="AB38" s="3"/>
      <c r="AC38" s="3"/>
      <c r="AG38" s="3">
        <f>AG37</f>
        <v>9.5633999999999997</v>
      </c>
      <c r="AH38" s="4">
        <v>12.474</v>
      </c>
      <c r="AI38" s="3">
        <f>$AH38</f>
        <v>12.474</v>
      </c>
      <c r="AJ38" s="3">
        <f>$AH38</f>
        <v>12.474</v>
      </c>
      <c r="AK38" s="3">
        <f>$AH38</f>
        <v>12.474</v>
      </c>
      <c r="AM38" s="8"/>
      <c r="AN38" s="8"/>
    </row>
    <row r="39" spans="17:40" x14ac:dyDescent="0.2">
      <c r="T39" s="3"/>
      <c r="AB39" s="3"/>
      <c r="AC39" s="3"/>
      <c r="AG39" s="3"/>
      <c r="AH39" s="4"/>
      <c r="AI39" s="3"/>
      <c r="AJ39" s="3"/>
    </row>
    <row r="40" spans="17:40" x14ac:dyDescent="0.2">
      <c r="Q40" s="1" t="s">
        <v>33</v>
      </c>
      <c r="R40" s="5">
        <v>9.8119999999999994</v>
      </c>
      <c r="S40" s="1">
        <f>$R40</f>
        <v>9.8119999999999994</v>
      </c>
      <c r="T40" s="5">
        <v>9.24</v>
      </c>
      <c r="U40" s="1">
        <f>$T40</f>
        <v>9.24</v>
      </c>
      <c r="V40" s="1">
        <f>$T40</f>
        <v>9.24</v>
      </c>
      <c r="W40" s="5"/>
    </row>
    <row r="41" spans="17:40" x14ac:dyDescent="0.2">
      <c r="Q41" s="1" t="s">
        <v>34</v>
      </c>
      <c r="R41" s="5">
        <v>11.284000000000001</v>
      </c>
      <c r="S41" s="1">
        <f>$R41</f>
        <v>11.284000000000001</v>
      </c>
      <c r="T41" s="5">
        <v>10.625999999999999</v>
      </c>
      <c r="U41" s="1">
        <f>$T41</f>
        <v>10.625999999999999</v>
      </c>
      <c r="V41" s="1">
        <f>$T41</f>
        <v>10.625999999999999</v>
      </c>
      <c r="W41" s="5"/>
    </row>
    <row r="43" spans="17:40" x14ac:dyDescent="0.2">
      <c r="Q43" s="2" t="s">
        <v>41</v>
      </c>
      <c r="R43" s="6">
        <f t="shared" ref="R43:AC43" si="4">1-(R36/R30)</f>
        <v>0.15332694151486093</v>
      </c>
      <c r="S43" s="6">
        <f t="shared" si="4"/>
        <v>0.2274015748031496</v>
      </c>
      <c r="T43" s="6">
        <f t="shared" si="4"/>
        <v>0.27244094488188964</v>
      </c>
      <c r="U43" s="6">
        <f t="shared" si="4"/>
        <v>0.27244094488188964</v>
      </c>
      <c r="V43" s="6">
        <f t="shared" si="4"/>
        <v>0.27244094488188964</v>
      </c>
      <c r="W43" s="6">
        <f t="shared" si="4"/>
        <v>0.27244094488188964</v>
      </c>
      <c r="X43" s="6">
        <f t="shared" si="4"/>
        <v>0.27244094488188964</v>
      </c>
      <c r="Y43" s="6">
        <f t="shared" si="4"/>
        <v>0.27244094488188964</v>
      </c>
      <c r="Z43" s="6">
        <f t="shared" si="4"/>
        <v>0.28062283737024207</v>
      </c>
      <c r="AA43" s="6">
        <f t="shared" si="4"/>
        <v>0.27686956521739126</v>
      </c>
      <c r="AB43" s="6">
        <f t="shared" si="4"/>
        <v>0.2998231876736549</v>
      </c>
      <c r="AC43" s="6">
        <f t="shared" si="4"/>
        <v>0.2998231876736549</v>
      </c>
      <c r="AD43" s="6">
        <f>1-(AD36/AD30)</f>
        <v>0.2998231876736549</v>
      </c>
      <c r="AE43" s="6">
        <f>1-(AE36/AE30)</f>
        <v>0.3201994604757622</v>
      </c>
      <c r="AF43" s="6"/>
      <c r="AG43" s="6"/>
      <c r="AH43" s="6"/>
      <c r="AI43" s="6"/>
      <c r="AJ43" s="6"/>
    </row>
    <row r="44" spans="17:40" x14ac:dyDescent="0.2">
      <c r="Q44" s="2" t="s">
        <v>42</v>
      </c>
      <c r="R44" s="6">
        <f t="shared" ref="R44:AC44" si="5">1-(R37/R31)</f>
        <v>0.15292351322045183</v>
      </c>
      <c r="S44" s="6">
        <f t="shared" si="5"/>
        <v>0.21813842482100232</v>
      </c>
      <c r="T44" s="6">
        <f t="shared" si="5"/>
        <v>0.2637308491800755</v>
      </c>
      <c r="U44" s="6">
        <f t="shared" si="5"/>
        <v>0.2637308491800755</v>
      </c>
      <c r="V44" s="6">
        <f t="shared" si="5"/>
        <v>0.2637308491800755</v>
      </c>
      <c r="W44" s="6">
        <f t="shared" si="5"/>
        <v>0.2637308491800755</v>
      </c>
      <c r="X44" s="6">
        <f t="shared" si="5"/>
        <v>0.2637308491800755</v>
      </c>
      <c r="Y44" s="6">
        <f t="shared" si="5"/>
        <v>0.2637308491800755</v>
      </c>
      <c r="Z44" s="6">
        <f t="shared" si="5"/>
        <v>0.27230254147009592</v>
      </c>
      <c r="AA44" s="6">
        <f t="shared" si="5"/>
        <v>0.26996946564885493</v>
      </c>
      <c r="AB44" s="6">
        <f t="shared" si="5"/>
        <v>0.29170493260257746</v>
      </c>
      <c r="AC44" s="6">
        <f t="shared" si="5"/>
        <v>0.29170493260257746</v>
      </c>
      <c r="AD44" s="6">
        <f>1-(AD37/AD31)</f>
        <v>0.29170493260257746</v>
      </c>
      <c r="AE44" s="6">
        <f>1-(AE37/AE31)</f>
        <v>0.31233191917739267</v>
      </c>
      <c r="AF44" s="6"/>
      <c r="AG44" s="6"/>
      <c r="AH44" s="6"/>
      <c r="AI44" s="6"/>
      <c r="AJ44" s="6"/>
    </row>
    <row r="45" spans="17:40" x14ac:dyDescent="0.2">
      <c r="Q45" s="2" t="s">
        <v>43</v>
      </c>
      <c r="R45" s="6">
        <f t="shared" ref="R45:AE45" si="6">1-(R$37/R32)</f>
        <v>0.15292351322045183</v>
      </c>
      <c r="S45" s="6">
        <f t="shared" si="6"/>
        <v>0.43931982553966753</v>
      </c>
      <c r="T45" s="6">
        <f t="shared" si="6"/>
        <v>0.47201457516700718</v>
      </c>
      <c r="U45" s="6">
        <f t="shared" si="6"/>
        <v>0.47201457516700718</v>
      </c>
      <c r="V45" s="6">
        <f t="shared" si="6"/>
        <v>0.47201457516700718</v>
      </c>
      <c r="W45" s="6">
        <f t="shared" si="6"/>
        <v>0.46336344761797887</v>
      </c>
      <c r="X45" s="6">
        <f t="shared" si="6"/>
        <v>0.5513089987801445</v>
      </c>
      <c r="Y45" s="6">
        <f t="shared" si="6"/>
        <v>0.58318514644351471</v>
      </c>
      <c r="Z45" s="6">
        <f t="shared" si="6"/>
        <v>0.56855544527654966</v>
      </c>
      <c r="AA45" s="6">
        <f t="shared" si="6"/>
        <v>0.61281781376518218</v>
      </c>
      <c r="AB45" s="6">
        <f t="shared" si="6"/>
        <v>0.65314812128246047</v>
      </c>
      <c r="AC45" s="6">
        <f t="shared" si="6"/>
        <v>0.66517050626706808</v>
      </c>
      <c r="AD45" s="6">
        <f t="shared" si="6"/>
        <v>0.67093111279333839</v>
      </c>
      <c r="AE45" s="6">
        <f t="shared" si="6"/>
        <v>0.65858412766413199</v>
      </c>
      <c r="AF45" s="6"/>
      <c r="AG45" s="6"/>
      <c r="AH45" s="6"/>
      <c r="AI45" s="6"/>
      <c r="AJ45" s="6"/>
    </row>
    <row r="46" spans="17:40" x14ac:dyDescent="0.2">
      <c r="Q46" s="2" t="s">
        <v>44</v>
      </c>
      <c r="R46" s="6">
        <f t="shared" ref="R46:AE46" si="7">1-(R$37/R33)</f>
        <v>0.15292351322045183</v>
      </c>
      <c r="S46" s="6">
        <f t="shared" si="7"/>
        <v>0.54876033057851226</v>
      </c>
      <c r="T46" s="6">
        <f t="shared" si="7"/>
        <v>0.5750733137829912</v>
      </c>
      <c r="U46" s="6">
        <f t="shared" si="7"/>
        <v>0.5750733137829912</v>
      </c>
      <c r="V46" s="6">
        <f t="shared" si="7"/>
        <v>0.5750733137829912</v>
      </c>
      <c r="W46" s="6">
        <f t="shared" si="7"/>
        <v>0.5645875068293571</v>
      </c>
      <c r="X46" s="6">
        <f t="shared" si="7"/>
        <v>0.67030716723549488</v>
      </c>
      <c r="Y46" s="6">
        <f t="shared" si="7"/>
        <v>0.70250108878243012</v>
      </c>
      <c r="Z46" s="6">
        <f t="shared" si="7"/>
        <v>0.68651784836267082</v>
      </c>
      <c r="AA46" s="6">
        <f t="shared" si="7"/>
        <v>0.72984745762711867</v>
      </c>
      <c r="AB46" s="6">
        <f t="shared" si="7"/>
        <v>0.76431475959287276</v>
      </c>
      <c r="AC46" s="6">
        <f t="shared" si="7"/>
        <v>0.77488348006214403</v>
      </c>
      <c r="AD46" s="6">
        <f t="shared" si="7"/>
        <v>0.76108821104699098</v>
      </c>
      <c r="AE46" s="6">
        <f t="shared" si="7"/>
        <v>0.75464621068294935</v>
      </c>
      <c r="AF46" s="6"/>
      <c r="AG46" s="6"/>
      <c r="AH46" s="6"/>
      <c r="AI46" s="6"/>
      <c r="AJ46" s="6"/>
    </row>
    <row r="47" spans="17:40" x14ac:dyDescent="0.2">
      <c r="Q47" s="2" t="s">
        <v>45</v>
      </c>
      <c r="R47" s="6">
        <f t="shared" ref="R47:AE47" si="8">1-(R$37/R34)</f>
        <v>0.15292351322045183</v>
      </c>
      <c r="S47" s="6">
        <f t="shared" si="8"/>
        <v>0.58538417571650192</v>
      </c>
      <c r="T47" s="6">
        <f t="shared" si="8"/>
        <v>0.6095615252714951</v>
      </c>
      <c r="U47" s="6">
        <f t="shared" si="8"/>
        <v>0.6095615252714951</v>
      </c>
      <c r="V47" s="6">
        <f t="shared" si="8"/>
        <v>0.6095615252714951</v>
      </c>
      <c r="W47" s="6">
        <f t="shared" si="8"/>
        <v>0.5645875068293571</v>
      </c>
      <c r="X47" s="6">
        <f t="shared" si="8"/>
        <v>0.71054208662489793</v>
      </c>
      <c r="Y47" s="6">
        <f t="shared" si="8"/>
        <v>0.74131299196624201</v>
      </c>
      <c r="Z47" s="6">
        <f t="shared" si="8"/>
        <v>0.72580423189403065</v>
      </c>
      <c r="AA47" s="6">
        <f t="shared" si="8"/>
        <v>0.76674634146341458</v>
      </c>
      <c r="AB47" s="6">
        <f t="shared" si="8"/>
        <v>0.79821070622243795</v>
      </c>
      <c r="AC47" s="6">
        <f t="shared" si="8"/>
        <v>0.80787898268311298</v>
      </c>
      <c r="AD47" s="6">
        <f t="shared" si="8"/>
        <v>0.76108821104699098</v>
      </c>
      <c r="AE47" s="6">
        <f t="shared" si="8"/>
        <v>0.75464621068294935</v>
      </c>
      <c r="AF47" s="6"/>
      <c r="AG47" s="6"/>
      <c r="AH47" s="6"/>
      <c r="AI47" s="6"/>
      <c r="AJ47" s="6"/>
    </row>
    <row r="50" spans="17:25" x14ac:dyDescent="0.2">
      <c r="S50" s="32">
        <v>36895</v>
      </c>
    </row>
    <row r="51" spans="17:25" x14ac:dyDescent="0.2">
      <c r="S51" s="33" t="s">
        <v>35</v>
      </c>
      <c r="U51" s="34" t="s">
        <v>37</v>
      </c>
    </row>
    <row r="52" spans="17:25" x14ac:dyDescent="0.2">
      <c r="Q52" s="30" t="s">
        <v>13</v>
      </c>
      <c r="R52" s="31" t="s">
        <v>14</v>
      </c>
      <c r="S52" s="33" t="s">
        <v>36</v>
      </c>
      <c r="T52" s="31" t="s">
        <v>25</v>
      </c>
      <c r="U52" s="34" t="s">
        <v>38</v>
      </c>
    </row>
    <row r="53" spans="17:25" x14ac:dyDescent="0.2">
      <c r="Q53" s="2" t="s">
        <v>26</v>
      </c>
      <c r="R53" s="8">
        <f t="shared" ref="R53:S57" si="9">B7*100</f>
        <v>10.43</v>
      </c>
      <c r="S53" s="8">
        <f t="shared" si="9"/>
        <v>11.43</v>
      </c>
      <c r="T53" s="8">
        <f>AC30</f>
        <v>11.877000000000001</v>
      </c>
      <c r="U53" s="7">
        <f>(T53-S53)/S53</f>
        <v>3.9107611548556513E-2</v>
      </c>
    </row>
    <row r="54" spans="17:25" x14ac:dyDescent="0.2">
      <c r="Q54" s="2" t="s">
        <v>27</v>
      </c>
      <c r="R54" s="8">
        <f t="shared" si="9"/>
        <v>11.988999999999999</v>
      </c>
      <c r="S54" s="8">
        <f t="shared" si="9"/>
        <v>12.989000000000001</v>
      </c>
      <c r="T54" s="8">
        <f>AC31</f>
        <v>13.502000000000001</v>
      </c>
      <c r="U54" s="7">
        <f>(T54-S54)/S54</f>
        <v>3.9494957271537443E-2</v>
      </c>
    </row>
    <row r="55" spans="17:25" x14ac:dyDescent="0.2">
      <c r="Q55" s="2" t="s">
        <v>28</v>
      </c>
      <c r="R55" s="8">
        <f t="shared" si="9"/>
        <v>11.988999999999999</v>
      </c>
      <c r="S55" s="8">
        <f t="shared" si="9"/>
        <v>12.989000000000001</v>
      </c>
      <c r="T55" s="8">
        <f>AC32</f>
        <v>28.562000000000001</v>
      </c>
      <c r="U55" s="7">
        <f>(T55-S55)/S55</f>
        <v>1.1989375625529293</v>
      </c>
    </row>
    <row r="56" spans="17:25" x14ac:dyDescent="0.2">
      <c r="Q56" s="2" t="s">
        <v>29</v>
      </c>
      <c r="R56" s="8">
        <f t="shared" si="9"/>
        <v>11.988999999999999</v>
      </c>
      <c r="S56" s="8">
        <f t="shared" si="9"/>
        <v>12.989000000000001</v>
      </c>
      <c r="T56" s="8">
        <f>AC33</f>
        <v>42.481999999999999</v>
      </c>
      <c r="U56" s="7">
        <f>(T56-S56)/S56</f>
        <v>2.2706135961197935</v>
      </c>
    </row>
    <row r="57" spans="17:25" x14ac:dyDescent="0.2">
      <c r="Q57" s="2" t="s">
        <v>30</v>
      </c>
      <c r="R57" s="8">
        <f t="shared" si="9"/>
        <v>11.988999999999999</v>
      </c>
      <c r="S57" s="8">
        <f t="shared" si="9"/>
        <v>12.989000000000001</v>
      </c>
      <c r="T57" s="8">
        <f>AC34</f>
        <v>49.777999999999999</v>
      </c>
      <c r="U57" s="7">
        <f>(T57-S57)/S57</f>
        <v>2.8323196550927707</v>
      </c>
    </row>
    <row r="63" spans="17:25" x14ac:dyDescent="0.2">
      <c r="R63" s="35"/>
      <c r="S63" s="52" t="s">
        <v>56</v>
      </c>
      <c r="T63" s="52"/>
      <c r="U63" s="52"/>
      <c r="V63" s="52"/>
      <c r="W63" s="52"/>
      <c r="X63" s="52"/>
      <c r="Y63" s="53"/>
    </row>
    <row r="64" spans="17:25" x14ac:dyDescent="0.2">
      <c r="R64" s="41"/>
      <c r="S64" s="51" t="s">
        <v>55</v>
      </c>
      <c r="T64" s="52"/>
      <c r="U64" s="52"/>
      <c r="V64" s="52"/>
      <c r="W64" s="53"/>
      <c r="X64" s="51" t="s">
        <v>54</v>
      </c>
      <c r="Y64" s="53"/>
    </row>
    <row r="65" spans="18:25" x14ac:dyDescent="0.2">
      <c r="R65" s="36" t="s">
        <v>47</v>
      </c>
      <c r="S65" s="40" t="s">
        <v>49</v>
      </c>
      <c r="T65" s="36" t="s">
        <v>50</v>
      </c>
      <c r="U65" s="36" t="s">
        <v>51</v>
      </c>
      <c r="V65" s="36" t="s">
        <v>52</v>
      </c>
      <c r="W65" s="36" t="s">
        <v>53</v>
      </c>
      <c r="X65" s="36" t="s">
        <v>49</v>
      </c>
      <c r="Y65" s="36" t="s">
        <v>50</v>
      </c>
    </row>
    <row r="66" spans="18:25" x14ac:dyDescent="0.2">
      <c r="R66" s="37" t="s">
        <v>14</v>
      </c>
      <c r="S66" s="42">
        <v>10.43</v>
      </c>
      <c r="T66" s="43">
        <v>11.988999999999999</v>
      </c>
      <c r="U66" s="43">
        <v>11.988999999999999</v>
      </c>
      <c r="V66" s="43">
        <v>11.988999999999999</v>
      </c>
      <c r="W66" s="44">
        <v>11.988999999999999</v>
      </c>
      <c r="X66" s="42">
        <v>8.8308</v>
      </c>
      <c r="Y66" s="44">
        <v>10.155600000000002</v>
      </c>
    </row>
    <row r="67" spans="18:25" x14ac:dyDescent="0.2">
      <c r="R67" s="38" t="s">
        <v>15</v>
      </c>
      <c r="S67" s="45">
        <v>11.43</v>
      </c>
      <c r="T67" s="46">
        <v>12.989000000000001</v>
      </c>
      <c r="U67" s="46">
        <v>18.113</v>
      </c>
      <c r="V67" s="46">
        <v>22.506</v>
      </c>
      <c r="W67" s="47">
        <v>24.494</v>
      </c>
      <c r="X67" s="45">
        <v>8.8308</v>
      </c>
      <c r="Y67" s="47">
        <v>10.155600000000002</v>
      </c>
    </row>
    <row r="68" spans="18:25" x14ac:dyDescent="0.2">
      <c r="R68" s="38" t="s">
        <v>16</v>
      </c>
      <c r="S68" s="45">
        <v>11.43</v>
      </c>
      <c r="T68" s="46">
        <v>12.989000000000001</v>
      </c>
      <c r="U68" s="46">
        <v>18.113</v>
      </c>
      <c r="V68" s="46">
        <v>22.506</v>
      </c>
      <c r="W68" s="47">
        <v>24.494</v>
      </c>
      <c r="X68" s="45">
        <v>8.3160000000000007</v>
      </c>
      <c r="Y68" s="47">
        <v>9.5633999999999997</v>
      </c>
    </row>
    <row r="69" spans="18:25" x14ac:dyDescent="0.2">
      <c r="R69" s="38" t="s">
        <v>17</v>
      </c>
      <c r="S69" s="45">
        <v>11.43</v>
      </c>
      <c r="T69" s="46">
        <v>12.989000000000001</v>
      </c>
      <c r="U69" s="46">
        <v>18.113</v>
      </c>
      <c r="V69" s="46">
        <v>22.506</v>
      </c>
      <c r="W69" s="47">
        <v>24.494</v>
      </c>
      <c r="X69" s="45">
        <v>8.3160000000000007</v>
      </c>
      <c r="Y69" s="47">
        <v>9.5633999999999997</v>
      </c>
    </row>
    <row r="70" spans="18:25" x14ac:dyDescent="0.2">
      <c r="R70" s="38" t="s">
        <v>18</v>
      </c>
      <c r="S70" s="45">
        <v>11.43</v>
      </c>
      <c r="T70" s="46">
        <v>12.989000000000001</v>
      </c>
      <c r="U70" s="46">
        <v>18.113</v>
      </c>
      <c r="V70" s="46">
        <v>22.506</v>
      </c>
      <c r="W70" s="47">
        <v>24.494</v>
      </c>
      <c r="X70" s="45">
        <v>8.3160000000000007</v>
      </c>
      <c r="Y70" s="47">
        <v>9.5633999999999997</v>
      </c>
    </row>
    <row r="71" spans="18:25" x14ac:dyDescent="0.2">
      <c r="R71" s="38" t="s">
        <v>19</v>
      </c>
      <c r="S71" s="45">
        <v>11.43</v>
      </c>
      <c r="T71" s="46">
        <v>12.989000000000001</v>
      </c>
      <c r="U71" s="46">
        <v>17.821000000000002</v>
      </c>
      <c r="V71" s="46">
        <v>21.963999999999999</v>
      </c>
      <c r="W71" s="47">
        <v>21.963999999999999</v>
      </c>
      <c r="X71" s="45">
        <v>8.3160000000000007</v>
      </c>
      <c r="Y71" s="47">
        <v>9.5633999999999997</v>
      </c>
    </row>
    <row r="72" spans="18:25" x14ac:dyDescent="0.2">
      <c r="R72" s="38" t="s">
        <v>20</v>
      </c>
      <c r="S72" s="45">
        <v>11.43</v>
      </c>
      <c r="T72" s="46">
        <v>12.989000000000001</v>
      </c>
      <c r="U72" s="46">
        <v>21.314</v>
      </c>
      <c r="V72" s="46">
        <v>29.006999999999998</v>
      </c>
      <c r="W72" s="47">
        <v>33.039000000000001</v>
      </c>
      <c r="X72" s="45">
        <v>8.3160000000000007</v>
      </c>
      <c r="Y72" s="47">
        <v>9.5633999999999997</v>
      </c>
    </row>
    <row r="73" spans="18:25" x14ac:dyDescent="0.2">
      <c r="R73" s="38" t="s">
        <v>21</v>
      </c>
      <c r="S73" s="45">
        <v>11.43</v>
      </c>
      <c r="T73" s="46">
        <v>12.989000000000001</v>
      </c>
      <c r="U73" s="46">
        <v>22.943999999999999</v>
      </c>
      <c r="V73" s="46">
        <v>32.146000000000001</v>
      </c>
      <c r="W73" s="47">
        <v>36.969000000000001</v>
      </c>
      <c r="X73" s="45">
        <v>8.3160000000000007</v>
      </c>
      <c r="Y73" s="47">
        <v>9.5633999999999997</v>
      </c>
    </row>
    <row r="74" spans="18:25" x14ac:dyDescent="0.2">
      <c r="R74" s="38" t="s">
        <v>22</v>
      </c>
      <c r="S74" s="45">
        <v>11.56</v>
      </c>
      <c r="T74" s="46">
        <v>13.142000000000001</v>
      </c>
      <c r="U74" s="46">
        <v>22.166</v>
      </c>
      <c r="V74" s="46">
        <v>30.507000000000001</v>
      </c>
      <c r="W74" s="47">
        <v>34.878</v>
      </c>
      <c r="X74" s="45">
        <v>8.3160000000000007</v>
      </c>
      <c r="Y74" s="47">
        <v>9.5633999999999997</v>
      </c>
    </row>
    <row r="75" spans="18:25" x14ac:dyDescent="0.2">
      <c r="R75" s="38" t="s">
        <v>23</v>
      </c>
      <c r="S75" s="45">
        <v>11.5</v>
      </c>
      <c r="T75" s="46">
        <v>13.1</v>
      </c>
      <c r="U75" s="46">
        <v>24.7</v>
      </c>
      <c r="V75" s="46">
        <v>35.4</v>
      </c>
      <c r="W75" s="47">
        <v>41</v>
      </c>
      <c r="X75" s="45">
        <v>8.3160000000000007</v>
      </c>
      <c r="Y75" s="47">
        <v>9.5633999999999997</v>
      </c>
    </row>
    <row r="76" spans="18:25" x14ac:dyDescent="0.2">
      <c r="R76" s="38" t="s">
        <v>24</v>
      </c>
      <c r="S76" s="45">
        <v>11.877000000000001</v>
      </c>
      <c r="T76" s="46">
        <v>13.502000000000001</v>
      </c>
      <c r="U76" s="46">
        <v>27.571999999999999</v>
      </c>
      <c r="V76" s="46">
        <v>40.576999999999998</v>
      </c>
      <c r="W76" s="47">
        <v>47.393000000000001</v>
      </c>
      <c r="X76" s="45">
        <v>8.3160000000000007</v>
      </c>
      <c r="Y76" s="47">
        <v>9.5633999999999997</v>
      </c>
    </row>
    <row r="77" spans="18:25" x14ac:dyDescent="0.2">
      <c r="R77" s="38" t="s">
        <v>25</v>
      </c>
      <c r="S77" s="45">
        <v>11.877000000000001</v>
      </c>
      <c r="T77" s="46">
        <v>13.502000000000001</v>
      </c>
      <c r="U77" s="46">
        <v>28.562000000000001</v>
      </c>
      <c r="V77" s="46">
        <v>42.481999999999999</v>
      </c>
      <c r="W77" s="47">
        <v>49.777999999999999</v>
      </c>
      <c r="X77" s="45">
        <v>8.3160000000000007</v>
      </c>
      <c r="Y77" s="47">
        <v>9.5633999999999997</v>
      </c>
    </row>
    <row r="78" spans="18:25" x14ac:dyDescent="0.2">
      <c r="R78" s="38" t="s">
        <v>39</v>
      </c>
      <c r="S78" s="45">
        <v>11.877000000000001</v>
      </c>
      <c r="T78" s="46">
        <v>13.502000000000001</v>
      </c>
      <c r="U78" s="46">
        <v>29.062000000000001</v>
      </c>
      <c r="V78" s="46">
        <v>40.029000000000003</v>
      </c>
      <c r="W78" s="47">
        <v>40.029000000000003</v>
      </c>
      <c r="X78" s="45">
        <v>8.3160000000000007</v>
      </c>
      <c r="Y78" s="47">
        <v>9.5633999999999997</v>
      </c>
    </row>
    <row r="79" spans="18:25" x14ac:dyDescent="0.2">
      <c r="R79" s="38" t="s">
        <v>40</v>
      </c>
      <c r="S79" s="45">
        <v>12.233000000000001</v>
      </c>
      <c r="T79" s="46">
        <v>13.907</v>
      </c>
      <c r="U79" s="46">
        <v>28.010999999999999</v>
      </c>
      <c r="V79" s="46">
        <v>38.978000000000002</v>
      </c>
      <c r="W79" s="47">
        <v>38.978000000000002</v>
      </c>
      <c r="X79" s="45">
        <v>8.3160000000000007</v>
      </c>
      <c r="Y79" s="47">
        <v>9.5633999999999997</v>
      </c>
    </row>
    <row r="80" spans="18:25" x14ac:dyDescent="0.2">
      <c r="R80" s="39" t="s">
        <v>46</v>
      </c>
      <c r="S80" s="48">
        <v>12.233000000000001</v>
      </c>
      <c r="T80" s="49">
        <v>13.907</v>
      </c>
      <c r="U80" s="49">
        <v>29.385000000000002</v>
      </c>
      <c r="V80" s="49">
        <v>40.351999999999997</v>
      </c>
      <c r="W80" s="50">
        <v>40.351999999999997</v>
      </c>
      <c r="X80" s="48">
        <v>8.3160000000000007</v>
      </c>
      <c r="Y80" s="50">
        <v>9.5633999999999997</v>
      </c>
    </row>
  </sheetData>
  <mergeCells count="4">
    <mergeCell ref="S64:W64"/>
    <mergeCell ref="X64:Y64"/>
    <mergeCell ref="S63:Y63"/>
    <mergeCell ref="AM28:AN28"/>
  </mergeCells>
  <phoneticPr fontId="2" type="noConversion"/>
  <printOptions horizontalCentered="1"/>
  <pageMargins left="0.75" right="0.75" top="1.19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</vt:lpstr>
      <vt:lpstr>Sheet1!Print_Area</vt:lpstr>
    </vt:vector>
  </TitlesOfParts>
  <Company>Pacific Gas and Electric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pyl2</dc:creator>
  <cp:lastModifiedBy>Keane, Dennis</cp:lastModifiedBy>
  <cp:lastPrinted>2011-05-17T00:21:37Z</cp:lastPrinted>
  <dcterms:created xsi:type="dcterms:W3CDTF">2008-12-11T19:39:01Z</dcterms:created>
  <dcterms:modified xsi:type="dcterms:W3CDTF">2012-08-24T20:15:21Z</dcterms:modified>
</cp:coreProperties>
</file>