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310" firstSheet="1" activeTab="1"/>
  </bookViews>
  <sheets>
    <sheet name="2012-14 E&amp;G Bdgt Sum per Dec " sheetId="1" state="hidden" r:id="rId1"/>
    <sheet name="Summary per Application" sheetId="4" r:id="rId2"/>
    <sheet name="2012-14 Electric Budget" sheetId="2" r:id="rId3"/>
    <sheet name="2012-14 Gas Budge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NPV2003">'[1]All Rates'!$V$7:$X$31</definedName>
    <definedName name="_NPV2004">'[2]All Rates'!$Z$7:$AB$31</definedName>
    <definedName name="analysisperiod" localSheetId="2">[3]Inputs!#REF!</definedName>
    <definedName name="analysisperiod" localSheetId="3">[3]Inputs!#REF!</definedName>
    <definedName name="analysisperiod">[3]Inputs!#REF!</definedName>
    <definedName name="atticinsulation" localSheetId="0">'[4]Unit Input'!$D$8:$D$9</definedName>
    <definedName name="atticinsulation" localSheetId="2">'[4]Unit Input'!$D$8:$D$9</definedName>
    <definedName name="atticinsulation" localSheetId="3">'[4]Unit Input'!$D$8:$D$9</definedName>
    <definedName name="atticinsulation">'[5]Unit Input'!$D$8:$D$9</definedName>
    <definedName name="atticventing">#REF!</definedName>
    <definedName name="atticweatherstripping" localSheetId="0">'[4]Unit Input'!$D$5:$D$7</definedName>
    <definedName name="atticweatherstripping" localSheetId="2">'[4]Unit Input'!$D$5:$D$7</definedName>
    <definedName name="atticweatherstripping" localSheetId="3">'[4]Unit Input'!$D$5:$D$7</definedName>
    <definedName name="atticweatherstripping">'[5]Unit Input'!$D$5:$D$7</definedName>
    <definedName name="Base_Customers" localSheetId="0">'[4]Key to Tables'!$B$19</definedName>
    <definedName name="Base_Customers" localSheetId="2">'[4]Key to Tables'!$B$19</definedName>
    <definedName name="Base_Customers" localSheetId="3">'[4]Key to Tables'!$B$19</definedName>
    <definedName name="Base_Customers">'[5]Key to Tables'!$B$19</definedName>
    <definedName name="caulking" localSheetId="0">'[4]Unit Input'!$D$12:$D$14</definedName>
    <definedName name="caulking" localSheetId="2">'[4]Unit Input'!$D$12:$D$14</definedName>
    <definedName name="caulking" localSheetId="3">'[4]Unit Input'!$D$12:$D$14</definedName>
    <definedName name="caulking">'[5]Unit Input'!$D$12:$D$14</definedName>
    <definedName name="centralAC" localSheetId="0">'[4]Unit Input'!$D$48</definedName>
    <definedName name="centralAC" localSheetId="2">'[4]Unit Input'!$D$48</definedName>
    <definedName name="centralAC" localSheetId="3">'[4]Unit Input'!$D$48</definedName>
    <definedName name="centralAC">'[5]Unit Input'!$D$48</definedName>
    <definedName name="CFL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3">#REF!</definedName>
    <definedName name="DATA4">#REF!</definedName>
    <definedName name="DATA5">#REF!</definedName>
    <definedName name="data5000">'[6]ACTMA Detail'!$N$2:$N$102</definedName>
    <definedName name="DATA6">#REF!</definedName>
    <definedName name="DATA7">#REF!</definedName>
    <definedName name="DATA8">#REF!</definedName>
    <definedName name="DATA9">#REF!</definedName>
    <definedName name="Discount" localSheetId="0">'[7]Energy Rate'!$C$44</definedName>
    <definedName name="Discount" localSheetId="2">'[7]Energy Rate'!$C$44</definedName>
    <definedName name="Discount" localSheetId="3">'[7]Energy Rate'!$C$44</definedName>
    <definedName name="Discount">'[8]Energy Rate'!$C$44</definedName>
    <definedName name="Discount_Rate" localSheetId="0">#REF!</definedName>
    <definedName name="Discount_Rate" localSheetId="2">#REF!</definedName>
    <definedName name="Discount_Rate" localSheetId="3">#REF!</definedName>
    <definedName name="Discount_Rate">#REF!</definedName>
    <definedName name="Dixcount_Rate" localSheetId="0">#REF!</definedName>
    <definedName name="Dixcount_Rate" localSheetId="2">#REF!</definedName>
    <definedName name="Dixcount_Rate" localSheetId="3">#REF!</definedName>
    <definedName name="Dixcount_Rate">#REF!</definedName>
    <definedName name="Diycount_Rate" localSheetId="0">#REF!</definedName>
    <definedName name="Diycount_Rate" localSheetId="2">#REF!</definedName>
    <definedName name="Diycount_Rate" localSheetId="3">#REF!</definedName>
    <definedName name="Diycount_Rate">#REF!</definedName>
    <definedName name="doorweatherstripping" localSheetId="0">'[4]Unit Input'!$D$17:$D$19</definedName>
    <definedName name="doorweatherstripping" localSheetId="2">'[4]Unit Input'!$D$17:$D$19</definedName>
    <definedName name="doorweatherstripping" localSheetId="3">'[4]Unit Input'!$D$17:$D$19</definedName>
    <definedName name="doorweatherstripping">'[5]Unit Input'!$D$17:$D$19</definedName>
    <definedName name="Double?">'[9]Unit Input'!$D$45</definedName>
    <definedName name="Double1">'[9]Unit Input'!$D$47</definedName>
    <definedName name="ductrepair" localSheetId="0">'[10]Per Measure Savings'!#REF!</definedName>
    <definedName name="ductrepair" localSheetId="2">'[10]Per Measure Savings'!#REF!</definedName>
    <definedName name="ductrepair" localSheetId="3">'[10]Per Measure Savings'!#REF!</definedName>
    <definedName name="ductrepair">'[11]Per Measure Savings'!#REF!</definedName>
    <definedName name="ductrepair1" localSheetId="3">'[11]Per Measure Savings'!#REF!</definedName>
    <definedName name="ductrepair1">'[11]Per Measure Savings'!#REF!</definedName>
    <definedName name="ductsealandrepair" localSheetId="0">'[4]Unit Input'!$D$49:$D$51</definedName>
    <definedName name="ductsealandrepair" localSheetId="2">'[4]Unit Input'!$D$49:$D$51</definedName>
    <definedName name="ductsealandrepair" localSheetId="3">'[4]Unit Input'!$D$49:$D$51</definedName>
    <definedName name="ductsealandrepair">'[5]Unit Input'!$D$49:$D$51</definedName>
    <definedName name="educworkshop" localSheetId="0">'[4]Unit Input'!$D$63</definedName>
    <definedName name="educworkshop" localSheetId="2">'[4]Unit Input'!$D$63</definedName>
    <definedName name="educworkshop" localSheetId="3">'[4]Unit Input'!$D$63</definedName>
    <definedName name="educworkshop">'[5]Unit Input'!$D$63</definedName>
    <definedName name="electricfurnacerepair" localSheetId="0">'[4]Unit Input'!$D$40</definedName>
    <definedName name="electricfurnacerepair" localSheetId="2">'[4]Unit Input'!$D$40</definedName>
    <definedName name="electricfurnacerepair" localSheetId="3">'[4]Unit Input'!$D$40</definedName>
    <definedName name="electricfurnacerepair">'[5]Unit Input'!$D$40</definedName>
    <definedName name="electricfurnacereplacement" localSheetId="0">'[4]Unit Input'!$D$41</definedName>
    <definedName name="electricfurnacereplacement" localSheetId="2">'[4]Unit Input'!$D$41</definedName>
    <definedName name="electricfurnacereplacement" localSheetId="3">'[4]Unit Input'!$D$41</definedName>
    <definedName name="electricfurnacereplacement">'[5]Unit Input'!$D$41</definedName>
    <definedName name="electricwaterheaterreplacement" localSheetId="0">'[4]Unit Input'!$D$54</definedName>
    <definedName name="electricwaterheaterreplacement" localSheetId="2">'[4]Unit Input'!$D$54</definedName>
    <definedName name="electricwaterheaterreplacement" localSheetId="3">'[4]Unit Input'!$D$54</definedName>
    <definedName name="electricwaterheaterreplacement">'[5]Unit Input'!$D$54</definedName>
    <definedName name="Estimated_Month" localSheetId="0">'[10]Key to Tables'!#REF!</definedName>
    <definedName name="Estimated_Month" localSheetId="2">'[10]Key to Tables'!#REF!</definedName>
    <definedName name="Estimated_Month" localSheetId="3">'[10]Key to Tables'!#REF!</definedName>
    <definedName name="Estimated_Month">'[11]Key to Tables'!#REF!</definedName>
    <definedName name="EstimatedMonth" localSheetId="2">'[12]Key to Tables'!#REF!</definedName>
    <definedName name="EstimatedMonth" localSheetId="3">'[12]Key to Tables'!#REF!</definedName>
    <definedName name="EstimatedMonth">'[12]Key to Tables'!#REF!</definedName>
    <definedName name="EUL">#REF!</definedName>
    <definedName name="evap">'[13]Unit Input'!$D$46</definedName>
    <definedName name="evapcoolercover" localSheetId="0">'[4]Unit Input'!$D$20</definedName>
    <definedName name="evapcoolercover" localSheetId="2">'[4]Unit Input'!$D$20</definedName>
    <definedName name="evapcoolercover" localSheetId="3">'[4]Unit Input'!$D$20</definedName>
    <definedName name="evapcoolercover">'[5]Unit Input'!$D$20</definedName>
    <definedName name="evapcoolermaintenance" localSheetId="0">'[4]Unit Input'!$D$58:$D$60</definedName>
    <definedName name="evapcoolermaintenance" localSheetId="2">'[4]Unit Input'!$D$58:$D$60</definedName>
    <definedName name="evapcoolermaintenance" localSheetId="3">'[4]Unit Input'!$D$58:$D$60</definedName>
    <definedName name="evapcoolermaintenance">'[5]Unit Input'!$D$58:$D$60</definedName>
    <definedName name="faucetaerator" localSheetId="0">'[4]Unit Input'!$D$21</definedName>
    <definedName name="faucetaerator" localSheetId="2">'[4]Unit Input'!$D$21</definedName>
    <definedName name="faucetaerator" localSheetId="3">'[4]Unit Input'!$D$21</definedName>
    <definedName name="faucetaerator">'[5]Unit Input'!$D$21</definedName>
    <definedName name="furnacefilter" localSheetId="0">'[4]Unit Input'!$D$22:$D$24</definedName>
    <definedName name="furnacefilter" localSheetId="2">'[4]Unit Input'!$D$22:$D$24</definedName>
    <definedName name="furnacefilter" localSheetId="3">'[4]Unit Input'!$D$22:$D$24</definedName>
    <definedName name="furnacefilter">'[5]Unit Input'!$D$22:$D$24</definedName>
    <definedName name="gasfurnacerepair" localSheetId="0">'[4]Unit Input'!$D$38</definedName>
    <definedName name="gasfurnacerepair" localSheetId="2">'[4]Unit Input'!$D$38</definedName>
    <definedName name="gasfurnacerepair" localSheetId="3">'[4]Unit Input'!$D$38</definedName>
    <definedName name="gasfurnacerepair">'[5]Unit Input'!$D$38</definedName>
    <definedName name="gasfurnacereplacement" localSheetId="0">'[4]Unit Input'!$D$39</definedName>
    <definedName name="gasfurnacereplacement" localSheetId="2">'[4]Unit Input'!$D$39</definedName>
    <definedName name="gasfurnacereplacement" localSheetId="3">'[4]Unit Input'!$D$39</definedName>
    <definedName name="gasfurnacereplacement">'[5]Unit Input'!$D$39</definedName>
    <definedName name="gaskets" localSheetId="0">'[4]Unit Input'!$D$29</definedName>
    <definedName name="gaskets" localSheetId="2">'[4]Unit Input'!$D$29</definedName>
    <definedName name="gaskets" localSheetId="3">'[4]Unit Input'!$D$29</definedName>
    <definedName name="gaskets">'[5]Unit Input'!$D$29</definedName>
    <definedName name="gaswaterheaterreplacement" localSheetId="0">'[4]Unit Input'!$D$53</definedName>
    <definedName name="gaswaterheaterreplacement" localSheetId="2">'[4]Unit Input'!$D$53</definedName>
    <definedName name="gaswaterheaterreplacement" localSheetId="3">'[4]Unit Input'!$D$53</definedName>
    <definedName name="gaswaterheaterreplacement">'[5]Unit Input'!$D$53</definedName>
    <definedName name="inhomeeduc" localSheetId="0">'[4]Unit Input'!$D$62</definedName>
    <definedName name="inhomeeduc" localSheetId="2">'[4]Unit Input'!$D$62</definedName>
    <definedName name="inhomeeduc" localSheetId="3">'[4]Unit Input'!$D$62</definedName>
    <definedName name="inhomeeduc">'[5]Unit Input'!$D$62</definedName>
    <definedName name="INPUT" localSheetId="2">'[14]MAIN INPUTS'!$B$9:$T$27,'[14]MAIN INPUTS'!$B$29:$T$41,'[14]MAIN INPUTS'!#REF!,'[14]MAIN INPUTS'!$B$44:$T$56,'[14]MAIN INPUTS'!$B$59:$T$72,'[14]MAIN INPUTS'!$B$74:$T$76,'[14]MAIN INPUTS'!$B$89:$T$97</definedName>
    <definedName name="INPUT" localSheetId="3">'[14]MAIN INPUTS'!$B$9:$T$27,'[14]MAIN INPUTS'!$B$29:$T$41,'[14]MAIN INPUTS'!#REF!,'[14]MAIN INPUTS'!$B$44:$T$56,'[14]MAIN INPUTS'!$B$59:$T$72,'[14]MAIN INPUTS'!$B$74:$T$76,'[14]MAIN INPUTS'!$B$89:$T$97</definedName>
    <definedName name="INPUT">'[14]MAIN INPUTS'!$B$9:$T$27,'[14]MAIN INPUTS'!$B$29:$T$41,'[14]MAIN INPUTS'!#REF!,'[14]MAIN INPUTS'!$B$44:$T$56,'[14]MAIN INPUTS'!$B$59:$T$72,'[14]MAIN INPUTS'!$B$74:$T$76,'[14]MAIN INPUTS'!$B$89:$T$97</definedName>
    <definedName name="kWh" localSheetId="0">'[4]Key to Tables'!$B$17</definedName>
    <definedName name="kWh" localSheetId="2">'[4]Key to Tables'!$B$17</definedName>
    <definedName name="kWh" localSheetId="3">'[4]Key to Tables'!$B$17</definedName>
    <definedName name="kWh">'[5]Key to Tables'!$B$17</definedName>
    <definedName name="landlordcentralac" localSheetId="0">'[4]Unit Input'!$D$45</definedName>
    <definedName name="landlordcentralac" localSheetId="2">'[4]Unit Input'!$D$45</definedName>
    <definedName name="landlordcentralac" localSheetId="3">'[4]Unit Input'!$D$45</definedName>
    <definedName name="landlordcentralac">'[5]Unit Input'!$D$45</definedName>
    <definedName name="landlordrefrigerator" localSheetId="0">'[4]Unit Input'!$D$43</definedName>
    <definedName name="landlordrefrigerator" localSheetId="2">'[4]Unit Input'!$D$43</definedName>
    <definedName name="landlordrefrigerator" localSheetId="3">'[4]Unit Input'!$D$43</definedName>
    <definedName name="landlordrefrigerator">'[5]Unit Input'!$D$43</definedName>
    <definedName name="landlordwindowac" localSheetId="0">'[4]Unit Input'!$D$44</definedName>
    <definedName name="landlordwindowac" localSheetId="2">'[4]Unit Input'!$D$44</definedName>
    <definedName name="landlordwindowac" localSheetId="3">'[4]Unit Input'!$D$44</definedName>
    <definedName name="landlordwindowac">'[5]Unit Input'!$D$44</definedName>
    <definedName name="list">'[15]Look-up table'!$A$2:$J$68</definedName>
    <definedName name="lowflowshowerhead" localSheetId="0">'[4]Unit Input'!$D$25</definedName>
    <definedName name="lowflowshowerhead" localSheetId="2">'[4]Unit Input'!$D$25</definedName>
    <definedName name="lowflowshowerhead" localSheetId="3">'[4]Unit Input'!$D$25</definedName>
    <definedName name="lowflowshowerhead">'[5]Unit Input'!$D$25</definedName>
    <definedName name="minorhomerepair" localSheetId="0">'[4]Unit Input'!$D$26:$D$28</definedName>
    <definedName name="minorhomerepair" localSheetId="2">'[4]Unit Input'!$D$26:$D$28</definedName>
    <definedName name="minorhomerepair" localSheetId="3">'[4]Unit Input'!$D$26:$D$28</definedName>
    <definedName name="minorhomerepair">'[5]Unit Input'!$D$26:$D$28</definedName>
    <definedName name="misc" localSheetId="0">'[4]Unit Input'!$D$42</definedName>
    <definedName name="misc" localSheetId="2">'[4]Unit Input'!$D$42</definedName>
    <definedName name="misc" localSheetId="3">'[4]Unit Input'!$D$42</definedName>
    <definedName name="misc">'[5]Unit Input'!$D$42</definedName>
    <definedName name="Month" localSheetId="0">'[16]Key to Tables'!$B$15</definedName>
    <definedName name="Month" localSheetId="2">'[16]Key to Tables'!$B$15</definedName>
    <definedName name="Month" localSheetId="3">'[16]Key to Tables'!$B$15</definedName>
    <definedName name="Month">'[17]Key to Tables'!$B$15</definedName>
    <definedName name="nnnnnn">'[6]ACTMA Detail'!$P$2:$P$102</definedName>
    <definedName name="outreachassess">#REF!</definedName>
    <definedName name="Percent_AC">#REF!</definedName>
    <definedName name="Percent_Elec_Water">#REF!</definedName>
    <definedName name="Percent_Gas_Heat" localSheetId="0">'[4]Per Measure Savings'!$M$8</definedName>
    <definedName name="Percent_Gas_Heat" localSheetId="2">'[4]Per Measure Savings'!$M$8</definedName>
    <definedName name="Percent_Gas_Heat" localSheetId="3">'[4]Per Measure Savings'!$M$8</definedName>
    <definedName name="Percent_Gas_Heat">'[5]Per Measure Savings'!$M$8</definedName>
    <definedName name="Percent_Gas_Water" localSheetId="0">'[4]Per Measure Savings'!$L$8</definedName>
    <definedName name="Percent_Gas_Water" localSheetId="2">'[4]Per Measure Savings'!$L$8</definedName>
    <definedName name="Percent_Gas_Water" localSheetId="3">'[4]Per Measure Savings'!$L$8</definedName>
    <definedName name="Percent_Gas_Water">'[5]Per Measure Savings'!$L$8</definedName>
    <definedName name="Percent_SH">#REF!</definedName>
    <definedName name="permanentevapcooler" localSheetId="0">'[4]Unit Input'!$D$46</definedName>
    <definedName name="permanentevapcooler" localSheetId="2">'[4]Unit Input'!$D$46</definedName>
    <definedName name="permanentevapcooler" localSheetId="3">'[4]Unit Input'!$D$46</definedName>
    <definedName name="permanentevapcooler">'[5]Unit Input'!$D$46</definedName>
    <definedName name="portableevapcooler" localSheetId="0">'[4]Unit Input'!$D$30</definedName>
    <definedName name="portableevapcooler" localSheetId="2">'[4]Unit Input'!$D$30</definedName>
    <definedName name="portableevapcooler" localSheetId="3">'[4]Unit Input'!$D$30</definedName>
    <definedName name="portableevapcooler">'[5]Unit Input'!$D$30</definedName>
    <definedName name="_xlnm.Print_Area" localSheetId="0">'2012-14 E&amp;G Bdgt Sum per Dec '!$A$1:$I$40</definedName>
    <definedName name="_xlnm.Print_Area" localSheetId="2">'2012-14 Electric Budget'!$A$1:$G$34</definedName>
    <definedName name="_xlnm.Print_Area" localSheetId="3">'2012-14 Gas Budget'!$A$1:$G$34</definedName>
    <definedName name="_xlnm.Print_Area" localSheetId="1">'Summary per Application'!$B$1:$G$34</definedName>
    <definedName name="refrigerator" localSheetId="0">'[4]Unit Input'!$D$31:$D$33</definedName>
    <definedName name="refrigerator" localSheetId="2">'[4]Unit Input'!$D$31:$D$33</definedName>
    <definedName name="refrigerator" localSheetId="3">'[4]Unit Input'!$D$31:$D$33</definedName>
    <definedName name="refrigerator">'[5]Unit Input'!$D$31:$D$33</definedName>
    <definedName name="rngTitle">#REF!</definedName>
    <definedName name="SAPBEXhrIndnt" hidden="1">1</definedName>
    <definedName name="SAPBEXrevision" hidden="1">1</definedName>
    <definedName name="SAPBEXsysID" hidden="1">"BPR"</definedName>
    <definedName name="SAPBEXwbID" hidden="1">"48VNGIFR14Q7AERJFPQFV4UGL"</definedName>
    <definedName name="setbackthermostat" localSheetId="0">'[4]Unit Input'!$D$55</definedName>
    <definedName name="setbackthermostat" localSheetId="2">'[4]Unit Input'!$D$55</definedName>
    <definedName name="setbackthermostat" localSheetId="3">'[4]Unit Input'!$D$55</definedName>
    <definedName name="setbackthermostat">'[5]Unit Input'!$D$55</definedName>
    <definedName name="t" localSheetId="0">'[4]Unit Input'!$D$21</definedName>
    <definedName name="t" localSheetId="2">'[4]Unit Input'!$D$21</definedName>
    <definedName name="t" localSheetId="3">'[4]Unit Input'!$D$21</definedName>
    <definedName name="t">'[5]Unit Input'!$D$21</definedName>
    <definedName name="table" localSheetId="0">'[4]Unit Input'!$D$48</definedName>
    <definedName name="table" localSheetId="2">'[4]Unit Input'!$D$48</definedName>
    <definedName name="table" localSheetId="3">'[4]Unit Input'!$D$48</definedName>
    <definedName name="table">'[5]Unit Input'!$D$48</definedName>
    <definedName name="table29">'[18]Unit Input'!$D$29</definedName>
    <definedName name="tbale" localSheetId="0">'[4]Unit Input'!$D$40</definedName>
    <definedName name="tbale" localSheetId="2">'[4]Unit Input'!$D$40</definedName>
    <definedName name="tbale" localSheetId="3">'[4]Unit Input'!$D$40</definedName>
    <definedName name="tbale">'[5]Unit Input'!$D$40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xt">"($ in '000s)"</definedName>
    <definedName name="Therm" localSheetId="0">'[4]Key to Tables'!$B$18</definedName>
    <definedName name="Therm" localSheetId="2">'[4]Key to Tables'!$B$18</definedName>
    <definedName name="Therm" localSheetId="3">'[4]Key to Tables'!$B$18</definedName>
    <definedName name="Therm">'[5]Key to Tables'!$B$18</definedName>
    <definedName name="waterheaterblanket" localSheetId="0">'[4]Unit Input'!$D$34:$D$36</definedName>
    <definedName name="waterheaterblanket" localSheetId="2">'[4]Unit Input'!$D$34:$D$36</definedName>
    <definedName name="waterheaterblanket" localSheetId="3">'[4]Unit Input'!$D$34:$D$36</definedName>
    <definedName name="waterheaterblanket">'[5]Unit Input'!$D$34:$D$36</definedName>
    <definedName name="waterheaterpipewrap" localSheetId="0">'[4]Unit Input'!$D$37</definedName>
    <definedName name="waterheaterpipewrap" localSheetId="2">'[4]Unit Input'!$D$37</definedName>
    <definedName name="waterheaterpipewrap" localSheetId="3">'[4]Unit Input'!$D$37</definedName>
    <definedName name="waterheaterpipewrap">'[5]Unit Input'!$D$37</definedName>
    <definedName name="wholehousefan" localSheetId="0">'[4]Unit Input'!$D$52</definedName>
    <definedName name="wholehousefan" localSheetId="2">'[4]Unit Input'!$D$52</definedName>
    <definedName name="wholehousefan" localSheetId="3">'[4]Unit Input'!$D$52</definedName>
    <definedName name="wholehousefan">'[5]Unit Input'!$D$52</definedName>
    <definedName name="windowAC" localSheetId="0">'[4]Unit Input'!$D$47</definedName>
    <definedName name="windowAC" localSheetId="2">'[4]Unit Input'!$D$47</definedName>
    <definedName name="windowAC" localSheetId="3">'[4]Unit Input'!$D$47</definedName>
    <definedName name="windowAC">'[5]Unit Input'!$D$47</definedName>
    <definedName name="xx" localSheetId="0">#REF!</definedName>
    <definedName name="xx" localSheetId="2">#REF!</definedName>
    <definedName name="xx" localSheetId="3">#REF!</definedName>
    <definedName name="xx">#REF!</definedName>
    <definedName name="Year" localSheetId="0">'[19]Key to Tables'!$B$16</definedName>
    <definedName name="Year" localSheetId="2">'[19]Key to Tables'!$B$16</definedName>
    <definedName name="Year" localSheetId="3">'[19]Key to Tables'!$B$16</definedName>
    <definedName name="Year">'[20]Key to Tables'!$B$16</definedName>
  </definedNames>
  <calcPr calcId="145621"/>
</workbook>
</file>

<file path=xl/calcChain.xml><?xml version="1.0" encoding="utf-8"?>
<calcChain xmlns="http://schemas.openxmlformats.org/spreadsheetml/2006/main">
  <c r="F29" i="4" l="1"/>
  <c r="F18" i="4"/>
  <c r="C11" i="4" l="1"/>
  <c r="F10" i="4"/>
  <c r="F10" i="3"/>
  <c r="F10" i="2"/>
  <c r="G29" i="2" l="1"/>
  <c r="G29" i="3"/>
  <c r="G32" i="4" l="1"/>
  <c r="G34" i="2"/>
  <c r="G32" i="2"/>
  <c r="F16" i="4"/>
  <c r="F11" i="4"/>
  <c r="D11" i="4"/>
  <c r="E11" i="4"/>
  <c r="D10" i="4"/>
  <c r="E10" i="4"/>
  <c r="C10" i="4"/>
  <c r="F8" i="4"/>
  <c r="D8" i="4"/>
  <c r="E8" i="4"/>
  <c r="C8" i="4"/>
  <c r="F9" i="4"/>
  <c r="F12" i="4"/>
  <c r="F13" i="4"/>
  <c r="F14" i="4"/>
  <c r="F15" i="4"/>
  <c r="C44" i="4" l="1"/>
  <c r="D44" i="4"/>
  <c r="F32" i="4" l="1"/>
  <c r="C34" i="3"/>
  <c r="F34" i="2"/>
  <c r="F32" i="2"/>
  <c r="E34" i="1"/>
  <c r="D34" i="3" s="1"/>
  <c r="G32" i="1"/>
  <c r="F28" i="1"/>
  <c r="E28" i="1"/>
  <c r="D28" i="1"/>
  <c r="F27" i="1"/>
  <c r="E27" i="1"/>
  <c r="D27" i="1"/>
  <c r="F26" i="1"/>
  <c r="E26" i="1"/>
  <c r="F24" i="1"/>
  <c r="E24" i="1"/>
  <c r="D24" i="1"/>
  <c r="C23" i="1"/>
  <c r="G22" i="1"/>
  <c r="F21" i="1"/>
  <c r="E21" i="1"/>
  <c r="D21" i="1"/>
  <c r="G17" i="1"/>
  <c r="G16" i="1"/>
  <c r="G15" i="1"/>
  <c r="G14" i="1"/>
  <c r="G13" i="1"/>
  <c r="F12" i="1"/>
  <c r="E12" i="1"/>
  <c r="D12" i="1"/>
  <c r="G11" i="1"/>
  <c r="G10" i="1"/>
  <c r="G9" i="1"/>
  <c r="G8" i="1"/>
  <c r="C7" i="1"/>
  <c r="C18" i="1" s="1"/>
  <c r="C29" i="1" s="1"/>
  <c r="E29" i="1" l="1"/>
  <c r="I15" i="1"/>
  <c r="I10" i="1"/>
  <c r="I22" i="1"/>
  <c r="E18" i="1"/>
  <c r="I9" i="1"/>
  <c r="I13" i="1"/>
  <c r="I8" i="1"/>
  <c r="I16" i="1"/>
  <c r="F7" i="1"/>
  <c r="D7" i="1"/>
  <c r="F18" i="1"/>
  <c r="F29" i="1" s="1"/>
  <c r="G21" i="1"/>
  <c r="G12" i="1"/>
  <c r="G18" i="1" s="1"/>
  <c r="I14" i="1"/>
  <c r="I11" i="1"/>
  <c r="E7" i="1"/>
  <c r="D18" i="1"/>
  <c r="D29" i="1" s="1"/>
  <c r="G23" i="1"/>
  <c r="G24" i="1"/>
  <c r="I24" i="1" s="1"/>
  <c r="G25" i="1"/>
  <c r="I25" i="1" s="1"/>
  <c r="G26" i="1"/>
  <c r="I26" i="1" s="1"/>
  <c r="G27" i="1"/>
  <c r="I27" i="1" s="1"/>
  <c r="G28" i="1"/>
  <c r="F34" i="1"/>
  <c r="E34" i="3" s="1"/>
  <c r="F34" i="3" s="1"/>
  <c r="G34" i="1"/>
  <c r="G7" i="1" l="1"/>
  <c r="I21" i="1"/>
  <c r="I28" i="1"/>
  <c r="I23" i="1"/>
  <c r="G29" i="1"/>
  <c r="I18" i="1" l="1"/>
  <c r="I29" i="1" l="1"/>
</calcChain>
</file>

<file path=xl/comments1.xml><?xml version="1.0" encoding="utf-8"?>
<comments xmlns="http://schemas.openxmlformats.org/spreadsheetml/2006/main">
  <authors>
    <author>Raymond Hung</author>
  </authors>
  <commentList>
    <comment ref="B15" authorId="0">
      <text>
        <r>
          <rPr>
            <b/>
            <sz val="8"/>
            <color indexed="81"/>
            <rFont val="Tahoma"/>
            <family val="2"/>
          </rPr>
          <t>Raymond Hung:</t>
        </r>
        <r>
          <rPr>
            <sz val="8"/>
            <color indexed="81"/>
            <rFont val="Tahoma"/>
            <family val="2"/>
          </rPr>
          <t xml:space="preserve">
Outreach &amp; Assessment/Marketing</t>
        </r>
      </text>
    </comment>
  </commentList>
</comments>
</file>

<file path=xl/comments2.xml><?xml version="1.0" encoding="utf-8"?>
<comments xmlns="http://schemas.openxmlformats.org/spreadsheetml/2006/main">
  <authors>
    <author>Raymond Hung</author>
  </authors>
  <commentList>
    <comment ref="B15" authorId="0">
      <text>
        <r>
          <rPr>
            <b/>
            <sz val="8"/>
            <color indexed="81"/>
            <rFont val="Tahoma"/>
            <family val="2"/>
          </rPr>
          <t>Raymond Hung:</t>
        </r>
        <r>
          <rPr>
            <sz val="8"/>
            <color indexed="81"/>
            <rFont val="Tahoma"/>
            <family val="2"/>
          </rPr>
          <t xml:space="preserve">
Outreach &amp; Assessment/Marketing</t>
        </r>
      </text>
    </comment>
  </commentList>
</comments>
</file>

<file path=xl/sharedStrings.xml><?xml version="1.0" encoding="utf-8"?>
<sst xmlns="http://schemas.openxmlformats.org/spreadsheetml/2006/main" count="163" uniqueCount="46">
  <si>
    <t>Attachment A1 -  PY 2012-2014 Energy Savings Assistance Program</t>
  </si>
  <si>
    <t>Pacific Gas and Electric Company</t>
  </si>
  <si>
    <t>Energy Savings Assistance Program
Budget Categories</t>
  </si>
  <si>
    <t>PY 2011</t>
  </si>
  <si>
    <t>PY 2012</t>
  </si>
  <si>
    <t>PY 2013</t>
  </si>
  <si>
    <t>PY 2014</t>
  </si>
  <si>
    <t>PY 2012 - 2014</t>
  </si>
  <si>
    <t>Authorized</t>
  </si>
  <si>
    <t>Proposed</t>
  </si>
  <si>
    <t>ENERGY EFFICIENCY</t>
  </si>
  <si>
    <t>Energy Efficiency</t>
  </si>
  <si>
    <t>Appliances</t>
  </si>
  <si>
    <t>Domestic Hot Water</t>
  </si>
  <si>
    <t>Enclosure</t>
  </si>
  <si>
    <t>HVAC</t>
  </si>
  <si>
    <t>Maintenance</t>
  </si>
  <si>
    <t>Lighting</t>
  </si>
  <si>
    <t xml:space="preserve">Miscellaneous </t>
  </si>
  <si>
    <t>Customer Enrollment</t>
  </si>
  <si>
    <t>In Home Energy Education</t>
  </si>
  <si>
    <t>Pilots</t>
  </si>
  <si>
    <t>ENERGY EFFICIENCY TOTAL</t>
  </si>
  <si>
    <t>OTHER PROGRAM ACTIVITIES</t>
  </si>
  <si>
    <t>Training Center</t>
  </si>
  <si>
    <t>Inspections</t>
  </si>
  <si>
    <t>Marketing and Outreach</t>
  </si>
  <si>
    <t>Statewide Marketing, Education, and Outreach</t>
  </si>
  <si>
    <t>Measurement and Evaluation Studies</t>
  </si>
  <si>
    <t>Regulatory Compliance</t>
  </si>
  <si>
    <t>General Administration</t>
  </si>
  <si>
    <t>CPUC Energy Division</t>
  </si>
  <si>
    <r>
      <t xml:space="preserve">TOTAL PROGRAM COSTS </t>
    </r>
    <r>
      <rPr>
        <b/>
        <vertAlign val="superscript"/>
        <sz val="11"/>
        <rFont val="Arial"/>
        <family val="2"/>
      </rPr>
      <t>1</t>
    </r>
  </si>
  <si>
    <t xml:space="preserve">Funded Outside of Energy Savings Assistance Program Budget </t>
  </si>
  <si>
    <r>
      <t xml:space="preserve">Indirect Costs </t>
    </r>
    <r>
      <rPr>
        <vertAlign val="superscript"/>
        <sz val="10"/>
        <rFont val="Arial"/>
        <family val="2"/>
      </rPr>
      <t>2</t>
    </r>
  </si>
  <si>
    <t>NGAT Costs</t>
  </si>
  <si>
    <t>Footnotes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</si>
  <si>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Cost escalation was applied using labor escalation rates from the union contract and non-labor escalation rates developed by Global insights in Q2 2010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</si>
  <si>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Indirect costs are not pertinent to ESA and funded outside of this program budget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</si>
  <si>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Indirect costs are not pertinent to ESA and funded outside of this program budget</t>
    </r>
  </si>
  <si>
    <t>Difference Over 3 years</t>
  </si>
  <si>
    <t>EE</t>
  </si>
  <si>
    <t>EG</t>
  </si>
  <si>
    <t>Proposed by PG&amp;E</t>
  </si>
  <si>
    <t>Indirect Costs</t>
  </si>
  <si>
    <t>TOTAL PROGRAM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</si>
</sst>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yymmmmdd"/>
    <numFmt numFmtId="166" formatCode="#,##0.00&quot; $&quot;;\-#,##0.00&quot; $&quot;"/>
    <numFmt numFmtId="167" formatCode=";;;"/>
    <numFmt numFmtId="168" formatCode="dd/mm/yy"/>
    <numFmt numFmtId="169" formatCode="0.00000"/>
    <numFmt numFmtId="170" formatCode="&quot;$&quot;#,##0"/>
    <numFmt numFmtId="171" formatCode="&quot;$&quot;#,##0.00"/>
  </numFmts>
  <fonts count="5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vertAlign val="superscript"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10"/>
      <name val="Times New Roman"/>
      <family val="1"/>
    </font>
    <font>
      <sz val="10"/>
      <name val="Cambria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sz val="12"/>
      <name val="Arial"/>
      <family val="2"/>
    </font>
    <font>
      <sz val="11"/>
      <color theme="1"/>
      <name val="Calibri"/>
      <family val="2"/>
    </font>
    <font>
      <b/>
      <sz val="9"/>
      <color indexed="8"/>
      <name val="Arial"/>
      <family val="2"/>
    </font>
    <font>
      <b/>
      <sz val="10"/>
      <color indexed="39"/>
      <name val="Arial"/>
      <family val="2"/>
    </font>
    <font>
      <b/>
      <i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56"/>
      <name val="Arial"/>
      <family val="2"/>
    </font>
    <font>
      <sz val="9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9"/>
      <color indexed="8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10"/>
      <name val="Helv"/>
      <charset val="204"/>
    </font>
    <font>
      <sz val="10"/>
      <name val="Tahoma"/>
      <family val="2"/>
    </font>
    <font>
      <b/>
      <sz val="10"/>
      <color indexed="9"/>
      <name val="Verdana"/>
      <family val="2"/>
    </font>
    <font>
      <sz val="10"/>
      <color indexed="8"/>
      <name val="Verdana"/>
      <family val="2"/>
    </font>
    <font>
      <sz val="8"/>
      <color indexed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0"/>
        <bgColor indexed="30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40"/>
      </patternFill>
    </fill>
    <fill>
      <patternFill patternType="solid">
        <fgColor indexed="44"/>
        <bgColor indexed="41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">
    <xf numFmtId="164" fontId="0" fillId="0" borderId="0">
      <alignment horizontal="left" wrapText="1"/>
    </xf>
    <xf numFmtId="0" fontId="1" fillId="0" borderId="0"/>
    <xf numFmtId="165" fontId="18" fillId="6" borderId="33">
      <alignment horizontal="center" vertical="center"/>
    </xf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38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8" applyNumberFormat="0" applyAlignment="0" applyProtection="0">
      <alignment horizontal="left" vertical="center"/>
    </xf>
    <xf numFmtId="0" fontId="2" fillId="0" borderId="34">
      <alignment horizontal="left" vertical="center"/>
    </xf>
    <xf numFmtId="166" fontId="1" fillId="0" borderId="0">
      <protection locked="0"/>
    </xf>
    <xf numFmtId="166" fontId="1" fillId="0" borderId="0">
      <protection locked="0"/>
    </xf>
    <xf numFmtId="167" fontId="1" fillId="0" borderId="0" applyFont="0" applyFill="0" applyBorder="0" applyAlignment="0" applyProtection="0">
      <alignment horizontal="center"/>
    </xf>
    <xf numFmtId="0" fontId="22" fillId="0" borderId="35" applyNumberFormat="0" applyFill="0" applyAlignment="0" applyProtection="0"/>
    <xf numFmtId="10" fontId="20" fillId="7" borderId="18" applyNumberFormat="0" applyBorder="0" applyAlignment="0" applyProtection="0"/>
    <xf numFmtId="37" fontId="23" fillId="0" borderId="0"/>
    <xf numFmtId="168" fontId="24" fillId="0" borderId="0"/>
    <xf numFmtId="0" fontId="19" fillId="0" borderId="0"/>
    <xf numFmtId="0" fontId="1" fillId="0" borderId="0"/>
    <xf numFmtId="0" fontId="25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0" fontId="20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4" fontId="26" fillId="8" borderId="18" applyNumberFormat="0" applyProtection="0">
      <alignment horizontal="right" vertical="center" wrapText="1"/>
    </xf>
    <xf numFmtId="4" fontId="27" fillId="9" borderId="36" applyNumberFormat="0" applyProtection="0">
      <alignment vertical="center"/>
    </xf>
    <xf numFmtId="4" fontId="3" fillId="10" borderId="37">
      <alignment vertical="center"/>
    </xf>
    <xf numFmtId="4" fontId="28" fillId="10" borderId="37">
      <alignment vertical="center"/>
    </xf>
    <xf numFmtId="4" fontId="3" fillId="11" borderId="37">
      <alignment vertical="center"/>
    </xf>
    <xf numFmtId="4" fontId="28" fillId="11" borderId="37">
      <alignment vertical="center"/>
    </xf>
    <xf numFmtId="4" fontId="26" fillId="8" borderId="18" applyNumberFormat="0" applyProtection="0">
      <alignment horizontal="left" vertical="center" indent="1"/>
    </xf>
    <xf numFmtId="0" fontId="29" fillId="9" borderId="36" applyNumberFormat="0" applyProtection="0">
      <alignment horizontal="left" vertical="top" indent="1"/>
    </xf>
    <xf numFmtId="4" fontId="30" fillId="12" borderId="18" applyNumberFormat="0" applyProtection="0">
      <alignment horizontal="left" vertical="center"/>
    </xf>
    <xf numFmtId="4" fontId="31" fillId="13" borderId="18" applyNumberFormat="0">
      <alignment horizontal="right" vertical="center"/>
    </xf>
    <xf numFmtId="4" fontId="32" fillId="14" borderId="36" applyNumberFormat="0" applyProtection="0">
      <alignment horizontal="right" vertical="center"/>
    </xf>
    <xf numFmtId="4" fontId="32" fillId="15" borderId="36" applyNumberFormat="0" applyProtection="0">
      <alignment horizontal="right" vertical="center"/>
    </xf>
    <xf numFmtId="4" fontId="32" fillId="16" borderId="36" applyNumberFormat="0" applyProtection="0">
      <alignment horizontal="right" vertical="center"/>
    </xf>
    <xf numFmtId="4" fontId="32" fillId="17" borderId="36" applyNumberFormat="0" applyProtection="0">
      <alignment horizontal="right" vertical="center"/>
    </xf>
    <xf numFmtId="4" fontId="32" fillId="18" borderId="36" applyNumberFormat="0" applyProtection="0">
      <alignment horizontal="right" vertical="center"/>
    </xf>
    <xf numFmtId="4" fontId="32" fillId="19" borderId="36" applyNumberFormat="0" applyProtection="0">
      <alignment horizontal="right" vertical="center"/>
    </xf>
    <xf numFmtId="4" fontId="32" fillId="20" borderId="36" applyNumberFormat="0" applyProtection="0">
      <alignment horizontal="right" vertical="center"/>
    </xf>
    <xf numFmtId="4" fontId="32" fillId="21" borderId="36" applyNumberFormat="0" applyProtection="0">
      <alignment horizontal="right" vertical="center"/>
    </xf>
    <xf numFmtId="4" fontId="32" fillId="22" borderId="36" applyNumberFormat="0" applyProtection="0">
      <alignment horizontal="right" vertical="center"/>
    </xf>
    <xf numFmtId="4" fontId="29" fillId="0" borderId="18" applyNumberFormat="0" applyProtection="0">
      <alignment horizontal="left" vertical="center" indent="1"/>
    </xf>
    <xf numFmtId="4" fontId="32" fillId="0" borderId="18" applyNumberFormat="0" applyProtection="0">
      <alignment horizontal="left" vertical="center" indent="1"/>
    </xf>
    <xf numFmtId="4" fontId="33" fillId="23" borderId="0" applyNumberFormat="0" applyProtection="0">
      <alignment horizontal="left" vertical="center" indent="1"/>
    </xf>
    <xf numFmtId="4" fontId="34" fillId="24" borderId="18" applyNumberFormat="0" applyProtection="0">
      <alignment horizontal="center" vertical="center"/>
    </xf>
    <xf numFmtId="4" fontId="35" fillId="3" borderId="38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0" fontId="36" fillId="25" borderId="18" applyNumberFormat="0" applyProtection="0">
      <alignment horizontal="left" vertical="center" indent="2"/>
    </xf>
    <xf numFmtId="0" fontId="1" fillId="23" borderId="36" applyNumberFormat="0" applyProtection="0">
      <alignment horizontal="left" vertical="top" indent="1"/>
    </xf>
    <xf numFmtId="0" fontId="36" fillId="0" borderId="18" applyNumberFormat="0" applyProtection="0">
      <alignment horizontal="left" vertical="center" indent="2"/>
    </xf>
    <xf numFmtId="0" fontId="1" fillId="26" borderId="36" applyNumberFormat="0" applyProtection="0">
      <alignment horizontal="left" vertical="top" indent="1"/>
    </xf>
    <xf numFmtId="0" fontId="36" fillId="0" borderId="18" applyNumberFormat="0" applyProtection="0">
      <alignment horizontal="left" vertical="center" indent="2"/>
    </xf>
    <xf numFmtId="0" fontId="1" fillId="6" borderId="36" applyNumberFormat="0" applyProtection="0">
      <alignment horizontal="left" vertical="top" indent="1"/>
    </xf>
    <xf numFmtId="0" fontId="36" fillId="0" borderId="18" applyNumberFormat="0" applyProtection="0">
      <alignment horizontal="left" vertical="center" indent="2"/>
    </xf>
    <xf numFmtId="0" fontId="1" fillId="27" borderId="36" applyNumberFormat="0" applyProtection="0">
      <alignment horizontal="left" vertical="top" indent="1"/>
    </xf>
    <xf numFmtId="4" fontId="32" fillId="7" borderId="36" applyNumberFormat="0" applyProtection="0">
      <alignment vertical="center"/>
    </xf>
    <xf numFmtId="4" fontId="37" fillId="7" borderId="36" applyNumberFormat="0" applyProtection="0">
      <alignment vertical="center"/>
    </xf>
    <xf numFmtId="4" fontId="38" fillId="10" borderId="38">
      <alignment vertical="center"/>
    </xf>
    <xf numFmtId="4" fontId="39" fillId="10" borderId="38">
      <alignment vertical="center"/>
    </xf>
    <xf numFmtId="4" fontId="38" fillId="11" borderId="38">
      <alignment vertical="center"/>
    </xf>
    <xf numFmtId="4" fontId="39" fillId="11" borderId="38">
      <alignment vertical="center"/>
    </xf>
    <xf numFmtId="4" fontId="34" fillId="0" borderId="0" applyNumberFormat="0" applyProtection="0">
      <alignment horizontal="left" vertical="center" indent="1"/>
    </xf>
    <xf numFmtId="0" fontId="32" fillId="7" borderId="36" applyNumberFormat="0" applyProtection="0">
      <alignment horizontal="left" vertical="top" indent="1"/>
    </xf>
    <xf numFmtId="0" fontId="31" fillId="13" borderId="18" applyNumberFormat="0">
      <alignment horizontal="left" vertical="center"/>
    </xf>
    <xf numFmtId="4" fontId="20" fillId="0" borderId="18" applyNumberFormat="0" applyProtection="0">
      <alignment horizontal="left" vertical="center" indent="1"/>
    </xf>
    <xf numFmtId="4" fontId="40" fillId="0" borderId="18" applyNumberFormat="0" applyProtection="0">
      <alignment horizontal="right" vertical="center" wrapText="1"/>
    </xf>
    <xf numFmtId="4" fontId="37" fillId="28" borderId="36" applyNumberFormat="0" applyProtection="0">
      <alignment horizontal="right" vertical="center"/>
    </xf>
    <xf numFmtId="4" fontId="41" fillId="10" borderId="38">
      <alignment vertical="center"/>
    </xf>
    <xf numFmtId="4" fontId="42" fillId="10" borderId="38">
      <alignment vertical="center"/>
    </xf>
    <xf numFmtId="4" fontId="41" fillId="11" borderId="38">
      <alignment vertical="center"/>
    </xf>
    <xf numFmtId="4" fontId="42" fillId="29" borderId="38">
      <alignment vertical="center"/>
    </xf>
    <xf numFmtId="4" fontId="40" fillId="0" borderId="18" applyNumberFormat="0" applyProtection="0">
      <alignment horizontal="left" vertical="center" indent="1"/>
    </xf>
    <xf numFmtId="0" fontId="30" fillId="30" borderId="18" applyNumberFormat="0" applyProtection="0">
      <alignment horizontal="center" vertical="top" wrapText="1"/>
    </xf>
    <xf numFmtId="4" fontId="43" fillId="3" borderId="39">
      <alignment vertical="center"/>
    </xf>
    <xf numFmtId="4" fontId="44" fillId="3" borderId="39">
      <alignment vertical="center"/>
    </xf>
    <xf numFmtId="4" fontId="3" fillId="10" borderId="39">
      <alignment vertical="center"/>
    </xf>
    <xf numFmtId="4" fontId="28" fillId="10" borderId="39">
      <alignment vertical="center"/>
    </xf>
    <xf numFmtId="4" fontId="3" fillId="11" borderId="38">
      <alignment vertical="center"/>
    </xf>
    <xf numFmtId="4" fontId="28" fillId="11" borderId="38">
      <alignment vertical="center"/>
    </xf>
    <xf numFmtId="4" fontId="45" fillId="7" borderId="39">
      <alignment horizontal="left" vertical="center" indent="1"/>
    </xf>
    <xf numFmtId="4" fontId="46" fillId="0" borderId="0" applyNumberFormat="0" applyProtection="0">
      <alignment vertical="center"/>
    </xf>
    <xf numFmtId="4" fontId="1" fillId="31" borderId="36" applyNumberFormat="0" applyProtection="0">
      <alignment horizontal="right" vertical="center"/>
    </xf>
    <xf numFmtId="0" fontId="47" fillId="0" borderId="0"/>
    <xf numFmtId="0" fontId="48" fillId="0" borderId="0" applyNumberFormat="0" applyFont="0" applyFill="0" applyBorder="0" applyAlignment="0" applyProtection="0"/>
    <xf numFmtId="169" fontId="49" fillId="32" borderId="40" applyProtection="0"/>
    <xf numFmtId="169" fontId="49" fillId="32" borderId="40" applyProtection="0"/>
    <xf numFmtId="169" fontId="50" fillId="33" borderId="40" applyProtection="0"/>
    <xf numFmtId="169" fontId="50" fillId="2" borderId="40" applyProtection="0"/>
    <xf numFmtId="37" fontId="20" fillId="9" borderId="0" applyNumberFormat="0" applyBorder="0" applyAlignment="0" applyProtection="0"/>
    <xf numFmtId="37" fontId="20" fillId="0" borderId="0"/>
    <xf numFmtId="3" fontId="51" fillId="0" borderId="35" applyProtection="0"/>
    <xf numFmtId="164" fontId="1" fillId="0" borderId="0">
      <alignment horizontal="left" wrapText="1"/>
    </xf>
    <xf numFmtId="44" fontId="1" fillId="0" borderId="0" applyFont="0" applyFill="0" applyBorder="0" applyAlignment="0" applyProtection="0"/>
  </cellStyleXfs>
  <cellXfs count="190">
    <xf numFmtId="164" fontId="0" fillId="0" borderId="0" xfId="0">
      <alignment horizontal="left" wrapText="1"/>
    </xf>
    <xf numFmtId="0" fontId="1" fillId="0" borderId="0" xfId="1" applyFont="1"/>
    <xf numFmtId="0" fontId="1" fillId="0" borderId="0" xfId="1"/>
    <xf numFmtId="5" fontId="1" fillId="0" borderId="0" xfId="1" applyNumberFormat="1" applyFont="1"/>
    <xf numFmtId="5" fontId="4" fillId="2" borderId="2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1" fillId="0" borderId="0" xfId="1" applyFill="1"/>
    <xf numFmtId="5" fontId="5" fillId="2" borderId="5" xfId="1" applyNumberFormat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 wrapText="1"/>
    </xf>
    <xf numFmtId="5" fontId="6" fillId="3" borderId="7" xfId="1" applyNumberFormat="1" applyFont="1" applyFill="1" applyBorder="1" applyAlignment="1">
      <alignment horizontal="left" indent="1"/>
    </xf>
    <xf numFmtId="5" fontId="6" fillId="3" borderId="8" xfId="1" applyNumberFormat="1" applyFont="1" applyFill="1" applyBorder="1" applyAlignment="1">
      <alignment horizontal="centerContinuous"/>
    </xf>
    <xf numFmtId="0" fontId="1" fillId="3" borderId="9" xfId="1" applyFont="1" applyFill="1" applyBorder="1"/>
    <xf numFmtId="5" fontId="1" fillId="0" borderId="10" xfId="1" applyNumberFormat="1" applyFont="1" applyFill="1" applyBorder="1" applyAlignment="1">
      <alignment horizontal="left" indent="2"/>
    </xf>
    <xf numFmtId="42" fontId="1" fillId="0" borderId="11" xfId="1" applyNumberFormat="1" applyFont="1" applyFill="1" applyBorder="1" applyAlignment="1">
      <alignment horizontal="right"/>
    </xf>
    <xf numFmtId="42" fontId="1" fillId="0" borderId="12" xfId="1" applyNumberFormat="1" applyFont="1" applyFill="1" applyBorder="1" applyAlignment="1">
      <alignment horizontal="right"/>
    </xf>
    <xf numFmtId="42" fontId="1" fillId="0" borderId="13" xfId="1" applyNumberFormat="1" applyFont="1" applyFill="1" applyBorder="1" applyAlignment="1">
      <alignment horizontal="right"/>
    </xf>
    <xf numFmtId="42" fontId="1" fillId="0" borderId="14" xfId="1" applyNumberFormat="1" applyFont="1" applyFill="1" applyBorder="1" applyAlignment="1">
      <alignment horizontal="right"/>
    </xf>
    <xf numFmtId="42" fontId="1" fillId="0" borderId="15" xfId="1" applyNumberFormat="1" applyFont="1" applyFill="1" applyBorder="1"/>
    <xf numFmtId="5" fontId="7" fillId="0" borderId="10" xfId="1" applyNumberFormat="1" applyFont="1" applyFill="1" applyBorder="1" applyAlignment="1">
      <alignment horizontal="left" indent="4"/>
    </xf>
    <xf numFmtId="42" fontId="1" fillId="0" borderId="16" xfId="1" applyNumberFormat="1" applyFont="1" applyFill="1" applyBorder="1" applyAlignment="1">
      <alignment horizontal="right"/>
    </xf>
    <xf numFmtId="42" fontId="1" fillId="4" borderId="17" xfId="1" applyNumberFormat="1" applyFont="1" applyFill="1" applyBorder="1" applyAlignment="1">
      <alignment horizontal="right"/>
    </xf>
    <xf numFmtId="42" fontId="1" fillId="4" borderId="18" xfId="1" applyNumberFormat="1" applyFont="1" applyFill="1" applyBorder="1" applyAlignment="1">
      <alignment horizontal="right"/>
    </xf>
    <xf numFmtId="42" fontId="1" fillId="4" borderId="19" xfId="1" applyNumberFormat="1" applyFont="1" applyFill="1" applyBorder="1" applyAlignment="1">
      <alignment horizontal="right"/>
    </xf>
    <xf numFmtId="42" fontId="1" fillId="4" borderId="15" xfId="1" applyNumberFormat="1" applyFont="1" applyFill="1" applyBorder="1"/>
    <xf numFmtId="42" fontId="1" fillId="0" borderId="17" xfId="1" applyNumberFormat="1" applyFont="1" applyFill="1" applyBorder="1" applyAlignment="1">
      <alignment horizontal="right"/>
    </xf>
    <xf numFmtId="42" fontId="1" fillId="0" borderId="19" xfId="1" applyNumberFormat="1" applyFont="1" applyFill="1" applyBorder="1" applyAlignment="1">
      <alignment horizontal="right"/>
    </xf>
    <xf numFmtId="5" fontId="1" fillId="0" borderId="20" xfId="1" applyNumberFormat="1" applyFont="1" applyFill="1" applyBorder="1" applyAlignment="1">
      <alignment horizontal="left" indent="2"/>
    </xf>
    <xf numFmtId="42" fontId="1" fillId="0" borderId="21" xfId="1" applyNumberFormat="1" applyFont="1" applyFill="1" applyBorder="1" applyAlignment="1">
      <alignment horizontal="right"/>
    </xf>
    <xf numFmtId="42" fontId="1" fillId="0" borderId="20" xfId="1" applyNumberFormat="1" applyFont="1" applyFill="1" applyBorder="1" applyAlignment="1">
      <alignment horizontal="right"/>
    </xf>
    <xf numFmtId="42" fontId="1" fillId="0" borderId="22" xfId="1" applyNumberFormat="1" applyFont="1" applyFill="1" applyBorder="1" applyAlignment="1">
      <alignment horizontal="right"/>
    </xf>
    <xf numFmtId="42" fontId="1" fillId="0" borderId="23" xfId="1" applyNumberFormat="1" applyFont="1" applyFill="1" applyBorder="1" applyAlignment="1">
      <alignment horizontal="right"/>
    </xf>
    <xf numFmtId="5" fontId="8" fillId="0" borderId="7" xfId="1" applyNumberFormat="1" applyFont="1" applyFill="1" applyBorder="1" applyAlignment="1">
      <alignment horizontal="left" indent="1"/>
    </xf>
    <xf numFmtId="42" fontId="8" fillId="0" borderId="24" xfId="1" applyNumberFormat="1" applyFont="1" applyFill="1" applyBorder="1"/>
    <xf numFmtId="42" fontId="8" fillId="0" borderId="7" xfId="1" applyNumberFormat="1" applyFont="1" applyFill="1" applyBorder="1"/>
    <xf numFmtId="42" fontId="8" fillId="0" borderId="25" xfId="1" applyNumberFormat="1" applyFont="1" applyFill="1" applyBorder="1"/>
    <xf numFmtId="42" fontId="8" fillId="0" borderId="9" xfId="1" applyNumberFormat="1" applyFont="1" applyFill="1" applyBorder="1"/>
    <xf numFmtId="5" fontId="8" fillId="5" borderId="7" xfId="1" applyNumberFormat="1" applyFont="1" applyFill="1" applyBorder="1"/>
    <xf numFmtId="42" fontId="8" fillId="5" borderId="8" xfId="1" applyNumberFormat="1" applyFont="1" applyFill="1" applyBorder="1"/>
    <xf numFmtId="42" fontId="8" fillId="5" borderId="9" xfId="1" applyNumberFormat="1" applyFont="1" applyFill="1" applyBorder="1"/>
    <xf numFmtId="42" fontId="6" fillId="3" borderId="8" xfId="1" applyNumberFormat="1" applyFont="1" applyFill="1" applyBorder="1" applyAlignment="1">
      <alignment horizontal="centerContinuous"/>
    </xf>
    <xf numFmtId="42" fontId="1" fillId="3" borderId="9" xfId="1" applyNumberFormat="1" applyFont="1" applyFill="1" applyBorder="1"/>
    <xf numFmtId="42" fontId="1" fillId="0" borderId="26" xfId="1" applyNumberFormat="1" applyFont="1" applyFill="1" applyBorder="1" applyAlignment="1">
      <alignment horizontal="right"/>
    </xf>
    <xf numFmtId="42" fontId="1" fillId="0" borderId="27" xfId="1" applyNumberFormat="1" applyFont="1" applyFill="1" applyBorder="1" applyAlignment="1">
      <alignment horizontal="right"/>
    </xf>
    <xf numFmtId="42" fontId="1" fillId="0" borderId="28" xfId="1" applyNumberFormat="1" applyFont="1" applyFill="1" applyBorder="1" applyAlignment="1">
      <alignment horizontal="right"/>
    </xf>
    <xf numFmtId="42" fontId="1" fillId="0" borderId="29" xfId="1" applyNumberFormat="1" applyFont="1" applyFill="1" applyBorder="1" applyAlignment="1">
      <alignment horizontal="right"/>
    </xf>
    <xf numFmtId="42" fontId="1" fillId="0" borderId="18" xfId="1" applyNumberFormat="1" applyFont="1" applyFill="1" applyBorder="1" applyAlignment="1">
      <alignment horizontal="right"/>
    </xf>
    <xf numFmtId="42" fontId="1" fillId="0" borderId="30" xfId="1" applyNumberFormat="1" applyFont="1" applyFill="1" applyBorder="1"/>
    <xf numFmtId="5" fontId="5" fillId="2" borderId="4" xfId="1" applyNumberFormat="1" applyFont="1" applyFill="1" applyBorder="1" applyAlignment="1">
      <alignment horizontal="center"/>
    </xf>
    <xf numFmtId="5" fontId="5" fillId="2" borderId="6" xfId="1" applyNumberFormat="1" applyFont="1" applyFill="1" applyBorder="1" applyAlignment="1">
      <alignment horizontal="center"/>
    </xf>
    <xf numFmtId="5" fontId="1" fillId="0" borderId="4" xfId="1" applyNumberFormat="1" applyFont="1" applyFill="1" applyBorder="1" applyAlignment="1">
      <alignment horizontal="left" indent="2"/>
    </xf>
    <xf numFmtId="42" fontId="1" fillId="0" borderId="24" xfId="1" applyNumberFormat="1" applyFont="1" applyFill="1" applyBorder="1" applyAlignment="1">
      <alignment horizontal="right"/>
    </xf>
    <xf numFmtId="42" fontId="1" fillId="0" borderId="31" xfId="1" applyNumberFormat="1" applyFont="1" applyFill="1" applyBorder="1" applyAlignment="1">
      <alignment horizontal="right"/>
    </xf>
    <xf numFmtId="42" fontId="1" fillId="0" borderId="25" xfId="1" applyNumberFormat="1" applyFont="1" applyFill="1" applyBorder="1" applyAlignment="1">
      <alignment horizontal="right"/>
    </xf>
    <xf numFmtId="42" fontId="1" fillId="0" borderId="32" xfId="1" applyNumberFormat="1" applyFont="1" applyFill="1" applyBorder="1" applyAlignment="1">
      <alignment horizontal="right"/>
    </xf>
    <xf numFmtId="42" fontId="1" fillId="0" borderId="6" xfId="1" applyNumberFormat="1" applyFont="1" applyFill="1" applyBorder="1"/>
    <xf numFmtId="5" fontId="8" fillId="0" borderId="0" xfId="1" applyNumberFormat="1" applyFont="1" applyFill="1"/>
    <xf numFmtId="44" fontId="1" fillId="0" borderId="0" xfId="1" applyNumberFormat="1" applyFont="1" applyFill="1"/>
    <xf numFmtId="5" fontId="1" fillId="0" borderId="0" xfId="1" applyNumberFormat="1" applyFont="1" applyFill="1"/>
    <xf numFmtId="0" fontId="1" fillId="0" borderId="0" xfId="1" applyFont="1" applyFill="1"/>
    <xf numFmtId="0" fontId="8" fillId="0" borderId="0" xfId="1" applyFont="1" applyFill="1"/>
    <xf numFmtId="42" fontId="11" fillId="0" borderId="0" xfId="1" applyNumberFormat="1" applyFont="1" applyFill="1"/>
    <xf numFmtId="5" fontId="12" fillId="0" borderId="0" xfId="1" applyNumberFormat="1" applyFont="1" applyFill="1"/>
    <xf numFmtId="5" fontId="14" fillId="0" borderId="0" xfId="1" applyNumberFormat="1" applyFont="1" applyFill="1"/>
    <xf numFmtId="10" fontId="11" fillId="0" borderId="0" xfId="1" applyNumberFormat="1" applyFont="1" applyFill="1"/>
    <xf numFmtId="5" fontId="11" fillId="0" borderId="0" xfId="1" applyNumberFormat="1" applyFont="1" applyFill="1"/>
    <xf numFmtId="0" fontId="10" fillId="0" borderId="0" xfId="1" applyFont="1" applyFill="1"/>
    <xf numFmtId="42" fontId="15" fillId="0" borderId="0" xfId="1" applyNumberFormat="1" applyFont="1" applyFill="1"/>
    <xf numFmtId="0" fontId="10" fillId="0" borderId="0" xfId="1" applyFont="1"/>
    <xf numFmtId="5" fontId="1" fillId="0" borderId="0" xfId="1" applyNumberFormat="1" applyFill="1"/>
    <xf numFmtId="10" fontId="1" fillId="0" borderId="0" xfId="1" applyNumberFormat="1" applyFont="1"/>
    <xf numFmtId="10" fontId="15" fillId="0" borderId="0" xfId="1" applyNumberFormat="1" applyFont="1"/>
    <xf numFmtId="0" fontId="15" fillId="0" borderId="0" xfId="1" applyFont="1"/>
    <xf numFmtId="5" fontId="10" fillId="0" borderId="0" xfId="1" applyNumberFormat="1" applyFont="1"/>
    <xf numFmtId="5" fontId="10" fillId="0" borderId="0" xfId="1" applyNumberFormat="1" applyFont="1" applyFill="1"/>
    <xf numFmtId="42" fontId="1" fillId="0" borderId="0" xfId="1" applyNumberFormat="1" applyFill="1"/>
    <xf numFmtId="42" fontId="8" fillId="0" borderId="0" xfId="1" applyNumberFormat="1" applyFont="1" applyFill="1"/>
    <xf numFmtId="170" fontId="1" fillId="0" borderId="19" xfId="1" applyNumberFormat="1" applyFill="1" applyBorder="1"/>
    <xf numFmtId="170" fontId="8" fillId="0" borderId="47" xfId="1" applyNumberFormat="1" applyFont="1" applyFill="1" applyBorder="1"/>
    <xf numFmtId="170" fontId="1" fillId="0" borderId="13" xfId="1" applyNumberFormat="1" applyFill="1" applyBorder="1"/>
    <xf numFmtId="170" fontId="1" fillId="0" borderId="18" xfId="1" applyNumberFormat="1" applyFill="1" applyBorder="1"/>
    <xf numFmtId="170" fontId="1" fillId="0" borderId="34" xfId="1" applyNumberFormat="1" applyFont="1" applyFill="1" applyBorder="1"/>
    <xf numFmtId="170" fontId="1" fillId="0" borderId="24" xfId="1" applyNumberFormat="1" applyFont="1" applyFill="1" applyBorder="1" applyAlignment="1">
      <alignment horizontal="left" indent="2"/>
    </xf>
    <xf numFmtId="170" fontId="8" fillId="5" borderId="0" xfId="1" applyNumberFormat="1" applyFont="1" applyFill="1" applyBorder="1"/>
    <xf numFmtId="170" fontId="8" fillId="5" borderId="20" xfId="1" applyNumberFormat="1" applyFont="1" applyFill="1" applyBorder="1"/>
    <xf numFmtId="170" fontId="8" fillId="0" borderId="8" xfId="1" applyNumberFormat="1" applyFont="1" applyFill="1" applyBorder="1"/>
    <xf numFmtId="170" fontId="1" fillId="0" borderId="45" xfId="1" applyNumberFormat="1" applyFont="1" applyFill="1" applyBorder="1"/>
    <xf numFmtId="170" fontId="1" fillId="0" borderId="41" xfId="1" applyNumberFormat="1" applyFont="1" applyFill="1" applyBorder="1"/>
    <xf numFmtId="170" fontId="1" fillId="4" borderId="19" xfId="1" applyNumberFormat="1" applyFont="1" applyFill="1" applyBorder="1"/>
    <xf numFmtId="170" fontId="1" fillId="34" borderId="19" xfId="1" applyNumberFormat="1" applyFill="1" applyBorder="1"/>
    <xf numFmtId="170" fontId="1" fillId="0" borderId="29" xfId="1" applyNumberFormat="1" applyFill="1" applyBorder="1"/>
    <xf numFmtId="170" fontId="1" fillId="0" borderId="43" xfId="1" applyNumberFormat="1" applyFont="1" applyFill="1" applyBorder="1"/>
    <xf numFmtId="170" fontId="1" fillId="0" borderId="42" xfId="1" applyNumberFormat="1" applyFont="1" applyFill="1" applyBorder="1" applyAlignment="1">
      <alignment horizontal="left" indent="2"/>
    </xf>
    <xf numFmtId="170" fontId="11" fillId="0" borderId="0" xfId="1" applyNumberFormat="1" applyFont="1" applyFill="1"/>
    <xf numFmtId="170" fontId="15" fillId="0" borderId="0" xfId="1" applyNumberFormat="1" applyFont="1" applyFill="1"/>
    <xf numFmtId="170" fontId="1" fillId="0" borderId="23" xfId="1" applyNumberFormat="1" applyFont="1" applyFill="1" applyBorder="1" applyAlignment="1">
      <alignment horizontal="right"/>
    </xf>
    <xf numFmtId="170" fontId="1" fillId="0" borderId="22" xfId="1" applyNumberFormat="1" applyFont="1" applyFill="1" applyBorder="1" applyAlignment="1">
      <alignment horizontal="right"/>
    </xf>
    <xf numFmtId="170" fontId="1" fillId="0" borderId="20" xfId="1" applyNumberFormat="1" applyFont="1" applyFill="1" applyBorder="1" applyAlignment="1">
      <alignment horizontal="right"/>
    </xf>
    <xf numFmtId="170" fontId="1" fillId="4" borderId="41" xfId="1" applyNumberFormat="1" applyFont="1" applyFill="1" applyBorder="1"/>
    <xf numFmtId="170" fontId="1" fillId="4" borderId="17" xfId="1" applyNumberFormat="1" applyFont="1" applyFill="1" applyBorder="1" applyAlignment="1">
      <alignment horizontal="right"/>
    </xf>
    <xf numFmtId="170" fontId="1" fillId="0" borderId="24" xfId="1" applyNumberFormat="1" applyFill="1" applyBorder="1"/>
    <xf numFmtId="170" fontId="1" fillId="0" borderId="12" xfId="1" applyNumberFormat="1" applyFont="1" applyFill="1" applyBorder="1" applyAlignment="1">
      <alignment horizontal="right"/>
    </xf>
    <xf numFmtId="170" fontId="5" fillId="2" borderId="6" xfId="1" applyNumberFormat="1" applyFont="1" applyFill="1" applyBorder="1" applyAlignment="1">
      <alignment horizontal="center" wrapText="1"/>
    </xf>
    <xf numFmtId="170" fontId="4" fillId="2" borderId="3" xfId="1" applyNumberFormat="1" applyFont="1" applyFill="1" applyBorder="1" applyAlignment="1">
      <alignment horizontal="center" wrapText="1"/>
    </xf>
    <xf numFmtId="170" fontId="4" fillId="2" borderId="2" xfId="1" applyNumberFormat="1" applyFont="1" applyFill="1" applyBorder="1" applyAlignment="1">
      <alignment horizontal="center"/>
    </xf>
    <xf numFmtId="170" fontId="1" fillId="0" borderId="0" xfId="1" applyNumberFormat="1"/>
    <xf numFmtId="170" fontId="1" fillId="0" borderId="0" xfId="1" applyNumberFormat="1" applyFont="1"/>
    <xf numFmtId="170" fontId="1" fillId="0" borderId="0" xfId="1" applyNumberFormat="1" applyFont="1" applyFill="1"/>
    <xf numFmtId="170" fontId="8" fillId="0" borderId="0" xfId="1" applyNumberFormat="1" applyFont="1" applyFill="1"/>
    <xf numFmtId="170" fontId="1" fillId="0" borderId="6" xfId="1" applyNumberFormat="1" applyFont="1" applyFill="1" applyBorder="1"/>
    <xf numFmtId="170" fontId="1" fillId="0" borderId="32" xfId="1" applyNumberFormat="1" applyFont="1" applyFill="1" applyBorder="1" applyAlignment="1">
      <alignment horizontal="right"/>
    </xf>
    <xf numFmtId="170" fontId="1" fillId="0" borderId="25" xfId="1" applyNumberFormat="1" applyFont="1" applyFill="1" applyBorder="1" applyAlignment="1">
      <alignment horizontal="right"/>
    </xf>
    <xf numFmtId="170" fontId="1" fillId="0" borderId="31" xfId="1" applyNumberFormat="1" applyFont="1" applyFill="1" applyBorder="1" applyAlignment="1">
      <alignment horizontal="right"/>
    </xf>
    <xf numFmtId="170" fontId="1" fillId="0" borderId="4" xfId="1" applyNumberFormat="1" applyFont="1" applyFill="1" applyBorder="1" applyAlignment="1">
      <alignment horizontal="left" indent="2"/>
    </xf>
    <xf numFmtId="170" fontId="1" fillId="0" borderId="0" xfId="1" applyNumberFormat="1" applyFill="1"/>
    <xf numFmtId="170" fontId="5" fillId="2" borderId="6" xfId="1" applyNumberFormat="1" applyFont="1" applyFill="1" applyBorder="1" applyAlignment="1">
      <alignment horizontal="center"/>
    </xf>
    <xf numFmtId="170" fontId="5" fillId="2" borderId="5" xfId="1" applyNumberFormat="1" applyFont="1" applyFill="1" applyBorder="1" applyAlignment="1">
      <alignment horizontal="center"/>
    </xf>
    <xf numFmtId="170" fontId="5" fillId="2" borderId="4" xfId="1" applyNumberFormat="1" applyFont="1" applyFill="1" applyBorder="1" applyAlignment="1">
      <alignment horizontal="center"/>
    </xf>
    <xf numFmtId="170" fontId="8" fillId="0" borderId="7" xfId="1" applyNumberFormat="1" applyFont="1" applyFill="1" applyBorder="1"/>
    <xf numFmtId="170" fontId="1" fillId="0" borderId="30" xfId="1" applyNumberFormat="1" applyFont="1" applyFill="1" applyBorder="1"/>
    <xf numFmtId="170" fontId="1" fillId="0" borderId="18" xfId="1" applyNumberFormat="1" applyFont="1" applyFill="1" applyBorder="1" applyAlignment="1">
      <alignment horizontal="right"/>
    </xf>
    <xf numFmtId="170" fontId="1" fillId="0" borderId="29" xfId="1" applyNumberFormat="1" applyFont="1" applyFill="1" applyBorder="1" applyAlignment="1">
      <alignment horizontal="right"/>
    </xf>
    <xf numFmtId="170" fontId="1" fillId="0" borderId="28" xfId="1" applyNumberFormat="1" applyFont="1" applyFill="1" applyBorder="1" applyAlignment="1">
      <alignment horizontal="right"/>
    </xf>
    <xf numFmtId="170" fontId="1" fillId="0" borderId="27" xfId="1" applyNumberFormat="1" applyFont="1" applyFill="1" applyBorder="1" applyAlignment="1">
      <alignment horizontal="right"/>
    </xf>
    <xf numFmtId="170" fontId="1" fillId="3" borderId="9" xfId="1" applyNumberFormat="1" applyFont="1" applyFill="1" applyBorder="1"/>
    <xf numFmtId="170" fontId="6" fillId="3" borderId="8" xfId="1" applyNumberFormat="1" applyFont="1" applyFill="1" applyBorder="1" applyAlignment="1">
      <alignment horizontal="centerContinuous"/>
    </xf>
    <xf numFmtId="170" fontId="6" fillId="3" borderId="7" xfId="1" applyNumberFormat="1" applyFont="1" applyFill="1" applyBorder="1" applyAlignment="1">
      <alignment horizontal="left" indent="1"/>
    </xf>
    <xf numFmtId="170" fontId="8" fillId="5" borderId="9" xfId="1" applyNumberFormat="1" applyFont="1" applyFill="1" applyBorder="1"/>
    <xf numFmtId="170" fontId="8" fillId="5" borderId="8" xfId="1" applyNumberFormat="1" applyFont="1" applyFill="1" applyBorder="1"/>
    <xf numFmtId="170" fontId="8" fillId="5" borderId="7" xfId="1" applyNumberFormat="1" applyFont="1" applyFill="1" applyBorder="1"/>
    <xf numFmtId="170" fontId="8" fillId="0" borderId="9" xfId="1" applyNumberFormat="1" applyFont="1" applyFill="1" applyBorder="1"/>
    <xf numFmtId="170" fontId="8" fillId="0" borderId="25" xfId="1" applyNumberFormat="1" applyFont="1" applyFill="1" applyBorder="1"/>
    <xf numFmtId="170" fontId="8" fillId="0" borderId="7" xfId="1" applyNumberFormat="1" applyFont="1" applyFill="1" applyBorder="1" applyAlignment="1">
      <alignment horizontal="left" indent="1"/>
    </xf>
    <xf numFmtId="170" fontId="1" fillId="0" borderId="20" xfId="1" applyNumberFormat="1" applyFont="1" applyFill="1" applyBorder="1" applyAlignment="1">
      <alignment horizontal="left" indent="2"/>
    </xf>
    <xf numFmtId="170" fontId="1" fillId="0" borderId="19" xfId="1" applyNumberFormat="1" applyFont="1" applyFill="1" applyBorder="1" applyAlignment="1">
      <alignment horizontal="right"/>
    </xf>
    <xf numFmtId="170" fontId="1" fillId="0" borderId="17" xfId="1" applyNumberFormat="1" applyFont="1" applyFill="1" applyBorder="1" applyAlignment="1">
      <alignment horizontal="right"/>
    </xf>
    <xf numFmtId="170" fontId="1" fillId="4" borderId="19" xfId="1" applyNumberFormat="1" applyFont="1" applyFill="1" applyBorder="1" applyAlignment="1">
      <alignment horizontal="right"/>
    </xf>
    <xf numFmtId="170" fontId="1" fillId="4" borderId="18" xfId="1" applyNumberFormat="1" applyFont="1" applyFill="1" applyBorder="1" applyAlignment="1">
      <alignment horizontal="right"/>
    </xf>
    <xf numFmtId="170" fontId="7" fillId="0" borderId="10" xfId="1" applyNumberFormat="1" applyFont="1" applyFill="1" applyBorder="1" applyAlignment="1">
      <alignment horizontal="left" indent="4"/>
    </xf>
    <xf numFmtId="170" fontId="1" fillId="0" borderId="14" xfId="1" applyNumberFormat="1" applyFont="1" applyFill="1" applyBorder="1" applyAlignment="1">
      <alignment horizontal="right"/>
    </xf>
    <xf numFmtId="170" fontId="1" fillId="0" borderId="13" xfId="1" applyNumberFormat="1" applyFont="1" applyFill="1" applyBorder="1" applyAlignment="1">
      <alignment horizontal="right"/>
    </xf>
    <xf numFmtId="170" fontId="1" fillId="0" borderId="10" xfId="1" applyNumberFormat="1" applyFont="1" applyFill="1" applyBorder="1" applyAlignment="1">
      <alignment horizontal="left" indent="2"/>
    </xf>
    <xf numFmtId="170" fontId="1" fillId="35" borderId="15" xfId="1" applyNumberFormat="1" applyFont="1" applyFill="1" applyBorder="1"/>
    <xf numFmtId="170" fontId="1" fillId="4" borderId="15" xfId="1" applyNumberFormat="1" applyFont="1" applyFill="1" applyBorder="1"/>
    <xf numFmtId="170" fontId="1" fillId="0" borderId="15" xfId="1" applyNumberFormat="1" applyFont="1" applyFill="1" applyBorder="1"/>
    <xf numFmtId="0" fontId="4" fillId="2" borderId="3" xfId="1" applyFont="1" applyFill="1" applyBorder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1" fillId="3" borderId="9" xfId="1" applyFont="1" applyFill="1" applyBorder="1"/>
    <xf numFmtId="170" fontId="8" fillId="0" borderId="4" xfId="1" applyNumberFormat="1" applyFont="1" applyFill="1" applyBorder="1" applyAlignment="1">
      <alignment horizontal="left" indent="1"/>
    </xf>
    <xf numFmtId="170" fontId="8" fillId="0" borderId="4" xfId="1" applyNumberFormat="1" applyFont="1" applyFill="1" applyBorder="1"/>
    <xf numFmtId="170" fontId="8" fillId="0" borderId="48" xfId="1" applyNumberFormat="1" applyFont="1" applyFill="1" applyBorder="1"/>
    <xf numFmtId="170" fontId="8" fillId="0" borderId="6" xfId="1" applyNumberFormat="1" applyFont="1" applyFill="1" applyBorder="1"/>
    <xf numFmtId="170" fontId="1" fillId="0" borderId="4" xfId="1" applyNumberFormat="1" applyFont="1" applyFill="1" applyBorder="1" applyAlignment="1">
      <alignment horizontal="right"/>
    </xf>
    <xf numFmtId="170" fontId="1" fillId="0" borderId="49" xfId="1" applyNumberFormat="1" applyFont="1" applyFill="1" applyBorder="1" applyAlignment="1">
      <alignment horizontal="right"/>
    </xf>
    <xf numFmtId="170" fontId="1" fillId="0" borderId="6" xfId="1" applyNumberFormat="1" applyFont="1" applyFill="1" applyBorder="1" applyAlignment="1">
      <alignment horizontal="right"/>
    </xf>
    <xf numFmtId="170" fontId="1" fillId="0" borderId="5" xfId="1" applyNumberFormat="1" applyFont="1" applyFill="1" applyBorder="1"/>
    <xf numFmtId="170" fontId="1" fillId="0" borderId="44" xfId="1" applyNumberFormat="1" applyFont="1" applyFill="1" applyBorder="1"/>
    <xf numFmtId="170" fontId="8" fillId="0" borderId="24" xfId="1" applyNumberFormat="1" applyFont="1" applyFill="1" applyBorder="1"/>
    <xf numFmtId="170" fontId="1" fillId="0" borderId="24" xfId="1" applyNumberFormat="1" applyFont="1" applyFill="1" applyBorder="1"/>
    <xf numFmtId="170" fontId="1" fillId="0" borderId="9" xfId="1" applyNumberFormat="1" applyFont="1" applyFill="1" applyBorder="1"/>
    <xf numFmtId="170" fontId="1" fillId="4" borderId="50" xfId="1" applyNumberFormat="1" applyFont="1" applyFill="1" applyBorder="1" applyAlignment="1">
      <alignment horizontal="right"/>
    </xf>
    <xf numFmtId="170" fontId="1" fillId="0" borderId="50" xfId="1" applyNumberFormat="1" applyFont="1" applyFill="1" applyBorder="1" applyAlignment="1">
      <alignment horizontal="right"/>
    </xf>
    <xf numFmtId="170" fontId="1" fillId="0" borderId="51" xfId="1" applyNumberFormat="1" applyFont="1" applyFill="1" applyBorder="1" applyAlignment="1">
      <alignment horizontal="right"/>
    </xf>
    <xf numFmtId="170" fontId="1" fillId="0" borderId="26" xfId="1" applyNumberFormat="1" applyFont="1" applyFill="1" applyBorder="1" applyAlignment="1">
      <alignment horizontal="left" indent="2"/>
    </xf>
    <xf numFmtId="170" fontId="7" fillId="0" borderId="16" xfId="1" applyNumberFormat="1" applyFont="1" applyFill="1" applyBorder="1" applyAlignment="1">
      <alignment horizontal="left" indent="4"/>
    </xf>
    <xf numFmtId="170" fontId="1" fillId="0" borderId="16" xfId="1" applyNumberFormat="1" applyFont="1" applyFill="1" applyBorder="1" applyAlignment="1">
      <alignment horizontal="left" indent="2"/>
    </xf>
    <xf numFmtId="170" fontId="1" fillId="0" borderId="52" xfId="1" applyNumberFormat="1" applyFont="1" applyFill="1" applyBorder="1" applyAlignment="1">
      <alignment horizontal="left" indent="2"/>
    </xf>
    <xf numFmtId="171" fontId="8" fillId="0" borderId="9" xfId="1" applyNumberFormat="1" applyFont="1" applyFill="1" applyBorder="1"/>
    <xf numFmtId="171" fontId="1" fillId="0" borderId="0" xfId="1" applyNumberFormat="1" applyFill="1"/>
    <xf numFmtId="5" fontId="2" fillId="0" borderId="0" xfId="1" applyNumberFormat="1" applyFont="1" applyFill="1" applyAlignment="1">
      <alignment horizontal="left"/>
    </xf>
    <xf numFmtId="5" fontId="3" fillId="2" borderId="1" xfId="1" applyNumberFormat="1" applyFont="1" applyFill="1" applyBorder="1" applyAlignment="1">
      <alignment horizontal="left" vertical="center" wrapText="1" indent="1"/>
    </xf>
    <xf numFmtId="5" fontId="3" fillId="2" borderId="4" xfId="1" applyNumberFormat="1" applyFont="1" applyFill="1" applyBorder="1" applyAlignment="1">
      <alignment horizontal="left" vertical="center" indent="1"/>
    </xf>
    <xf numFmtId="5" fontId="6" fillId="3" borderId="7" xfId="1" applyNumberFormat="1" applyFont="1" applyFill="1" applyBorder="1" applyAlignment="1">
      <alignment horizontal="center"/>
    </xf>
    <xf numFmtId="164" fontId="0" fillId="0" borderId="8" xfId="0" applyBorder="1" applyAlignment="1">
      <alignment horizontal="center"/>
    </xf>
    <xf numFmtId="164" fontId="0" fillId="0" borderId="9" xfId="0" applyBorder="1" applyAlignment="1">
      <alignment horizontal="center"/>
    </xf>
    <xf numFmtId="170" fontId="6" fillId="3" borderId="7" xfId="1" applyNumberFormat="1" applyFont="1" applyFill="1" applyBorder="1" applyAlignment="1">
      <alignment horizontal="center"/>
    </xf>
    <xf numFmtId="170" fontId="0" fillId="0" borderId="8" xfId="0" applyNumberFormat="1" applyBorder="1" applyAlignment="1">
      <alignment horizontal="center"/>
    </xf>
    <xf numFmtId="164" fontId="0" fillId="0" borderId="9" xfId="0" applyBorder="1" applyAlignment="1">
      <alignment horizontal="left"/>
    </xf>
    <xf numFmtId="170" fontId="2" fillId="0" borderId="0" xfId="1" applyNumberFormat="1" applyFont="1" applyFill="1" applyAlignment="1">
      <alignment horizontal="left"/>
    </xf>
    <xf numFmtId="170" fontId="3" fillId="2" borderId="1" xfId="1" applyNumberFormat="1" applyFont="1" applyFill="1" applyBorder="1" applyAlignment="1">
      <alignment horizontal="left" vertical="center" wrapText="1" indent="1"/>
    </xf>
    <xf numFmtId="170" fontId="3" fillId="2" borderId="4" xfId="1" applyNumberFormat="1" applyFont="1" applyFill="1" applyBorder="1" applyAlignment="1">
      <alignment horizontal="left" vertical="center" indent="1"/>
    </xf>
    <xf numFmtId="170" fontId="6" fillId="3" borderId="1" xfId="1" applyNumberFormat="1" applyFont="1" applyFill="1" applyBorder="1" applyAlignment="1">
      <alignment horizontal="left"/>
    </xf>
    <xf numFmtId="170" fontId="0" fillId="0" borderId="2" xfId="0" applyNumberFormat="1" applyBorder="1" applyAlignment="1">
      <alignment horizontal="left"/>
    </xf>
    <xf numFmtId="170" fontId="6" fillId="3" borderId="7" xfId="1" applyNumberFormat="1" applyFont="1" applyFill="1" applyBorder="1" applyAlignment="1">
      <alignment horizontal="left"/>
    </xf>
    <xf numFmtId="164" fontId="0" fillId="0" borderId="8" xfId="0" applyBorder="1" applyAlignment="1">
      <alignment horizontal="left"/>
    </xf>
    <xf numFmtId="170" fontId="8" fillId="5" borderId="4" xfId="1" applyNumberFormat="1" applyFont="1" applyFill="1" applyBorder="1" applyAlignment="1"/>
    <xf numFmtId="164" fontId="0" fillId="0" borderId="5" xfId="0" applyBorder="1" applyAlignment="1"/>
    <xf numFmtId="170" fontId="0" fillId="0" borderId="8" xfId="0" applyNumberFormat="1" applyBorder="1" applyAlignment="1">
      <alignment horizontal="left"/>
    </xf>
    <xf numFmtId="170" fontId="0" fillId="0" borderId="9" xfId="0" applyNumberFormat="1" applyBorder="1" applyAlignment="1">
      <alignment horizontal="left"/>
    </xf>
    <xf numFmtId="170" fontId="8" fillId="5" borderId="2" xfId="1" applyNumberFormat="1" applyFont="1" applyFill="1" applyBorder="1" applyAlignment="1"/>
    <xf numFmtId="170" fontId="0" fillId="0" borderId="46" xfId="0" applyNumberFormat="1" applyBorder="1" applyAlignment="1"/>
  </cellXfs>
  <cellStyles count="105">
    <cellStyle name="Actual Date" xfId="2"/>
    <cellStyle name="Comma 2" xfId="3"/>
    <cellStyle name="Comma 3" xfId="4"/>
    <cellStyle name="Comma 4" xfId="5"/>
    <cellStyle name="Comma 5" xfId="6"/>
    <cellStyle name="Comma0" xfId="7"/>
    <cellStyle name="Currency 2" xfId="8"/>
    <cellStyle name="Currency 3" xfId="104"/>
    <cellStyle name="Currency0" xfId="9"/>
    <cellStyle name="Date" xfId="10"/>
    <cellStyle name="Fixed" xfId="11"/>
    <cellStyle name="Grey" xfId="12"/>
    <cellStyle name="HEADER" xfId="13"/>
    <cellStyle name="Header1" xfId="14"/>
    <cellStyle name="Header2" xfId="15"/>
    <cellStyle name="Heading1" xfId="16"/>
    <cellStyle name="Heading2" xfId="17"/>
    <cellStyle name="Hidden" xfId="18"/>
    <cellStyle name="HIGHLIGHT" xfId="19"/>
    <cellStyle name="Input [yellow]" xfId="20"/>
    <cellStyle name="no dec" xfId="21"/>
    <cellStyle name="Normal" xfId="0" builtinId="0"/>
    <cellStyle name="Normal - Style1" xfId="22"/>
    <cellStyle name="Normal 2" xfId="23"/>
    <cellStyle name="Normal 3" xfId="24"/>
    <cellStyle name="Normal 4" xfId="1"/>
    <cellStyle name="Normal 5" xfId="25"/>
    <cellStyle name="Normal 6" xfId="26"/>
    <cellStyle name="Normal 7" xfId="27"/>
    <cellStyle name="Normal 8" xfId="28"/>
    <cellStyle name="Normal 9" xfId="103"/>
    <cellStyle name="Percent [2]" xfId="29"/>
    <cellStyle name="Percent 2" xfId="30"/>
    <cellStyle name="Percent 3" xfId="31"/>
    <cellStyle name="Percent 4" xfId="32"/>
    <cellStyle name="SAPBEXaggData" xfId="33"/>
    <cellStyle name="SAPBEXaggDataEmph" xfId="34"/>
    <cellStyle name="SAPBEXaggExc1" xfId="35"/>
    <cellStyle name="SAPBEXaggExc1Emph" xfId="36"/>
    <cellStyle name="SAPBEXaggExc2" xfId="37"/>
    <cellStyle name="SAPBEXaggExc2Emph" xfId="38"/>
    <cellStyle name="SAPBEXaggItem" xfId="39"/>
    <cellStyle name="SAPBEXaggItemX" xfId="40"/>
    <cellStyle name="SAPBEXchaText" xfId="41"/>
    <cellStyle name="SAPBEXColoum_Header_SA" xfId="42"/>
    <cellStyle name="SAPBEXexcBad7" xfId="43"/>
    <cellStyle name="SAPBEXexcBad8" xfId="44"/>
    <cellStyle name="SAPBEXexcBad9" xfId="45"/>
    <cellStyle name="SAPBEXexcCritical4" xfId="46"/>
    <cellStyle name="SAPBEXexcCritical5" xfId="47"/>
    <cellStyle name="SAPBEXexcCritical6" xfId="48"/>
    <cellStyle name="SAPBEXexcGood1" xfId="49"/>
    <cellStyle name="SAPBEXexcGood2" xfId="50"/>
    <cellStyle name="SAPBEXexcGood3" xfId="51"/>
    <cellStyle name="SAPBEXfilterDrill" xfId="52"/>
    <cellStyle name="SAPBEXfilterItem" xfId="53"/>
    <cellStyle name="SAPBEXfilterText" xfId="54"/>
    <cellStyle name="SAPBEXformats" xfId="55"/>
    <cellStyle name="SAPBEXheaderData" xfId="56"/>
    <cellStyle name="SAPBEXheaderItem" xfId="57"/>
    <cellStyle name="SAPBEXheaderText" xfId="58"/>
    <cellStyle name="SAPBEXHLevel0" xfId="59"/>
    <cellStyle name="SAPBEXHLevel0X" xfId="60"/>
    <cellStyle name="SAPBEXHLevel1" xfId="61"/>
    <cellStyle name="SAPBEXHLevel1X" xfId="62"/>
    <cellStyle name="SAPBEXHLevel2" xfId="63"/>
    <cellStyle name="SAPBEXHLevel2X" xfId="64"/>
    <cellStyle name="SAPBEXHLevel3" xfId="65"/>
    <cellStyle name="SAPBEXHLevel3X" xfId="66"/>
    <cellStyle name="SAPBEXresData" xfId="67"/>
    <cellStyle name="SAPBEXresDataEmph" xfId="68"/>
    <cellStyle name="SAPBEXresExc1" xfId="69"/>
    <cellStyle name="SAPBEXresExc1Emph" xfId="70"/>
    <cellStyle name="SAPBEXresExc2" xfId="71"/>
    <cellStyle name="SAPBEXresExc2Emph" xfId="72"/>
    <cellStyle name="SAPBEXresItem" xfId="73"/>
    <cellStyle name="SAPBEXresItemX" xfId="74"/>
    <cellStyle name="SAPBEXRow_Headings_SA" xfId="75"/>
    <cellStyle name="SAPBEXRowResults_SA" xfId="76"/>
    <cellStyle name="SAPBEXstdData" xfId="77"/>
    <cellStyle name="SAPBEXstdDataEmph" xfId="78"/>
    <cellStyle name="SAPBEXstdExc1" xfId="79"/>
    <cellStyle name="SAPBEXstdExc1Emph" xfId="80"/>
    <cellStyle name="SAPBEXstdExc2" xfId="81"/>
    <cellStyle name="SAPBEXstdExc2Emph" xfId="82"/>
    <cellStyle name="SAPBEXstdItem" xfId="83"/>
    <cellStyle name="SAPBEXstdItemX" xfId="84"/>
    <cellStyle name="SAPBEXsubData" xfId="85"/>
    <cellStyle name="SAPBEXsubDataEmph" xfId="86"/>
    <cellStyle name="SAPBEXsubExc1" xfId="87"/>
    <cellStyle name="SAPBEXsubExc1Emph" xfId="88"/>
    <cellStyle name="SAPBEXsubExc2" xfId="89"/>
    <cellStyle name="SAPBEXsubExc2Emph" xfId="90"/>
    <cellStyle name="SAPBEXsubItem" xfId="91"/>
    <cellStyle name="SAPBEXtitle" xfId="92"/>
    <cellStyle name="SAPBEXundefined" xfId="93"/>
    <cellStyle name="Style 1" xfId="94"/>
    <cellStyle name="Style 26" xfId="95"/>
    <cellStyle name="styleColumnTitles" xfId="96"/>
    <cellStyle name="styleDateRange" xfId="97"/>
    <cellStyle name="styleSeriesAttributes" xfId="98"/>
    <cellStyle name="styleSeriesData" xfId="99"/>
    <cellStyle name="Unprot" xfId="100"/>
    <cellStyle name="Unprot$" xfId="101"/>
    <cellStyle name="Unprotect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Documents%20and%20Settings/HDEJESUS/Local%20Settings/Temporary%20Internet%20Files/OLKBA/SDGE%20Bill%20Savings%20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8\MPS\DOCUME~1\vjw3\LOCALS~1\Temp\BillSavingsJuly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DOCUME~1/vjw3/LOCALS~1/Temp/BillSavingsJuly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ras\DOCUME~1\vjw3\LOCALS~1\Temp\BillSavingsJuly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Documents%20and%20Settings/lpc2/Local%20Settings/Temporary%20Internet%20Files/OLK83/BillSavingsSep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egrel/'Low_Income_Program/Shared%20Documents/2012-2014%20Low%20Income%20Application/2012-14_ESAP-BudgetTable%20Per%20Decis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egrel/'Low_Income_Program/Shared%20Documents/2012-2014%20Low%20Income%20Application/LIEE/Budget%20Tables/Archives/MM%20LIEE%20Expenditures%20-%20Dec%202010YT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8\MPS\DOCUME~1\vjw3\LOCALS~1\Temp\BillSavingsJune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DOCUME~1/vjw3/LOCALS~1/Temp/BillSavingsJune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9\BF-DSM\TEMP\BillSavingsSep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8\MPS\WINDOWS\TEMP\BillSavingsAug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WINDOWS/Desktop/SDGE/Just%20in%20case/SDGE%20Bill%20Savings%20V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WINDOWS/TEMP/BillSavingsAu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Documents%20and%20Settings/vcc3/Local%20Settings/Temporary%20Internet%20Files/OLKDF/SmartAC%20Cost%20Model%20120920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8\MPS\TEMP\BillSavingsSep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TEMP/BillSavingsSep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cee/dr/Shared%20Documents/2007%20Budget/Budget%20Forecast%202006-08/DR_ACTMA%20Docs/DR%20ACTMA%20thru%2009%20Sept%20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8\MPS\October%202002\windows\TEMP\Tables%204%20&amp;%205%20Updated%20for%20Octob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October%202002/windows/TEMP/Tables%204%20&amp;%205%20Updated%20for%20Octob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RAS\TEMP\BillSavingsSep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1999"/>
      <sheetName val="Rates2000"/>
      <sheetName val="All Rates"/>
      <sheetName val="Inputs 1999"/>
      <sheetName val=" MI 99"/>
      <sheetName val="Inputs 2000"/>
      <sheetName val=" MI 00"/>
      <sheetName val="Inputs 2001"/>
      <sheetName val=" MI 01"/>
      <sheetName val="Inputs 2002"/>
      <sheetName val=" MI 02"/>
      <sheetName val=" MI 03"/>
      <sheetName val="Imp Rate"/>
      <sheetName val="Costs 1999"/>
      <sheetName val="Costs 2000"/>
      <sheetName val="Costs 2001"/>
      <sheetName val="Costs 2002"/>
      <sheetName val="Costs 2003"/>
    </sheetNames>
    <sheetDataSet>
      <sheetData sheetId="0" refreshError="1"/>
      <sheetData sheetId="1" refreshError="1"/>
      <sheetData sheetId="2">
        <row r="7">
          <cell r="V7">
            <v>1</v>
          </cell>
          <cell r="W7">
            <v>0.13800000000000001</v>
          </cell>
          <cell r="X7">
            <v>0.85599999999999998</v>
          </cell>
        </row>
        <row r="8">
          <cell r="V8">
            <v>2</v>
          </cell>
          <cell r="W8">
            <v>0.26942857142857146</v>
          </cell>
          <cell r="X8">
            <v>1.6712380952380954</v>
          </cell>
        </row>
        <row r="9">
          <cell r="V9">
            <v>3</v>
          </cell>
          <cell r="W9">
            <v>0.39459863945578239</v>
          </cell>
          <cell r="X9">
            <v>2.4476553287981861</v>
          </cell>
        </row>
        <row r="10">
          <cell r="V10">
            <v>4</v>
          </cell>
          <cell r="W10">
            <v>0.5138082280531262</v>
          </cell>
          <cell r="X10">
            <v>3.18710031314113</v>
          </cell>
        </row>
        <row r="11">
          <cell r="V11">
            <v>5</v>
          </cell>
          <cell r="W11">
            <v>0.62734116957440578</v>
          </cell>
          <cell r="X11">
            <v>3.891333631562981</v>
          </cell>
        </row>
        <row r="12">
          <cell r="V12">
            <v>6</v>
          </cell>
          <cell r="W12">
            <v>0.7354677805470532</v>
          </cell>
          <cell r="X12">
            <v>4.5620320300599824</v>
          </cell>
        </row>
        <row r="13">
          <cell r="V13">
            <v>7</v>
          </cell>
          <cell r="W13">
            <v>0.83844550528290784</v>
          </cell>
          <cell r="X13">
            <v>5.2007924095809361</v>
          </cell>
        </row>
        <row r="14">
          <cell r="V14">
            <v>8</v>
          </cell>
          <cell r="W14">
            <v>0.93651952884086476</v>
          </cell>
          <cell r="X14">
            <v>5.8091356281723208</v>
          </cell>
        </row>
        <row r="15">
          <cell r="V15">
            <v>9</v>
          </cell>
          <cell r="W15">
            <v>1.0299233608008236</v>
          </cell>
          <cell r="X15">
            <v>6.3885101220688769</v>
          </cell>
        </row>
        <row r="16">
          <cell r="V16">
            <v>10</v>
          </cell>
          <cell r="W16">
            <v>1.1188793912388797</v>
          </cell>
          <cell r="X16">
            <v>6.9402953543513117</v>
          </cell>
        </row>
        <row r="17">
          <cell r="V17">
            <v>11</v>
          </cell>
          <cell r="W17">
            <v>1.2035994202275049</v>
          </cell>
          <cell r="X17">
            <v>7.4658050993822016</v>
          </cell>
        </row>
        <row r="18">
          <cell r="V18">
            <v>12</v>
          </cell>
          <cell r="W18">
            <v>1.2842851621214333</v>
          </cell>
          <cell r="X18">
            <v>7.9662905708401928</v>
          </cell>
        </row>
        <row r="19">
          <cell r="V19">
            <v>13</v>
          </cell>
          <cell r="W19">
            <v>1.3611287258299365</v>
          </cell>
          <cell r="X19">
            <v>8.4429434008001838</v>
          </cell>
        </row>
        <row r="20">
          <cell r="V20">
            <v>14</v>
          </cell>
          <cell r="W20">
            <v>1.4343130722189872</v>
          </cell>
          <cell r="X20">
            <v>8.8968984769525559</v>
          </cell>
        </row>
        <row r="21">
          <cell r="V21">
            <v>15</v>
          </cell>
          <cell r="W21">
            <v>1.504012449732369</v>
          </cell>
          <cell r="X21">
            <v>9.3292366447167208</v>
          </cell>
        </row>
        <row r="22">
          <cell r="V22">
            <v>16</v>
          </cell>
          <cell r="W22">
            <v>1.570392809268923</v>
          </cell>
          <cell r="X22">
            <v>9.7409872806825923</v>
          </cell>
        </row>
        <row r="23">
          <cell r="V23">
            <v>17</v>
          </cell>
          <cell r="W23">
            <v>1.6336121993037365</v>
          </cell>
          <cell r="X23">
            <v>10.133130743507232</v>
          </cell>
        </row>
        <row r="24">
          <cell r="V24">
            <v>18</v>
          </cell>
          <cell r="W24">
            <v>1.693821142194035</v>
          </cell>
          <cell r="X24">
            <v>10.506600708102127</v>
          </cell>
        </row>
        <row r="25">
          <cell r="V25">
            <v>19</v>
          </cell>
          <cell r="W25">
            <v>1.7511629925657477</v>
          </cell>
          <cell r="X25">
            <v>10.862286388668695</v>
          </cell>
        </row>
        <row r="26">
          <cell r="V26">
            <v>20</v>
          </cell>
          <cell r="W26">
            <v>1.8057742786340456</v>
          </cell>
          <cell r="X26">
            <v>11.201034655874947</v>
          </cell>
        </row>
        <row r="27">
          <cell r="V27">
            <v>21</v>
          </cell>
          <cell r="W27">
            <v>1.8577850272705199</v>
          </cell>
          <cell r="X27">
            <v>11.523652053214237</v>
          </cell>
        </row>
        <row r="28">
          <cell r="V28">
            <v>22</v>
          </cell>
          <cell r="W28">
            <v>1.9073190735909713</v>
          </cell>
          <cell r="X28">
            <v>11.830906717346894</v>
          </cell>
        </row>
        <row r="29">
          <cell r="V29">
            <v>23</v>
          </cell>
          <cell r="W29">
            <v>1.9544943558009256</v>
          </cell>
          <cell r="X29">
            <v>12.123530206997042</v>
          </cell>
        </row>
        <row r="30">
          <cell r="V30">
            <v>24</v>
          </cell>
          <cell r="W30">
            <v>1.9994231960008815</v>
          </cell>
          <cell r="X30">
            <v>12.40221924475909</v>
          </cell>
        </row>
        <row r="31">
          <cell r="V31">
            <v>25</v>
          </cell>
          <cell r="W31">
            <v>2.0422125676198872</v>
          </cell>
          <cell r="X31">
            <v>12.667637375961039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to Tables"/>
      <sheetName val="Table 4 Measure Installations"/>
      <sheetName val="Per Measure Savings"/>
      <sheetName val="Table 5 Measure Savings"/>
      <sheetName val="Energy Rates"/>
      <sheetName val="Life Cycle Calcs"/>
      <sheetName val="Table 5A Bill Savings"/>
      <sheetName val="Table 4 Measure Installatio (2)"/>
      <sheetName val="Table 5 Measure Savings (2)"/>
      <sheetName val="Table 5A Bill Saving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to Tables"/>
      <sheetName val="Table 4 Measure Installations"/>
      <sheetName val="Per Measure Savings"/>
      <sheetName val="Table 5 Measure Savings"/>
      <sheetName val="Energy Rates"/>
      <sheetName val="Life Cycle Calcs"/>
      <sheetName val="Table 5A Bill Savings"/>
      <sheetName val="Table 4 Measure Installatio (2)"/>
      <sheetName val="Table 5 Measure Savings (2)"/>
      <sheetName val="Table 5A Bill Saving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to Tables"/>
      <sheetName val="Per Measure Savings"/>
      <sheetName val="Table 4 Measure Installations"/>
      <sheetName val="Table 5 Measure Savings"/>
      <sheetName val="Energy Rates"/>
      <sheetName val="Life Cycle Calcs"/>
      <sheetName val="Table 5A Bill Savings"/>
      <sheetName val="Table 4 Measure Installatio (2)"/>
      <sheetName val="Table 5 Measure Savings (2)"/>
      <sheetName val="Table 5A Bill Saving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Input"/>
      <sheetName val="Key to Tables"/>
      <sheetName val="Per Measure Savings"/>
      <sheetName val="Table 4 Measure Installations"/>
      <sheetName val="Table 5 Measure Savings"/>
      <sheetName val="Energy Rates"/>
      <sheetName val="Life Cycle Calcs"/>
      <sheetName val="Life Cycle Calcs (YTD)"/>
      <sheetName val="Table 5A Bill Savings"/>
      <sheetName val="Bill Savings (YTD)"/>
      <sheetName val="Sum Tab 5BCD"/>
      <sheetName val="Sum Bill Savings (per Customer)"/>
    </sheetNames>
    <sheetDataSet>
      <sheetData sheetId="0" refreshError="1">
        <row r="46">
          <cell r="D4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ering Com Meeting Table"/>
      <sheetName val="Sign-off Input Sheet"/>
      <sheetName val="MAIN INPUTS"/>
      <sheetName val="B-1 CARE Budget Table 12-14"/>
      <sheetName val="B1-Budget 12-14"/>
      <sheetName val="B-1 CARE Budget 09-11"/>
      <sheetName val="B1-Budget"/>
      <sheetName val="MEASURE INPUTS"/>
      <sheetName val="LIEE Table 1"/>
      <sheetName val="2012-14 E&amp;G Budget Summary"/>
      <sheetName val="2012-14 Budget Electric"/>
      <sheetName val="2012-14 Budget Gas"/>
      <sheetName val="G&amp;E Split"/>
      <sheetName val="SPARC Table"/>
      <sheetName val="2010 Expenditure Analysis"/>
      <sheetName val="Misc Charge-Ins"/>
      <sheetName val="Pivot-L"/>
      <sheetName val="Pivot-NL+L"/>
      <sheetName val="LIEE Table Categories"/>
      <sheetName val="LABOR AND CPI"/>
      <sheetName val="NON-LABOR O&amp;M AND A&amp;G"/>
      <sheetName val="09-11 Budget Electric"/>
      <sheetName val="09-11 Budget Gas"/>
      <sheetName val="Sheet1"/>
    </sheetNames>
    <sheetDataSet>
      <sheetData sheetId="0" refreshError="1"/>
      <sheetData sheetId="1">
        <row r="60">
          <cell r="M60">
            <v>12838000</v>
          </cell>
        </row>
      </sheetData>
      <sheetData sheetId="2">
        <row r="4">
          <cell r="AR4">
            <v>12838000</v>
          </cell>
        </row>
        <row r="9">
          <cell r="C9" t="str">
            <v>Customer Engagement</v>
          </cell>
          <cell r="D9" t="str">
            <v>Mass Market ES&amp;S</v>
          </cell>
          <cell r="F9" t="str">
            <v>Sally Romero</v>
          </cell>
          <cell r="G9" t="str">
            <v>Frances Thompson</v>
          </cell>
          <cell r="H9" t="str">
            <v>Prog Impl</v>
          </cell>
          <cell r="I9" t="str">
            <v>General Administration</v>
          </cell>
          <cell r="J9" t="str">
            <v xml:space="preserve">Manager/Principal </v>
          </cell>
          <cell r="K9" t="str">
            <v>Labor</v>
          </cell>
          <cell r="L9" t="str">
            <v>2 FTEs - Frances, Sally; 0.5 FTE - Keith</v>
          </cell>
          <cell r="Q9">
            <v>2.5</v>
          </cell>
          <cell r="R9">
            <v>2.5</v>
          </cell>
          <cell r="S9">
            <v>2.5</v>
          </cell>
          <cell r="T9">
            <v>140000</v>
          </cell>
          <cell r="AR9">
            <v>452000</v>
          </cell>
          <cell r="AS9">
            <v>468000</v>
          </cell>
          <cell r="AT9">
            <v>486000</v>
          </cell>
        </row>
        <row r="10">
          <cell r="C10" t="str">
            <v>Customer Engagement</v>
          </cell>
          <cell r="D10" t="str">
            <v>Mass Market ES&amp;S</v>
          </cell>
          <cell r="F10" t="str">
            <v>Sally Romero</v>
          </cell>
          <cell r="G10" t="str">
            <v>Frances Thompson</v>
          </cell>
          <cell r="H10" t="str">
            <v>FTE</v>
          </cell>
          <cell r="I10" t="str">
            <v>General Administration</v>
          </cell>
          <cell r="J10" t="str">
            <v>Supervisor</v>
          </cell>
          <cell r="K10" t="str">
            <v>Labor</v>
          </cell>
          <cell r="Q10">
            <v>0</v>
          </cell>
          <cell r="R10">
            <v>0</v>
          </cell>
          <cell r="S10">
            <v>0</v>
          </cell>
          <cell r="T10">
            <v>120000</v>
          </cell>
          <cell r="AR10">
            <v>0</v>
          </cell>
          <cell r="AS10">
            <v>0</v>
          </cell>
          <cell r="AT10">
            <v>0</v>
          </cell>
        </row>
        <row r="11">
          <cell r="C11" t="str">
            <v>Customer Engagement</v>
          </cell>
          <cell r="D11" t="str">
            <v>Mass Market ES&amp;S</v>
          </cell>
          <cell r="F11" t="str">
            <v>Sally Romero</v>
          </cell>
          <cell r="G11" t="str">
            <v>Frances Thompson</v>
          </cell>
          <cell r="H11" t="str">
            <v>FTE</v>
          </cell>
          <cell r="I11" t="str">
            <v>General Administration</v>
          </cell>
          <cell r="J11" t="str">
            <v>Senior FTE</v>
          </cell>
          <cell r="K11" t="str">
            <v>Labor</v>
          </cell>
          <cell r="Q11">
            <v>3</v>
          </cell>
          <cell r="R11">
            <v>3</v>
          </cell>
          <cell r="S11">
            <v>3</v>
          </cell>
          <cell r="T11">
            <v>100000</v>
          </cell>
          <cell r="AR11">
            <v>387000</v>
          </cell>
          <cell r="AS11">
            <v>402000</v>
          </cell>
          <cell r="AT11">
            <v>417000</v>
          </cell>
        </row>
        <row r="12">
          <cell r="C12" t="str">
            <v>Customer Engagement</v>
          </cell>
          <cell r="D12" t="str">
            <v>Mass Market ES&amp;S</v>
          </cell>
          <cell r="F12" t="str">
            <v>Sally Romero</v>
          </cell>
          <cell r="G12" t="str">
            <v>Frances Thompson</v>
          </cell>
          <cell r="H12" t="str">
            <v>FTE</v>
          </cell>
          <cell r="I12" t="str">
            <v>General Administration</v>
          </cell>
          <cell r="J12" t="str">
            <v>Career FTE</v>
          </cell>
          <cell r="K12" t="str">
            <v>Labor</v>
          </cell>
          <cell r="Q12">
            <v>2</v>
          </cell>
          <cell r="R12">
            <v>2</v>
          </cell>
          <cell r="S12">
            <v>2</v>
          </cell>
          <cell r="T12">
            <v>90000</v>
          </cell>
          <cell r="AR12">
            <v>232000</v>
          </cell>
          <cell r="AS12">
            <v>241000</v>
          </cell>
          <cell r="AT12">
            <v>250000</v>
          </cell>
        </row>
        <row r="13">
          <cell r="C13" t="str">
            <v>Customer Engagement</v>
          </cell>
          <cell r="D13" t="str">
            <v>Mass Market ES&amp;S</v>
          </cell>
          <cell r="F13" t="str">
            <v>Sally Romero</v>
          </cell>
          <cell r="G13" t="str">
            <v>Frances Thompson</v>
          </cell>
          <cell r="H13" t="str">
            <v>FTE</v>
          </cell>
          <cell r="I13" t="str">
            <v>General Administration</v>
          </cell>
          <cell r="J13" t="str">
            <v>Associate FTE</v>
          </cell>
          <cell r="K13" t="str">
            <v>Labor</v>
          </cell>
          <cell r="Q13">
            <v>0</v>
          </cell>
          <cell r="R13">
            <v>0</v>
          </cell>
          <cell r="S13">
            <v>0</v>
          </cell>
          <cell r="T13">
            <v>80000</v>
          </cell>
          <cell r="AR13">
            <v>0</v>
          </cell>
          <cell r="AS13">
            <v>0</v>
          </cell>
          <cell r="AT13">
            <v>0</v>
          </cell>
        </row>
        <row r="14">
          <cell r="C14" t="str">
            <v>Customer Engagement</v>
          </cell>
          <cell r="D14" t="str">
            <v>Mass Market ES&amp;S</v>
          </cell>
          <cell r="F14" t="str">
            <v>Sally Romero</v>
          </cell>
          <cell r="G14" t="str">
            <v>Frances Thompson</v>
          </cell>
          <cell r="H14" t="str">
            <v>FTE</v>
          </cell>
          <cell r="I14" t="str">
            <v>General Administration</v>
          </cell>
          <cell r="J14" t="str">
            <v>Contractor/Agency FTE</v>
          </cell>
          <cell r="K14" t="str">
            <v>Labor</v>
          </cell>
          <cell r="Q14">
            <v>2</v>
          </cell>
          <cell r="R14">
            <v>2</v>
          </cell>
          <cell r="S14">
            <v>2</v>
          </cell>
          <cell r="T14">
            <v>80000</v>
          </cell>
          <cell r="AR14">
            <v>160000</v>
          </cell>
          <cell r="AS14">
            <v>166000</v>
          </cell>
          <cell r="AT14">
            <v>172000</v>
          </cell>
        </row>
        <row r="15">
          <cell r="F15" t="str">
            <v>Sally Romero</v>
          </cell>
          <cell r="G15" t="str">
            <v>Frances Thompson</v>
          </cell>
          <cell r="I15" t="str">
            <v>Regulatory Compliance</v>
          </cell>
          <cell r="J15" t="str">
            <v>Other/Non-Labor</v>
          </cell>
          <cell r="K15" t="str">
            <v>Non-labor</v>
          </cell>
          <cell r="L15" t="str">
            <v>Travel for LIOB &amp; regulatory meetings</v>
          </cell>
          <cell r="M15" t="str">
            <v>Y</v>
          </cell>
          <cell r="N15">
            <v>10000</v>
          </cell>
          <cell r="O15">
            <v>10283.67601047071</v>
          </cell>
          <cell r="P15">
            <v>10596.053405550256</v>
          </cell>
          <cell r="AR15">
            <v>10000</v>
          </cell>
          <cell r="AS15">
            <v>10000</v>
          </cell>
          <cell r="AT15">
            <v>11000</v>
          </cell>
        </row>
        <row r="16">
          <cell r="C16" t="str">
            <v>Customer Engagement</v>
          </cell>
          <cell r="D16" t="str">
            <v>Mass Market ES&amp;S</v>
          </cell>
          <cell r="F16" t="str">
            <v>Sally Romero</v>
          </cell>
          <cell r="G16" t="str">
            <v>Frances Thompson</v>
          </cell>
          <cell r="I16" t="str">
            <v>Regulatory Compliance</v>
          </cell>
          <cell r="J16" t="str">
            <v>Other/Non-Labor</v>
          </cell>
          <cell r="K16" t="str">
            <v>Non-labor</v>
          </cell>
          <cell r="M16" t="str">
            <v>Y</v>
          </cell>
          <cell r="N16">
            <v>25000</v>
          </cell>
          <cell r="O16">
            <v>25709.190026176777</v>
          </cell>
          <cell r="P16">
            <v>26490.133513875644</v>
          </cell>
          <cell r="AR16">
            <v>25000</v>
          </cell>
          <cell r="AS16">
            <v>26000</v>
          </cell>
          <cell r="AT16">
            <v>26000</v>
          </cell>
        </row>
        <row r="17">
          <cell r="C17" t="str">
            <v>Customer Engagement</v>
          </cell>
          <cell r="D17" t="str">
            <v>Mass Market ES&amp;S</v>
          </cell>
          <cell r="AR17">
            <v>0</v>
          </cell>
          <cell r="AS17">
            <v>0</v>
          </cell>
          <cell r="AT17">
            <v>0</v>
          </cell>
        </row>
        <row r="18">
          <cell r="C18" t="str">
            <v>Customer Engagement</v>
          </cell>
          <cell r="D18" t="str">
            <v>Mass Market ES&amp;S</v>
          </cell>
          <cell r="F18" t="str">
            <v>Charles Segerstrom</v>
          </cell>
          <cell r="G18" t="str">
            <v>Charles Segerstrom</v>
          </cell>
          <cell r="I18" t="str">
            <v>Training Center</v>
          </cell>
          <cell r="J18" t="str">
            <v xml:space="preserve">Manager/Principal </v>
          </cell>
          <cell r="K18" t="str">
            <v>Labor</v>
          </cell>
          <cell r="Q18">
            <v>0.05</v>
          </cell>
          <cell r="R18">
            <v>0.05</v>
          </cell>
          <cell r="S18">
            <v>0.05</v>
          </cell>
          <cell r="T18">
            <v>140000</v>
          </cell>
          <cell r="AR18">
            <v>9000</v>
          </cell>
          <cell r="AS18">
            <v>9000</v>
          </cell>
          <cell r="AT18">
            <v>10000</v>
          </cell>
        </row>
        <row r="19">
          <cell r="C19" t="str">
            <v>Customer Engagement</v>
          </cell>
          <cell r="D19" t="str">
            <v>Mass Market ES&amp;S</v>
          </cell>
          <cell r="F19" t="str">
            <v>Charles Segerstrom</v>
          </cell>
          <cell r="G19" t="str">
            <v>Charles Segerstrom</v>
          </cell>
          <cell r="I19" t="str">
            <v>Training Center</v>
          </cell>
          <cell r="J19" t="str">
            <v>Supervisor</v>
          </cell>
          <cell r="K19" t="str">
            <v>Labor</v>
          </cell>
          <cell r="Q19">
            <v>0.1</v>
          </cell>
          <cell r="R19">
            <v>0.1</v>
          </cell>
          <cell r="S19">
            <v>0.1</v>
          </cell>
          <cell r="T19">
            <v>120000</v>
          </cell>
          <cell r="AR19">
            <v>15000</v>
          </cell>
          <cell r="AS19">
            <v>16000</v>
          </cell>
          <cell r="AT19">
            <v>17000</v>
          </cell>
        </row>
        <row r="20">
          <cell r="C20" t="str">
            <v>Customer Engagement</v>
          </cell>
          <cell r="D20" t="str">
            <v>Mass Market ES&amp;S</v>
          </cell>
          <cell r="F20" t="str">
            <v>Charles Segerstrom</v>
          </cell>
          <cell r="G20" t="str">
            <v>Charles Segerstrom</v>
          </cell>
          <cell r="I20" t="str">
            <v>Training Center</v>
          </cell>
          <cell r="J20" t="str">
            <v>Senior FTE</v>
          </cell>
          <cell r="K20" t="str">
            <v>Labor</v>
          </cell>
          <cell r="Q20">
            <v>1.5</v>
          </cell>
          <cell r="R20">
            <v>1.5</v>
          </cell>
          <cell r="S20">
            <v>1.5</v>
          </cell>
          <cell r="T20">
            <v>100000</v>
          </cell>
          <cell r="AR20">
            <v>194000</v>
          </cell>
          <cell r="AS20">
            <v>201000</v>
          </cell>
          <cell r="AT20">
            <v>208000</v>
          </cell>
        </row>
        <row r="21">
          <cell r="C21" t="str">
            <v>Customer Engagement</v>
          </cell>
          <cell r="D21" t="str">
            <v>Mass Market ES&amp;S</v>
          </cell>
          <cell r="F21" t="str">
            <v>Charles Segerstrom</v>
          </cell>
          <cell r="G21" t="str">
            <v>Charles Segerstrom</v>
          </cell>
          <cell r="I21" t="str">
            <v>Training Center</v>
          </cell>
          <cell r="J21" t="str">
            <v>Career FTE</v>
          </cell>
          <cell r="K21" t="str">
            <v>Labor</v>
          </cell>
          <cell r="Q21">
            <v>1</v>
          </cell>
          <cell r="R21">
            <v>1</v>
          </cell>
          <cell r="S21">
            <v>1</v>
          </cell>
          <cell r="T21">
            <v>90000</v>
          </cell>
          <cell r="AR21">
            <v>116000</v>
          </cell>
          <cell r="AS21">
            <v>120000</v>
          </cell>
          <cell r="AT21">
            <v>125000</v>
          </cell>
        </row>
        <row r="22">
          <cell r="C22" t="str">
            <v>Customer Engagement</v>
          </cell>
          <cell r="D22" t="str">
            <v>Mass Market ES&amp;S</v>
          </cell>
          <cell r="F22" t="str">
            <v>Charles Segerstrom</v>
          </cell>
          <cell r="G22" t="str">
            <v>Charles Segerstrom</v>
          </cell>
          <cell r="I22" t="str">
            <v>Training Center</v>
          </cell>
          <cell r="J22" t="str">
            <v>Associate FTE</v>
          </cell>
          <cell r="K22" t="str">
            <v>Labor</v>
          </cell>
          <cell r="Q22">
            <v>0.25</v>
          </cell>
          <cell r="R22">
            <v>0.25</v>
          </cell>
          <cell r="S22">
            <v>0.25</v>
          </cell>
          <cell r="T22">
            <v>80000</v>
          </cell>
          <cell r="AR22">
            <v>26000</v>
          </cell>
          <cell r="AS22">
            <v>27000</v>
          </cell>
          <cell r="AT22">
            <v>28000</v>
          </cell>
        </row>
        <row r="23">
          <cell r="C23" t="str">
            <v>Customer Engagement</v>
          </cell>
          <cell r="D23" t="str">
            <v>Mass Market ES&amp;S</v>
          </cell>
          <cell r="F23" t="str">
            <v>Charles Segerstrom</v>
          </cell>
          <cell r="G23" t="str">
            <v>Charles Segerstrom</v>
          </cell>
          <cell r="I23" t="str">
            <v>Training Center</v>
          </cell>
          <cell r="J23" t="str">
            <v>Contractor/Agency FTE</v>
          </cell>
          <cell r="K23" t="str">
            <v>Labor</v>
          </cell>
          <cell r="Q23">
            <v>1.5</v>
          </cell>
          <cell r="R23">
            <v>1.5</v>
          </cell>
          <cell r="S23">
            <v>1.5</v>
          </cell>
          <cell r="T23">
            <v>80000</v>
          </cell>
          <cell r="AR23">
            <v>120000</v>
          </cell>
          <cell r="AS23">
            <v>125000</v>
          </cell>
          <cell r="AT23">
            <v>129000</v>
          </cell>
        </row>
        <row r="24">
          <cell r="C24" t="str">
            <v>Customer Engagement</v>
          </cell>
          <cell r="D24" t="str">
            <v>Mass Market ES&amp;S</v>
          </cell>
          <cell r="F24" t="str">
            <v>Charles Segerstrom</v>
          </cell>
          <cell r="G24" t="str">
            <v>Charles Segerstrom</v>
          </cell>
          <cell r="I24" t="str">
            <v>Training Center</v>
          </cell>
          <cell r="J24" t="str">
            <v>Other/Non-Labor</v>
          </cell>
          <cell r="K24" t="str">
            <v>Non-labor</v>
          </cell>
          <cell r="L24" t="str">
            <v>Sodexo contract</v>
          </cell>
          <cell r="M24" t="str">
            <v>Y</v>
          </cell>
          <cell r="N24">
            <v>78750</v>
          </cell>
          <cell r="O24">
            <v>80983.94858245684</v>
          </cell>
          <cell r="P24">
            <v>83443.920568708272</v>
          </cell>
          <cell r="AR24">
            <v>79000</v>
          </cell>
          <cell r="AS24">
            <v>81000</v>
          </cell>
          <cell r="AT24">
            <v>83000</v>
          </cell>
        </row>
        <row r="25">
          <cell r="C25" t="str">
            <v>Customer Engagement</v>
          </cell>
          <cell r="D25" t="str">
            <v>Mass Market ES&amp;S</v>
          </cell>
          <cell r="F25" t="str">
            <v>Charles Segerstrom</v>
          </cell>
          <cell r="G25" t="str">
            <v>Charles Segerstrom</v>
          </cell>
          <cell r="I25" t="str">
            <v>Training Center</v>
          </cell>
          <cell r="J25" t="str">
            <v>Other/Non-Labor</v>
          </cell>
          <cell r="K25" t="str">
            <v>Non-labor</v>
          </cell>
          <cell r="L25" t="str">
            <v>Day Use</v>
          </cell>
          <cell r="M25" t="str">
            <v>Y</v>
          </cell>
          <cell r="N25">
            <v>182400</v>
          </cell>
          <cell r="O25">
            <v>187574.25043098576</v>
          </cell>
          <cell r="P25">
            <v>193272.01411723669</v>
          </cell>
          <cell r="AR25">
            <v>182000</v>
          </cell>
          <cell r="AS25">
            <v>188000</v>
          </cell>
          <cell r="AT25">
            <v>193000</v>
          </cell>
        </row>
        <row r="26">
          <cell r="C26" t="str">
            <v>Customer Engagement</v>
          </cell>
          <cell r="D26" t="str">
            <v>Mass Market ES&amp;S</v>
          </cell>
          <cell r="F26" t="str">
            <v>Charles Segerstrom</v>
          </cell>
          <cell r="G26" t="str">
            <v>Charles Segerstrom</v>
          </cell>
          <cell r="I26" t="str">
            <v>Training Center</v>
          </cell>
          <cell r="J26" t="str">
            <v>Other/Non-Labor</v>
          </cell>
          <cell r="K26" t="str">
            <v>Non-labor</v>
          </cell>
          <cell r="L26" t="str">
            <v>Materials</v>
          </cell>
          <cell r="M26" t="str">
            <v>Y</v>
          </cell>
          <cell r="N26">
            <v>12900</v>
          </cell>
          <cell r="O26">
            <v>13265.942053507217</v>
          </cell>
          <cell r="P26">
            <v>13668.908893159833</v>
          </cell>
          <cell r="AR26">
            <v>13000</v>
          </cell>
          <cell r="AS26">
            <v>13000</v>
          </cell>
          <cell r="AT26">
            <v>14000</v>
          </cell>
        </row>
        <row r="27">
          <cell r="C27" t="str">
            <v>Customer Engagement</v>
          </cell>
          <cell r="D27" t="str">
            <v>Mass Market ES&amp;S</v>
          </cell>
          <cell r="F27" t="str">
            <v>Charles Segerstrom</v>
          </cell>
          <cell r="G27" t="str">
            <v>Charles Segerstrom</v>
          </cell>
          <cell r="I27" t="str">
            <v>Training Center</v>
          </cell>
          <cell r="J27" t="str">
            <v>Other/Non-Labor</v>
          </cell>
          <cell r="K27" t="str">
            <v>Non-labor</v>
          </cell>
          <cell r="L27" t="str">
            <v>Adult interactive learning, other labor theory enhancements</v>
          </cell>
          <cell r="M27" t="str">
            <v>Y</v>
          </cell>
          <cell r="N27">
            <v>159950</v>
          </cell>
          <cell r="O27">
            <v>164487.39778747901</v>
          </cell>
          <cell r="P27">
            <v>169483.87422177635</v>
          </cell>
          <cell r="AR27">
            <v>160000</v>
          </cell>
          <cell r="AS27">
            <v>164000</v>
          </cell>
          <cell r="AT27">
            <v>169000</v>
          </cell>
        </row>
        <row r="28">
          <cell r="AR28">
            <v>1965000</v>
          </cell>
          <cell r="AS28">
            <v>2025000</v>
          </cell>
          <cell r="AT28">
            <v>2096000</v>
          </cell>
        </row>
        <row r="29">
          <cell r="C29" t="str">
            <v>Customer Engagement</v>
          </cell>
          <cell r="D29" t="str">
            <v>Solutions Marketing</v>
          </cell>
          <cell r="F29" t="str">
            <v>Brandon Ridley/ Monica Tell</v>
          </cell>
          <cell r="G29" t="str">
            <v>Linda Fontes</v>
          </cell>
          <cell r="H29" t="str">
            <v>Marketing &amp; Education</v>
          </cell>
          <cell r="I29" t="str">
            <v>Marketing and Outreach</v>
          </cell>
          <cell r="J29" t="str">
            <v>Sr. Manager/Manager/Principal</v>
          </cell>
          <cell r="K29" t="str">
            <v>Labor</v>
          </cell>
          <cell r="Q29">
            <v>0.6</v>
          </cell>
          <cell r="R29">
            <v>0.6</v>
          </cell>
          <cell r="S29">
            <v>0.6</v>
          </cell>
          <cell r="T29">
            <v>140000</v>
          </cell>
          <cell r="AR29">
            <v>142000</v>
          </cell>
          <cell r="AS29">
            <v>147000</v>
          </cell>
          <cell r="AT29">
            <v>153000</v>
          </cell>
        </row>
        <row r="30">
          <cell r="C30" t="str">
            <v>Customer Engagement</v>
          </cell>
          <cell r="D30" t="str">
            <v>Solutions Marketing</v>
          </cell>
          <cell r="F30" t="str">
            <v>Brandon Ridley/ Monica Tell</v>
          </cell>
          <cell r="G30" t="str">
            <v>Linda Fontes</v>
          </cell>
          <cell r="H30" t="str">
            <v>SELECT</v>
          </cell>
          <cell r="I30" t="str">
            <v>Marketing and Outreach</v>
          </cell>
          <cell r="J30" t="str">
            <v>Supervisor</v>
          </cell>
          <cell r="K30" t="str">
            <v>Labor</v>
          </cell>
          <cell r="Q30">
            <v>0</v>
          </cell>
          <cell r="R30">
            <v>0</v>
          </cell>
          <cell r="S30">
            <v>0</v>
          </cell>
          <cell r="T30">
            <v>120000</v>
          </cell>
          <cell r="AR30">
            <v>0</v>
          </cell>
          <cell r="AS30">
            <v>0</v>
          </cell>
          <cell r="AT30">
            <v>0</v>
          </cell>
        </row>
        <row r="31">
          <cell r="C31" t="str">
            <v>Customer Engagement</v>
          </cell>
          <cell r="D31" t="str">
            <v>Solutions Marketing</v>
          </cell>
          <cell r="F31" t="str">
            <v>Brandon Ridley/ Monica Tell</v>
          </cell>
          <cell r="G31" t="str">
            <v>Linda Fontes</v>
          </cell>
          <cell r="H31" t="str">
            <v>FTE</v>
          </cell>
          <cell r="I31" t="str">
            <v>Marketing and Outreach</v>
          </cell>
          <cell r="J31" t="str">
            <v>Senior FTE</v>
          </cell>
          <cell r="K31" t="str">
            <v>Labor</v>
          </cell>
          <cell r="Q31">
            <v>2</v>
          </cell>
          <cell r="R31">
            <v>2</v>
          </cell>
          <cell r="S31">
            <v>2</v>
          </cell>
          <cell r="T31">
            <v>90000</v>
          </cell>
          <cell r="AR31">
            <v>304000</v>
          </cell>
          <cell r="AS31">
            <v>316000</v>
          </cell>
          <cell r="AT31">
            <v>328000</v>
          </cell>
        </row>
        <row r="32">
          <cell r="C32" t="str">
            <v>Customer Engagement</v>
          </cell>
          <cell r="D32" t="str">
            <v>Solutions Marketing</v>
          </cell>
          <cell r="F32" t="str">
            <v>Brandon Ridley/ Monica Tell</v>
          </cell>
          <cell r="G32" t="str">
            <v>Linda Fontes</v>
          </cell>
          <cell r="I32" t="str">
            <v>Marketing and Outreach</v>
          </cell>
          <cell r="J32" t="str">
            <v>Career FTE</v>
          </cell>
          <cell r="K32" t="str">
            <v>Labor</v>
          </cell>
          <cell r="Q32">
            <v>0.5</v>
          </cell>
          <cell r="R32">
            <v>0.5</v>
          </cell>
          <cell r="S32">
            <v>0.5</v>
          </cell>
          <cell r="T32">
            <v>80000</v>
          </cell>
          <cell r="AR32">
            <v>68000</v>
          </cell>
          <cell r="AS32">
            <v>70000</v>
          </cell>
          <cell r="AT32">
            <v>73000</v>
          </cell>
        </row>
        <row r="33">
          <cell r="C33" t="str">
            <v>Customer Engagement</v>
          </cell>
          <cell r="D33" t="str">
            <v>Solutions Marketing</v>
          </cell>
          <cell r="F33" t="str">
            <v>Brandon Ridley/ Monica Tell</v>
          </cell>
          <cell r="G33" t="str">
            <v>Linda Fontes</v>
          </cell>
          <cell r="H33" t="str">
            <v>FTE</v>
          </cell>
          <cell r="I33" t="str">
            <v>Marketing and Outreach</v>
          </cell>
          <cell r="J33" t="str">
            <v>Associate FTE</v>
          </cell>
          <cell r="K33" t="str">
            <v>Labor</v>
          </cell>
          <cell r="Q33">
            <v>1</v>
          </cell>
          <cell r="R33">
            <v>1</v>
          </cell>
          <cell r="S33">
            <v>1</v>
          </cell>
          <cell r="T33">
            <v>80000</v>
          </cell>
          <cell r="AR33">
            <v>135000</v>
          </cell>
          <cell r="AS33">
            <v>140000</v>
          </cell>
          <cell r="AT33">
            <v>146000</v>
          </cell>
        </row>
        <row r="34">
          <cell r="C34" t="str">
            <v>Customer Engagement</v>
          </cell>
          <cell r="D34" t="str">
            <v>Solutions Marketing</v>
          </cell>
          <cell r="F34" t="str">
            <v>Brandon Ridley/ Monica Tell</v>
          </cell>
          <cell r="G34" t="str">
            <v>Linda Fontes</v>
          </cell>
          <cell r="H34" t="str">
            <v>FTE</v>
          </cell>
          <cell r="I34" t="str">
            <v>Marketing and Outreach</v>
          </cell>
          <cell r="J34" t="str">
            <v>FTE A&amp;T</v>
          </cell>
          <cell r="K34" t="str">
            <v>Labor</v>
          </cell>
          <cell r="Q34">
            <v>0.5</v>
          </cell>
          <cell r="R34">
            <v>0.5</v>
          </cell>
          <cell r="S34">
            <v>0.5</v>
          </cell>
          <cell r="T34">
            <v>60000</v>
          </cell>
          <cell r="AR34">
            <v>51000</v>
          </cell>
          <cell r="AS34">
            <v>53000</v>
          </cell>
          <cell r="AT34">
            <v>55000</v>
          </cell>
        </row>
        <row r="35">
          <cell r="C35" t="str">
            <v>Customer Engagement</v>
          </cell>
          <cell r="D35" t="str">
            <v>Solutions Marketing</v>
          </cell>
          <cell r="F35" t="str">
            <v>Brandon Ridley/ Monica Tell</v>
          </cell>
          <cell r="G35" t="str">
            <v>Linda Fontes</v>
          </cell>
          <cell r="I35" t="str">
            <v>Statewide Marketing, Education, and Outreach</v>
          </cell>
          <cell r="J35" t="str">
            <v>Other/Non-Labor</v>
          </cell>
          <cell r="K35" t="str">
            <v>Non-labor</v>
          </cell>
          <cell r="L35" t="str">
            <v>Statewide Marketing</v>
          </cell>
          <cell r="M35" t="str">
            <v>Y</v>
          </cell>
          <cell r="N35">
            <v>120000</v>
          </cell>
          <cell r="O35">
            <v>123404.11212564852</v>
          </cell>
          <cell r="P35">
            <v>127152.64086660308</v>
          </cell>
          <cell r="AR35">
            <v>120000</v>
          </cell>
          <cell r="AS35">
            <v>123000</v>
          </cell>
          <cell r="AT35">
            <v>127000</v>
          </cell>
        </row>
        <row r="36">
          <cell r="C36" t="str">
            <v>Customer Engagement</v>
          </cell>
          <cell r="D36" t="str">
            <v>Solutions Marketing</v>
          </cell>
          <cell r="F36" t="str">
            <v>Brandon Ridley/ Monica Tell</v>
          </cell>
          <cell r="G36" t="str">
            <v>Linda Fontes</v>
          </cell>
          <cell r="I36" t="str">
            <v>Marketing and Outreach</v>
          </cell>
          <cell r="J36" t="str">
            <v>Other/Non-Labor</v>
          </cell>
          <cell r="K36" t="str">
            <v>Non-labor</v>
          </cell>
          <cell r="L36" t="str">
            <v>Advertising - TV, Radio, Print</v>
          </cell>
          <cell r="M36" t="str">
            <v>Y</v>
          </cell>
          <cell r="N36">
            <v>350000</v>
          </cell>
          <cell r="O36">
            <v>359928.66036647488</v>
          </cell>
          <cell r="P36">
            <v>370861.86919425899</v>
          </cell>
          <cell r="AR36">
            <v>350000</v>
          </cell>
          <cell r="AS36">
            <v>360000</v>
          </cell>
          <cell r="AT36">
            <v>371000</v>
          </cell>
        </row>
        <row r="37">
          <cell r="C37" t="str">
            <v>Customer Engagement</v>
          </cell>
          <cell r="D37" t="str">
            <v>Solutions Marketing</v>
          </cell>
          <cell r="F37" t="str">
            <v>Brandon Ridley/ Monica Tell</v>
          </cell>
          <cell r="G37" t="str">
            <v>Linda Fontes</v>
          </cell>
          <cell r="I37" t="str">
            <v>Marketing and Outreach</v>
          </cell>
          <cell r="J37" t="str">
            <v>Other/Non-Labor</v>
          </cell>
          <cell r="K37" t="str">
            <v>Non-labor</v>
          </cell>
          <cell r="L37" t="str">
            <v>Campaigns - Direct Mail, Phone</v>
          </cell>
          <cell r="M37" t="str">
            <v>Y</v>
          </cell>
          <cell r="N37">
            <v>400000</v>
          </cell>
          <cell r="O37">
            <v>411347.04041882843</v>
          </cell>
          <cell r="P37">
            <v>423842.1362220103</v>
          </cell>
          <cell r="AR37">
            <v>400000</v>
          </cell>
          <cell r="AS37">
            <v>411000</v>
          </cell>
          <cell r="AT37">
            <v>424000</v>
          </cell>
        </row>
        <row r="38">
          <cell r="C38" t="str">
            <v>Customer Engagement</v>
          </cell>
          <cell r="D38" t="str">
            <v>Solutions Marketing</v>
          </cell>
          <cell r="F38" t="str">
            <v>Brandon Ridley/ Monica Tell</v>
          </cell>
          <cell r="G38" t="str">
            <v>Linda Fontes</v>
          </cell>
          <cell r="I38" t="str">
            <v>Marketing and Outreach</v>
          </cell>
          <cell r="J38" t="str">
            <v>Other/Non-Labor</v>
          </cell>
          <cell r="K38" t="str">
            <v>Non-labor</v>
          </cell>
          <cell r="L38" t="str">
            <v>Events/Sponsorhips</v>
          </cell>
          <cell r="M38" t="str">
            <v>Y</v>
          </cell>
          <cell r="N38">
            <v>10000</v>
          </cell>
          <cell r="O38">
            <v>10283.67601047071</v>
          </cell>
          <cell r="P38">
            <v>10596.053405550256</v>
          </cell>
          <cell r="AR38">
            <v>10000</v>
          </cell>
          <cell r="AS38">
            <v>10000</v>
          </cell>
          <cell r="AT38">
            <v>11000</v>
          </cell>
        </row>
        <row r="39">
          <cell r="C39" t="str">
            <v>Customer Engagement</v>
          </cell>
          <cell r="D39" t="str">
            <v>Solutions Marketing</v>
          </cell>
          <cell r="F39" t="str">
            <v>Brandon Ridley/ Monica Tell</v>
          </cell>
          <cell r="G39" t="str">
            <v>Linda Fontes</v>
          </cell>
          <cell r="I39" t="str">
            <v>Marketing and Outreach</v>
          </cell>
          <cell r="J39" t="str">
            <v>Other/Non-Labor</v>
          </cell>
          <cell r="K39" t="str">
            <v>Non-labor</v>
          </cell>
          <cell r="L39" t="str">
            <v>Marketing Collateral - Bill inserts, door hangers, give-aways, etc</v>
          </cell>
          <cell r="M39" t="str">
            <v>Y</v>
          </cell>
          <cell r="N39">
            <v>325000</v>
          </cell>
          <cell r="O39">
            <v>334219.47034029808</v>
          </cell>
          <cell r="P39">
            <v>344371.73568038334</v>
          </cell>
          <cell r="AR39">
            <v>325000</v>
          </cell>
          <cell r="AS39">
            <v>334000</v>
          </cell>
          <cell r="AT39">
            <v>344000</v>
          </cell>
        </row>
        <row r="40">
          <cell r="C40" t="str">
            <v>Customer Engagement</v>
          </cell>
          <cell r="D40" t="str">
            <v>Solutions Marketing</v>
          </cell>
          <cell r="F40" t="str">
            <v>Brandon Ridley/ Monica Tell</v>
          </cell>
          <cell r="G40" t="str">
            <v>Linda Fontes</v>
          </cell>
          <cell r="I40" t="str">
            <v>Marketing and Outreach</v>
          </cell>
          <cell r="J40" t="str">
            <v>Other/Non-Labor</v>
          </cell>
          <cell r="K40" t="str">
            <v>Non-labor</v>
          </cell>
          <cell r="L40" t="str">
            <v>Market Studies</v>
          </cell>
          <cell r="M40" t="str">
            <v>Y</v>
          </cell>
          <cell r="N40">
            <v>50000</v>
          </cell>
          <cell r="O40">
            <v>51418.380052353554</v>
          </cell>
          <cell r="P40">
            <v>52980.267027751288</v>
          </cell>
          <cell r="AR40">
            <v>50000</v>
          </cell>
          <cell r="AS40">
            <v>51000</v>
          </cell>
          <cell r="AT40">
            <v>53000</v>
          </cell>
        </row>
        <row r="41">
          <cell r="C41" t="str">
            <v>Customer Engagement</v>
          </cell>
          <cell r="D41" t="str">
            <v>Solutions Marketing</v>
          </cell>
          <cell r="F41" t="str">
            <v>Brandon Ridley/ Monica Tell</v>
          </cell>
          <cell r="G41" t="str">
            <v>Linda Fontes</v>
          </cell>
          <cell r="I41" t="str">
            <v>Marketing and Outreach</v>
          </cell>
          <cell r="J41" t="str">
            <v>Other/Non-Labor</v>
          </cell>
          <cell r="K41" t="str">
            <v>Non-labor</v>
          </cell>
          <cell r="L41" t="str">
            <v>Travel Expenses</v>
          </cell>
          <cell r="M41" t="str">
            <v>Y</v>
          </cell>
          <cell r="N41">
            <v>10000</v>
          </cell>
          <cell r="O41">
            <v>10283.67601047071</v>
          </cell>
          <cell r="P41">
            <v>10596.053405550256</v>
          </cell>
          <cell r="AR41">
            <v>10000</v>
          </cell>
          <cell r="AS41">
            <v>10000</v>
          </cell>
          <cell r="AT41">
            <v>11000</v>
          </cell>
        </row>
        <row r="43">
          <cell r="AR43">
            <v>7030000</v>
          </cell>
          <cell r="AS43">
            <v>7263000</v>
          </cell>
          <cell r="AT43">
            <v>7509000</v>
          </cell>
        </row>
        <row r="44">
          <cell r="C44" t="str">
            <v>Operations</v>
          </cell>
          <cell r="D44" t="str">
            <v>IDSM Operations</v>
          </cell>
          <cell r="E44" t="str">
            <v>Business System Administration?</v>
          </cell>
          <cell r="F44" t="str">
            <v>Willie Matsu</v>
          </cell>
          <cell r="G44" t="str">
            <v>Willie Matsu</v>
          </cell>
          <cell r="H44" t="str">
            <v>SELECT</v>
          </cell>
          <cell r="I44" t="str">
            <v>Inspections</v>
          </cell>
          <cell r="J44" t="str">
            <v xml:space="preserve">Manager/Principal </v>
          </cell>
          <cell r="K44" t="str">
            <v>Labor</v>
          </cell>
          <cell r="Q44">
            <v>2</v>
          </cell>
          <cell r="R44">
            <v>2</v>
          </cell>
          <cell r="S44">
            <v>2</v>
          </cell>
          <cell r="T44">
            <v>130000</v>
          </cell>
          <cell r="AR44">
            <v>335000</v>
          </cell>
          <cell r="AS44">
            <v>348000</v>
          </cell>
          <cell r="AT44">
            <v>361000</v>
          </cell>
        </row>
        <row r="45">
          <cell r="C45" t="str">
            <v>Operations</v>
          </cell>
          <cell r="D45" t="str">
            <v>IDSM Operations</v>
          </cell>
          <cell r="F45" t="str">
            <v>Willie Matsu</v>
          </cell>
          <cell r="G45" t="str">
            <v>Willie Matsu</v>
          </cell>
          <cell r="H45" t="str">
            <v>SELECT</v>
          </cell>
          <cell r="I45" t="str">
            <v>Inspections</v>
          </cell>
          <cell r="J45" t="str">
            <v>Supervisor</v>
          </cell>
          <cell r="K45" t="str">
            <v>Labor</v>
          </cell>
          <cell r="Q45">
            <v>5</v>
          </cell>
          <cell r="R45">
            <v>5</v>
          </cell>
          <cell r="S45">
            <v>5</v>
          </cell>
          <cell r="T45">
            <v>95000</v>
          </cell>
          <cell r="AR45">
            <v>613000</v>
          </cell>
          <cell r="AS45">
            <v>636000</v>
          </cell>
          <cell r="AT45">
            <v>660000</v>
          </cell>
        </row>
        <row r="46">
          <cell r="C46" t="str">
            <v>Operations</v>
          </cell>
          <cell r="D46" t="str">
            <v>IDSM Operations</v>
          </cell>
          <cell r="F46" t="str">
            <v>Willie Matsu</v>
          </cell>
          <cell r="G46" t="str">
            <v>Willie Matsu</v>
          </cell>
          <cell r="I46" t="str">
            <v>Inspections</v>
          </cell>
          <cell r="J46" t="str">
            <v>Senior FTE</v>
          </cell>
          <cell r="K46" t="str">
            <v>Labor</v>
          </cell>
          <cell r="Q46">
            <v>1</v>
          </cell>
          <cell r="R46">
            <v>1</v>
          </cell>
          <cell r="S46">
            <v>1</v>
          </cell>
          <cell r="T46">
            <v>100000</v>
          </cell>
          <cell r="AR46">
            <v>129000</v>
          </cell>
          <cell r="AS46">
            <v>134000</v>
          </cell>
          <cell r="AT46">
            <v>139000</v>
          </cell>
        </row>
        <row r="47">
          <cell r="C47" t="str">
            <v>Operations</v>
          </cell>
          <cell r="D47" t="str">
            <v>IDSM Operations</v>
          </cell>
          <cell r="F47" t="str">
            <v>Willie Matsu</v>
          </cell>
          <cell r="G47" t="str">
            <v>Willie Matsu</v>
          </cell>
          <cell r="I47" t="str">
            <v>Inspections</v>
          </cell>
          <cell r="J47" t="str">
            <v>Career FTE</v>
          </cell>
          <cell r="K47" t="str">
            <v>Labor</v>
          </cell>
          <cell r="Q47">
            <v>2</v>
          </cell>
          <cell r="R47">
            <v>2</v>
          </cell>
          <cell r="S47">
            <v>2</v>
          </cell>
          <cell r="T47">
            <v>93000</v>
          </cell>
          <cell r="AR47">
            <v>240000</v>
          </cell>
          <cell r="AS47">
            <v>249000</v>
          </cell>
          <cell r="AT47">
            <v>258000</v>
          </cell>
        </row>
        <row r="48">
          <cell r="C48" t="str">
            <v>Operations</v>
          </cell>
          <cell r="D48" t="str">
            <v>IDSM Operations</v>
          </cell>
          <cell r="F48" t="str">
            <v>Willie Matsu</v>
          </cell>
          <cell r="G48" t="str">
            <v>Willie Matsu</v>
          </cell>
          <cell r="I48" t="str">
            <v>Inspections</v>
          </cell>
          <cell r="J48" t="str">
            <v>Associate FTE</v>
          </cell>
          <cell r="K48" t="str">
            <v>Labor</v>
          </cell>
          <cell r="Q48">
            <v>1.5</v>
          </cell>
          <cell r="R48">
            <v>1.5</v>
          </cell>
          <cell r="S48">
            <v>1.5</v>
          </cell>
          <cell r="T48">
            <v>50000</v>
          </cell>
          <cell r="AR48">
            <v>97000</v>
          </cell>
          <cell r="AS48">
            <v>100000</v>
          </cell>
          <cell r="AT48">
            <v>104000</v>
          </cell>
        </row>
        <row r="49">
          <cell r="C49" t="str">
            <v>Operations</v>
          </cell>
          <cell r="D49" t="str">
            <v>IDSM Operations</v>
          </cell>
          <cell r="F49" t="str">
            <v>Willie Matsu</v>
          </cell>
          <cell r="G49" t="str">
            <v>Willie Matsu</v>
          </cell>
          <cell r="I49" t="str">
            <v>Inspections</v>
          </cell>
          <cell r="J49" t="str">
            <v>Union FTE</v>
          </cell>
          <cell r="K49" t="str">
            <v>Labor</v>
          </cell>
          <cell r="Q49">
            <v>43</v>
          </cell>
          <cell r="R49">
            <v>43</v>
          </cell>
          <cell r="S49">
            <v>43</v>
          </cell>
          <cell r="T49">
            <v>70000</v>
          </cell>
          <cell r="AR49">
            <v>3883000</v>
          </cell>
          <cell r="AS49">
            <v>4029000</v>
          </cell>
          <cell r="AT49">
            <v>4180000</v>
          </cell>
        </row>
        <row r="50">
          <cell r="C50" t="str">
            <v>Operations</v>
          </cell>
          <cell r="D50" t="str">
            <v>IDSM Operations</v>
          </cell>
          <cell r="F50" t="str">
            <v>Willie Matsu</v>
          </cell>
          <cell r="G50" t="str">
            <v>Willie Matsu</v>
          </cell>
          <cell r="H50" t="str">
            <v>SELECT</v>
          </cell>
          <cell r="I50" t="str">
            <v>Inspections</v>
          </cell>
          <cell r="J50" t="str">
            <v>Other/Non-Labor</v>
          </cell>
          <cell r="K50" t="str">
            <v>Materials</v>
          </cell>
          <cell r="L50" t="str">
            <v xml:space="preserve">Travel expenses, meals, hotels, tools and materials related to ESAP. Escalation is not needed since the budget includes cost adjustments. </v>
          </cell>
          <cell r="M50" t="str">
            <v>N</v>
          </cell>
          <cell r="N50">
            <v>550000</v>
          </cell>
          <cell r="O50">
            <v>550000</v>
          </cell>
          <cell r="P50">
            <v>550000</v>
          </cell>
          <cell r="AR50">
            <v>550000</v>
          </cell>
          <cell r="AS50">
            <v>550000</v>
          </cell>
          <cell r="AT50">
            <v>550000</v>
          </cell>
        </row>
        <row r="51">
          <cell r="AR51">
            <v>0</v>
          </cell>
          <cell r="AS51">
            <v>0</v>
          </cell>
          <cell r="AT51">
            <v>0</v>
          </cell>
        </row>
        <row r="52">
          <cell r="C52" t="str">
            <v>Operations</v>
          </cell>
          <cell r="D52" t="str">
            <v>IDSM Operations</v>
          </cell>
          <cell r="F52" t="str">
            <v>Rosa Guevara</v>
          </cell>
          <cell r="G52" t="str">
            <v>Vici Pars</v>
          </cell>
          <cell r="I52" t="str">
            <v>General Administration</v>
          </cell>
          <cell r="J52" t="str">
            <v xml:space="preserve">Manager/Principal </v>
          </cell>
          <cell r="K52" t="str">
            <v>Labor</v>
          </cell>
          <cell r="L52" t="str">
            <v>Vici Pars</v>
          </cell>
          <cell r="Q52">
            <v>0.05</v>
          </cell>
          <cell r="R52">
            <v>0.05</v>
          </cell>
          <cell r="S52">
            <v>0.05</v>
          </cell>
          <cell r="T52">
            <v>140000</v>
          </cell>
          <cell r="AR52">
            <v>9000</v>
          </cell>
          <cell r="AS52">
            <v>9000</v>
          </cell>
          <cell r="AT52">
            <v>10000</v>
          </cell>
        </row>
        <row r="53">
          <cell r="C53" t="str">
            <v>Operations</v>
          </cell>
          <cell r="D53" t="str">
            <v>IDSM Operations</v>
          </cell>
          <cell r="F53" t="str">
            <v>Rosa Guevara</v>
          </cell>
          <cell r="G53" t="str">
            <v>Vici Pars</v>
          </cell>
          <cell r="I53" t="str">
            <v>General Administration</v>
          </cell>
          <cell r="J53" t="str">
            <v>Supervisor</v>
          </cell>
          <cell r="K53" t="str">
            <v>Labor</v>
          </cell>
          <cell r="L53" t="str">
            <v>Jim Sterling</v>
          </cell>
          <cell r="Q53">
            <v>0.05</v>
          </cell>
          <cell r="R53">
            <v>0.05</v>
          </cell>
          <cell r="S53">
            <v>0.05</v>
          </cell>
          <cell r="T53">
            <v>120000</v>
          </cell>
          <cell r="AR53">
            <v>8000</v>
          </cell>
          <cell r="AS53">
            <v>8000</v>
          </cell>
          <cell r="AT53">
            <v>8000</v>
          </cell>
        </row>
        <row r="54">
          <cell r="C54" t="str">
            <v>Operations</v>
          </cell>
          <cell r="D54" t="str">
            <v>IDSM Operations</v>
          </cell>
          <cell r="F54" t="str">
            <v>Rosa Guevara</v>
          </cell>
          <cell r="G54" t="str">
            <v>Vici Pars</v>
          </cell>
          <cell r="I54" t="str">
            <v>General Administration</v>
          </cell>
          <cell r="J54" t="str">
            <v>Senior FTE</v>
          </cell>
          <cell r="K54" t="str">
            <v>Labor</v>
          </cell>
          <cell r="L54" t="str">
            <v>Kevin Cudd</v>
          </cell>
          <cell r="Q54">
            <v>0.95</v>
          </cell>
          <cell r="R54">
            <v>0.95</v>
          </cell>
          <cell r="S54">
            <v>0.95</v>
          </cell>
          <cell r="T54">
            <v>100000</v>
          </cell>
          <cell r="AR54">
            <v>123000</v>
          </cell>
          <cell r="AS54">
            <v>127000</v>
          </cell>
          <cell r="AT54">
            <v>132000</v>
          </cell>
        </row>
        <row r="55">
          <cell r="C55" t="str">
            <v>Operations</v>
          </cell>
          <cell r="D55" t="str">
            <v>IDSM Operations</v>
          </cell>
          <cell r="F55" t="str">
            <v>Rosa Guevara</v>
          </cell>
          <cell r="G55" t="str">
            <v>Vici Pars</v>
          </cell>
          <cell r="I55" t="str">
            <v>General Administration</v>
          </cell>
          <cell r="J55" t="str">
            <v>Senior FTE</v>
          </cell>
          <cell r="K55" t="str">
            <v>Labor</v>
          </cell>
          <cell r="L55" t="str">
            <v>Mukesh Agarwal</v>
          </cell>
          <cell r="Q55">
            <v>0.95</v>
          </cell>
          <cell r="R55">
            <v>0.95</v>
          </cell>
          <cell r="S55">
            <v>0.95</v>
          </cell>
          <cell r="T55">
            <v>100000</v>
          </cell>
          <cell r="AR55">
            <v>123000</v>
          </cell>
          <cell r="AS55">
            <v>127000</v>
          </cell>
          <cell r="AT55">
            <v>132000</v>
          </cell>
        </row>
        <row r="56">
          <cell r="C56" t="str">
            <v>Operations</v>
          </cell>
          <cell r="D56" t="str">
            <v>IDSM Operations</v>
          </cell>
          <cell r="F56" t="str">
            <v>Rosa Guevara</v>
          </cell>
          <cell r="G56" t="str">
            <v>Vici Pars</v>
          </cell>
          <cell r="I56" t="str">
            <v>General Administration</v>
          </cell>
          <cell r="J56" t="str">
            <v>Other/Non-Labor</v>
          </cell>
          <cell r="K56" t="str">
            <v>IT Contracts</v>
          </cell>
          <cell r="L56" t="str">
            <v>Direct Technology - EPO Hosting, support, maintenance and enhancements.</v>
          </cell>
          <cell r="M56" t="str">
            <v>Y</v>
          </cell>
          <cell r="N56">
            <v>920000</v>
          </cell>
          <cell r="O56">
            <v>946098.1929633054</v>
          </cell>
          <cell r="P56">
            <v>974836.91331062373</v>
          </cell>
          <cell r="AR56">
            <v>920000</v>
          </cell>
          <cell r="AS56">
            <v>946000</v>
          </cell>
          <cell r="AT56">
            <v>975000</v>
          </cell>
        </row>
        <row r="58">
          <cell r="AR58">
            <v>296000</v>
          </cell>
          <cell r="AS58">
            <v>304000</v>
          </cell>
          <cell r="AT58">
            <v>252000</v>
          </cell>
        </row>
        <row r="59">
          <cell r="C59" t="str">
            <v>PIP</v>
          </cell>
          <cell r="D59" t="str">
            <v>IDSM PIP</v>
          </cell>
          <cell r="E59" t="str">
            <v>Metrics &amp; Portfolio Optimization, EM&amp;V</v>
          </cell>
          <cell r="F59" t="str">
            <v xml:space="preserve">Mary O'Drain </v>
          </cell>
          <cell r="G59" t="str">
            <v>Shilpa Ramaiya</v>
          </cell>
          <cell r="H59" t="str">
            <v>Measurement &amp; Evaluation</v>
          </cell>
          <cell r="I59" t="str">
            <v>Regulatory Compliance</v>
          </cell>
          <cell r="J59" t="str">
            <v xml:space="preserve">Manager/Principal </v>
          </cell>
          <cell r="K59" t="str">
            <v>Labor</v>
          </cell>
          <cell r="Q59">
            <v>0.15</v>
          </cell>
          <cell r="R59">
            <v>0.15</v>
          </cell>
          <cell r="S59">
            <v>0.15</v>
          </cell>
          <cell r="T59">
            <v>140000</v>
          </cell>
          <cell r="AR59">
            <v>27000</v>
          </cell>
          <cell r="AS59">
            <v>28000</v>
          </cell>
          <cell r="AT59">
            <v>29000</v>
          </cell>
        </row>
        <row r="60">
          <cell r="C60" t="str">
            <v>PIP</v>
          </cell>
          <cell r="D60" t="str">
            <v>IDSM PIP</v>
          </cell>
          <cell r="F60" t="str">
            <v xml:space="preserve">Mary O'Drain </v>
          </cell>
          <cell r="G60" t="str">
            <v>Shilpa Ramaiya</v>
          </cell>
          <cell r="I60" t="str">
            <v>Regulatory Compliance</v>
          </cell>
          <cell r="J60" t="str">
            <v>Supervisor</v>
          </cell>
          <cell r="K60" t="str">
            <v>Labor</v>
          </cell>
          <cell r="Q60">
            <v>0</v>
          </cell>
          <cell r="R60">
            <v>0</v>
          </cell>
          <cell r="S60">
            <v>0</v>
          </cell>
          <cell r="T60">
            <v>120000</v>
          </cell>
          <cell r="AR60">
            <v>0</v>
          </cell>
          <cell r="AS60">
            <v>0</v>
          </cell>
          <cell r="AT60">
            <v>0</v>
          </cell>
        </row>
        <row r="61">
          <cell r="C61" t="str">
            <v>PIP</v>
          </cell>
          <cell r="D61" t="str">
            <v>IDSM PIP</v>
          </cell>
          <cell r="F61" t="str">
            <v xml:space="preserve">Mary O'Drain </v>
          </cell>
          <cell r="G61" t="str">
            <v>Shilpa Ramaiya</v>
          </cell>
          <cell r="I61" t="str">
            <v>Regulatory Compliance</v>
          </cell>
          <cell r="J61" t="str">
            <v>Senior FTE</v>
          </cell>
          <cell r="K61" t="str">
            <v>Labor</v>
          </cell>
          <cell r="Q61">
            <v>0.75</v>
          </cell>
          <cell r="R61">
            <v>0.75</v>
          </cell>
          <cell r="S61">
            <v>0.75</v>
          </cell>
          <cell r="T61">
            <v>100000</v>
          </cell>
          <cell r="AR61">
            <v>97000</v>
          </cell>
          <cell r="AS61">
            <v>100000</v>
          </cell>
          <cell r="AT61">
            <v>104000</v>
          </cell>
        </row>
        <row r="62">
          <cell r="C62" t="str">
            <v>PIP</v>
          </cell>
          <cell r="D62" t="str">
            <v>IDSM PIP</v>
          </cell>
          <cell r="F62" t="str">
            <v xml:space="preserve">Mary O'Drain </v>
          </cell>
          <cell r="G62" t="str">
            <v>Shilpa Ramaiya</v>
          </cell>
          <cell r="I62" t="str">
            <v>Regulatory Compliance</v>
          </cell>
          <cell r="J62" t="str">
            <v>Career FTE</v>
          </cell>
          <cell r="K62" t="str">
            <v>Labor</v>
          </cell>
          <cell r="Q62">
            <v>0.12</v>
          </cell>
          <cell r="R62">
            <v>0.12</v>
          </cell>
          <cell r="S62">
            <v>0.12</v>
          </cell>
          <cell r="T62">
            <v>80000</v>
          </cell>
          <cell r="AR62">
            <v>12000</v>
          </cell>
          <cell r="AS62">
            <v>13000</v>
          </cell>
          <cell r="AT62">
            <v>13000</v>
          </cell>
        </row>
        <row r="63">
          <cell r="C63" t="str">
            <v>PIP</v>
          </cell>
          <cell r="D63" t="str">
            <v>IDSM PIP</v>
          </cell>
          <cell r="F63" t="str">
            <v xml:space="preserve">Mary O'Drain </v>
          </cell>
          <cell r="G63" t="str">
            <v>Shilpa Ramaiya</v>
          </cell>
          <cell r="I63" t="str">
            <v>Regulatory Compliance</v>
          </cell>
          <cell r="J63" t="str">
            <v>Associate FTE</v>
          </cell>
          <cell r="K63" t="str">
            <v>Labor</v>
          </cell>
          <cell r="Q63">
            <v>0</v>
          </cell>
          <cell r="R63">
            <v>0</v>
          </cell>
          <cell r="S63">
            <v>0</v>
          </cell>
          <cell r="T63">
            <v>80000</v>
          </cell>
          <cell r="AR63">
            <v>0</v>
          </cell>
          <cell r="AS63">
            <v>0</v>
          </cell>
          <cell r="AT63">
            <v>0</v>
          </cell>
        </row>
        <row r="64">
          <cell r="F64" t="str">
            <v xml:space="preserve">Mary O'Drain </v>
          </cell>
          <cell r="G64" t="str">
            <v>Shilpa Ramaiya</v>
          </cell>
          <cell r="I64" t="str">
            <v>Regulatory Compliance</v>
          </cell>
          <cell r="J64" t="str">
            <v>Other/Non-Labor</v>
          </cell>
          <cell r="K64" t="str">
            <v>Non-labor</v>
          </cell>
          <cell r="L64" t="str">
            <v>Travel for LIOB &amp; regulatory meetings</v>
          </cell>
          <cell r="M64" t="str">
            <v>Y</v>
          </cell>
          <cell r="N64">
            <v>10000</v>
          </cell>
          <cell r="O64">
            <v>10283.67601047071</v>
          </cell>
          <cell r="P64">
            <v>10596.053405550256</v>
          </cell>
          <cell r="AR64">
            <v>10000</v>
          </cell>
          <cell r="AS64">
            <v>10000</v>
          </cell>
          <cell r="AT64">
            <v>11000</v>
          </cell>
        </row>
        <row r="65">
          <cell r="C65" t="str">
            <v>PIP</v>
          </cell>
          <cell r="D65" t="str">
            <v>IDSM PIP</v>
          </cell>
          <cell r="F65" t="str">
            <v xml:space="preserve">Mary O'Drain </v>
          </cell>
          <cell r="G65" t="str">
            <v>Shilpa Ramaiya</v>
          </cell>
          <cell r="I65" t="str">
            <v>M&amp;E Studies</v>
          </cell>
          <cell r="J65" t="str">
            <v>Other/Non-Labor</v>
          </cell>
          <cell r="K65" t="str">
            <v>Contracts</v>
          </cell>
          <cell r="M65" t="str">
            <v>N</v>
          </cell>
          <cell r="N65">
            <v>150000</v>
          </cell>
          <cell r="O65">
            <v>152553.08409423637</v>
          </cell>
          <cell r="P65">
            <v>95364.480649952297</v>
          </cell>
          <cell r="AR65">
            <v>150000</v>
          </cell>
          <cell r="AS65">
            <v>153000</v>
          </cell>
          <cell r="AT65">
            <v>95000</v>
          </cell>
        </row>
        <row r="66">
          <cell r="C66" t="str">
            <v>Portfolio Data &amp; Analysis</v>
          </cell>
          <cell r="AR66">
            <v>100000</v>
          </cell>
          <cell r="AS66">
            <v>150000</v>
          </cell>
          <cell r="AT66">
            <v>108000</v>
          </cell>
        </row>
        <row r="67">
          <cell r="C67" t="str">
            <v>PIP</v>
          </cell>
          <cell r="D67" t="str">
            <v>IDSM PIP</v>
          </cell>
          <cell r="F67" t="str">
            <v>Raymond Hung</v>
          </cell>
          <cell r="G67" t="str">
            <v>Michael Burger</v>
          </cell>
          <cell r="H67" t="str">
            <v>FTE</v>
          </cell>
          <cell r="I67" t="str">
            <v>Regulatory Compliance</v>
          </cell>
          <cell r="J67" t="str">
            <v xml:space="preserve">Manager/Principal </v>
          </cell>
          <cell r="K67" t="str">
            <v>Labor</v>
          </cell>
          <cell r="Q67">
            <v>0.05</v>
          </cell>
          <cell r="R67">
            <v>0.05</v>
          </cell>
          <cell r="S67">
            <v>0.05</v>
          </cell>
          <cell r="T67">
            <v>140000</v>
          </cell>
          <cell r="AR67">
            <v>9000</v>
          </cell>
          <cell r="AS67">
            <v>9000</v>
          </cell>
          <cell r="AT67">
            <v>10000</v>
          </cell>
        </row>
        <row r="68">
          <cell r="C68" t="str">
            <v>PIP</v>
          </cell>
          <cell r="D68" t="str">
            <v>IDSM PIP</v>
          </cell>
          <cell r="F68" t="str">
            <v>Raymond Hung</v>
          </cell>
          <cell r="G68" t="str">
            <v>Michael Burger</v>
          </cell>
          <cell r="I68" t="str">
            <v>Regulatory Compliance</v>
          </cell>
          <cell r="J68" t="str">
            <v>Supervisor</v>
          </cell>
          <cell r="K68" t="str">
            <v>Labor</v>
          </cell>
          <cell r="Q68">
            <v>0.05</v>
          </cell>
          <cell r="R68">
            <v>0.05</v>
          </cell>
          <cell r="S68">
            <v>0.05</v>
          </cell>
          <cell r="T68">
            <v>120000</v>
          </cell>
          <cell r="AR68">
            <v>8000</v>
          </cell>
          <cell r="AS68">
            <v>8000</v>
          </cell>
          <cell r="AT68">
            <v>8000</v>
          </cell>
        </row>
        <row r="69">
          <cell r="C69" t="str">
            <v>PIP</v>
          </cell>
          <cell r="D69" t="str">
            <v>IDSM PIP</v>
          </cell>
          <cell r="F69" t="str">
            <v>Raymond Hung</v>
          </cell>
          <cell r="G69" t="str">
            <v>Michael Burger</v>
          </cell>
          <cell r="I69" t="str">
            <v>Regulatory Compliance</v>
          </cell>
          <cell r="J69" t="str">
            <v>Senior FTE</v>
          </cell>
          <cell r="K69" t="str">
            <v>Labor</v>
          </cell>
          <cell r="L69" t="str">
            <v>Hiten Patel's team 0.5/ Eddie Salvador/ 0.5, Justine 0.5/ Kristine 0.5</v>
          </cell>
          <cell r="Q69">
            <v>0.05</v>
          </cell>
          <cell r="R69">
            <v>0.1</v>
          </cell>
          <cell r="S69">
            <v>0.05</v>
          </cell>
          <cell r="T69">
            <v>100000</v>
          </cell>
          <cell r="AR69">
            <v>6000</v>
          </cell>
          <cell r="AS69">
            <v>13000</v>
          </cell>
          <cell r="AT69">
            <v>7000</v>
          </cell>
        </row>
        <row r="70">
          <cell r="C70" t="str">
            <v>PIP</v>
          </cell>
          <cell r="D70" t="str">
            <v>IDSM PIP</v>
          </cell>
          <cell r="F70" t="str">
            <v>Raymond Hung</v>
          </cell>
          <cell r="G70" t="str">
            <v>Michael Burger</v>
          </cell>
          <cell r="I70" t="str">
            <v>Regulatory Compliance</v>
          </cell>
          <cell r="J70" t="str">
            <v>Senior FTE</v>
          </cell>
          <cell r="K70" t="str">
            <v>Labor</v>
          </cell>
          <cell r="L70" t="str">
            <v>Kelly/ Doug - Weekly, Monthly, and Annual reports + program filing</v>
          </cell>
          <cell r="Q70">
            <v>0.5</v>
          </cell>
          <cell r="R70">
            <v>0.75</v>
          </cell>
          <cell r="S70">
            <v>0.5</v>
          </cell>
          <cell r="T70">
            <v>120000</v>
          </cell>
          <cell r="AR70">
            <v>77000</v>
          </cell>
          <cell r="AS70">
            <v>120000</v>
          </cell>
          <cell r="AT70">
            <v>83000</v>
          </cell>
        </row>
        <row r="71">
          <cell r="AR71">
            <v>0</v>
          </cell>
          <cell r="AS71">
            <v>0</v>
          </cell>
          <cell r="AT71">
            <v>0</v>
          </cell>
        </row>
        <row r="72">
          <cell r="B72" t="str">
            <v>Additional Budget Items</v>
          </cell>
        </row>
        <row r="73">
          <cell r="AR73">
            <v>1267000</v>
          </cell>
          <cell r="AS73">
            <v>1312000</v>
          </cell>
          <cell r="AT73">
            <v>1357000</v>
          </cell>
        </row>
        <row r="74">
          <cell r="C74" t="str">
            <v>NON-IDSM CHARGE IN</v>
          </cell>
          <cell r="D74" t="str">
            <v>NON-IDSM CHARGE IN</v>
          </cell>
          <cell r="F74" t="str">
            <v>Odeh Altwal</v>
          </cell>
          <cell r="G74" t="str">
            <v>Odeh Altwal</v>
          </cell>
          <cell r="I74" t="str">
            <v>General Administration</v>
          </cell>
          <cell r="J74" t="str">
            <v xml:space="preserve">Manager/Principal </v>
          </cell>
          <cell r="K74" t="str">
            <v>Labor</v>
          </cell>
          <cell r="L74" t="str">
            <v>Smarter Energy Line</v>
          </cell>
          <cell r="Q74">
            <v>0.1</v>
          </cell>
          <cell r="R74">
            <v>0.1</v>
          </cell>
          <cell r="S74">
            <v>0.1</v>
          </cell>
          <cell r="T74">
            <v>140000</v>
          </cell>
          <cell r="AR74">
            <v>18000</v>
          </cell>
          <cell r="AS74">
            <v>19000</v>
          </cell>
          <cell r="AT74">
            <v>19000</v>
          </cell>
        </row>
        <row r="75">
          <cell r="C75" t="str">
            <v>NON-IDSM CHARGE IN</v>
          </cell>
          <cell r="D75" t="str">
            <v>NON-IDSM CHARGE IN</v>
          </cell>
          <cell r="F75" t="str">
            <v>Odeh Altwal</v>
          </cell>
          <cell r="G75" t="str">
            <v>Odeh Altwal</v>
          </cell>
          <cell r="I75" t="str">
            <v>General Administration</v>
          </cell>
          <cell r="J75" t="str">
            <v>Supervisor</v>
          </cell>
          <cell r="K75" t="str">
            <v>Labor</v>
          </cell>
          <cell r="L75" t="str">
            <v>Smarter Energy Line</v>
          </cell>
          <cell r="Q75">
            <v>0.60000000000000009</v>
          </cell>
          <cell r="R75">
            <v>0.60000000000000009</v>
          </cell>
          <cell r="S75">
            <v>0.60000000000000009</v>
          </cell>
          <cell r="T75">
            <v>100000</v>
          </cell>
          <cell r="AR75">
            <v>77000</v>
          </cell>
          <cell r="AS75">
            <v>80000</v>
          </cell>
          <cell r="AT75">
            <v>83000</v>
          </cell>
        </row>
        <row r="76">
          <cell r="C76" t="str">
            <v>NON-IDSM CHARGE IN</v>
          </cell>
          <cell r="D76" t="str">
            <v>NON-IDSM CHARGE IN</v>
          </cell>
          <cell r="F76" t="str">
            <v>Odeh Altwal</v>
          </cell>
          <cell r="G76" t="str">
            <v>Odeh Altwal</v>
          </cell>
          <cell r="I76" t="str">
            <v>General Administration</v>
          </cell>
          <cell r="J76" t="str">
            <v>Senior Union FTE</v>
          </cell>
          <cell r="K76" t="str">
            <v>Labor</v>
          </cell>
          <cell r="L76" t="str">
            <v>Smarter Energy Line</v>
          </cell>
          <cell r="Q76">
            <v>0.60000000000000009</v>
          </cell>
          <cell r="R76">
            <v>0.60000000000000009</v>
          </cell>
          <cell r="S76">
            <v>0.60000000000000009</v>
          </cell>
          <cell r="T76">
            <v>80000</v>
          </cell>
          <cell r="AR76">
            <v>62000</v>
          </cell>
          <cell r="AS76">
            <v>64000</v>
          </cell>
          <cell r="AT76">
            <v>67000</v>
          </cell>
        </row>
        <row r="77">
          <cell r="I77" t="str">
            <v>General Administration</v>
          </cell>
          <cell r="AR77">
            <v>486000</v>
          </cell>
          <cell r="AS77">
            <v>505000</v>
          </cell>
          <cell r="AT77">
            <v>523000</v>
          </cell>
        </row>
        <row r="78">
          <cell r="I78" t="str">
            <v>General Administration</v>
          </cell>
          <cell r="AR78">
            <v>0</v>
          </cell>
          <cell r="AS78">
            <v>0</v>
          </cell>
          <cell r="AT78">
            <v>0</v>
          </cell>
        </row>
        <row r="79">
          <cell r="I79" t="str">
            <v>General Administration</v>
          </cell>
          <cell r="AR79">
            <v>0</v>
          </cell>
          <cell r="AS79">
            <v>0</v>
          </cell>
          <cell r="AT79">
            <v>0</v>
          </cell>
        </row>
        <row r="80">
          <cell r="I80" t="str">
            <v>General Administration</v>
          </cell>
          <cell r="AR80">
            <v>136000</v>
          </cell>
          <cell r="AS80">
            <v>141000</v>
          </cell>
          <cell r="AT80">
            <v>146000</v>
          </cell>
        </row>
        <row r="81">
          <cell r="I81" t="str">
            <v>General Administration</v>
          </cell>
          <cell r="AR81">
            <v>49000</v>
          </cell>
          <cell r="AS81">
            <v>50000</v>
          </cell>
          <cell r="AT81">
            <v>52000</v>
          </cell>
        </row>
        <row r="82">
          <cell r="I82" t="str">
            <v>General Administration</v>
          </cell>
          <cell r="AR82">
            <v>19000</v>
          </cell>
          <cell r="AS82">
            <v>20000</v>
          </cell>
          <cell r="AT82">
            <v>21000</v>
          </cell>
        </row>
        <row r="83">
          <cell r="I83" t="str">
            <v>General Administration</v>
          </cell>
          <cell r="AR83">
            <v>15000</v>
          </cell>
          <cell r="AS83">
            <v>16000</v>
          </cell>
          <cell r="AT83">
            <v>16000</v>
          </cell>
        </row>
        <row r="84">
          <cell r="I84" t="str">
            <v>General Administration</v>
          </cell>
          <cell r="AR84">
            <v>26000</v>
          </cell>
          <cell r="AS84">
            <v>27000</v>
          </cell>
          <cell r="AT84">
            <v>28000</v>
          </cell>
        </row>
        <row r="85">
          <cell r="I85" t="str">
            <v>Marketing and Outreach</v>
          </cell>
          <cell r="AR85">
            <v>6000</v>
          </cell>
          <cell r="AS85">
            <v>6000</v>
          </cell>
          <cell r="AT85">
            <v>6000</v>
          </cell>
        </row>
        <row r="86">
          <cell r="I86" t="str">
            <v>Marketing and Outreach</v>
          </cell>
          <cell r="AR86">
            <v>5000</v>
          </cell>
          <cell r="AS86">
            <v>5000</v>
          </cell>
          <cell r="AT86">
            <v>5000</v>
          </cell>
        </row>
        <row r="87">
          <cell r="I87" t="str">
            <v>Regulatory Compliance</v>
          </cell>
          <cell r="AR87">
            <v>65000</v>
          </cell>
          <cell r="AS87">
            <v>67000</v>
          </cell>
          <cell r="AT87">
            <v>69000</v>
          </cell>
        </row>
        <row r="88">
          <cell r="I88" t="str">
            <v>CPUC Energy Division</v>
          </cell>
          <cell r="AR88">
            <v>55000</v>
          </cell>
          <cell r="AS88">
            <v>55000</v>
          </cell>
          <cell r="AT88">
            <v>55000</v>
          </cell>
        </row>
        <row r="89">
          <cell r="D89" t="str">
            <v>Across IDSM</v>
          </cell>
          <cell r="F89" t="str">
            <v>Hiten Patel</v>
          </cell>
          <cell r="G89" t="str">
            <v>Raymond Hung</v>
          </cell>
          <cell r="I89" t="str">
            <v>General Administration</v>
          </cell>
          <cell r="J89" t="str">
            <v>FTE</v>
          </cell>
          <cell r="K89" t="str">
            <v>Labor</v>
          </cell>
          <cell r="L89" t="str">
            <v>Ops, Customer Insights, Change Mgt, Acct Service Data Mgt</v>
          </cell>
          <cell r="Q89">
            <v>1.4532640503875971</v>
          </cell>
          <cell r="R89">
            <v>1.4532640503875971</v>
          </cell>
          <cell r="S89">
            <v>1.4532640503875971</v>
          </cell>
          <cell r="T89">
            <v>100000</v>
          </cell>
          <cell r="AR89">
            <v>187000</v>
          </cell>
          <cell r="AS89">
            <v>195000</v>
          </cell>
          <cell r="AT89">
            <v>202000</v>
          </cell>
        </row>
        <row r="90">
          <cell r="F90" t="str">
            <v>Maril Pitcock</v>
          </cell>
          <cell r="G90" t="str">
            <v>Maril Pitcock</v>
          </cell>
          <cell r="I90" t="str">
            <v>General Administration</v>
          </cell>
          <cell r="J90" t="str">
            <v>FTE</v>
          </cell>
          <cell r="K90" t="str">
            <v>Labor</v>
          </cell>
          <cell r="L90" t="str">
            <v>Quality &amp; Excellence/ QAQC</v>
          </cell>
          <cell r="Q90">
            <v>0.05</v>
          </cell>
          <cell r="R90">
            <v>0.05</v>
          </cell>
          <cell r="S90">
            <v>0.05</v>
          </cell>
          <cell r="T90">
            <v>140000</v>
          </cell>
          <cell r="AR90">
            <v>9000</v>
          </cell>
          <cell r="AS90">
            <v>9000</v>
          </cell>
          <cell r="AT90">
            <v>10000</v>
          </cell>
        </row>
        <row r="91">
          <cell r="F91" t="str">
            <v>Maril Pitcock</v>
          </cell>
          <cell r="G91" t="str">
            <v>Maril Pitcock</v>
          </cell>
          <cell r="I91" t="str">
            <v>General Administration</v>
          </cell>
          <cell r="J91" t="str">
            <v>FTE</v>
          </cell>
          <cell r="K91" t="str">
            <v>Labor</v>
          </cell>
          <cell r="L91" t="str">
            <v>Quality &amp; Excellence/ QAQC</v>
          </cell>
          <cell r="Q91">
            <v>0.1</v>
          </cell>
          <cell r="R91">
            <v>0.1</v>
          </cell>
          <cell r="S91">
            <v>0.1</v>
          </cell>
          <cell r="T91">
            <v>140000</v>
          </cell>
          <cell r="AR91">
            <v>18000</v>
          </cell>
          <cell r="AS91">
            <v>19000</v>
          </cell>
          <cell r="AT91">
            <v>19000</v>
          </cell>
        </row>
        <row r="92">
          <cell r="F92" t="str">
            <v>Maril Pitcock</v>
          </cell>
          <cell r="G92" t="str">
            <v>Maril Pitcock</v>
          </cell>
          <cell r="I92" t="str">
            <v>General Administration</v>
          </cell>
          <cell r="J92" t="str">
            <v>FTE</v>
          </cell>
          <cell r="K92" t="str">
            <v>Labor</v>
          </cell>
          <cell r="L92" t="str">
            <v>Quality &amp; Excellence/ QAQC</v>
          </cell>
          <cell r="Q92">
            <v>0.05</v>
          </cell>
          <cell r="R92">
            <v>0.05</v>
          </cell>
          <cell r="S92">
            <v>0.05</v>
          </cell>
          <cell r="T92">
            <v>120000</v>
          </cell>
          <cell r="AR92">
            <v>8000</v>
          </cell>
          <cell r="AS92">
            <v>8000</v>
          </cell>
          <cell r="AT92">
            <v>8000</v>
          </cell>
        </row>
        <row r="93">
          <cell r="F93" t="str">
            <v>Maril Pitcock</v>
          </cell>
          <cell r="G93" t="str">
            <v>Maril Pitcock</v>
          </cell>
          <cell r="I93" t="str">
            <v>General Administration</v>
          </cell>
          <cell r="J93" t="str">
            <v>FTE</v>
          </cell>
          <cell r="K93" t="str">
            <v>Labor</v>
          </cell>
          <cell r="L93" t="str">
            <v>Quality &amp; Excellence/ QAQC</v>
          </cell>
          <cell r="Q93">
            <v>0.1</v>
          </cell>
          <cell r="R93">
            <v>0.1</v>
          </cell>
          <cell r="S93">
            <v>0.1</v>
          </cell>
          <cell r="T93">
            <v>100000</v>
          </cell>
          <cell r="AR93">
            <v>13000</v>
          </cell>
          <cell r="AS93">
            <v>13000</v>
          </cell>
          <cell r="AT93">
            <v>14000</v>
          </cell>
        </row>
        <row r="94">
          <cell r="F94" t="str">
            <v>Maril Pitcock</v>
          </cell>
          <cell r="G94" t="str">
            <v>Maril Pitcock</v>
          </cell>
          <cell r="I94" t="str">
            <v>General Administration</v>
          </cell>
          <cell r="J94" t="str">
            <v>FTE</v>
          </cell>
          <cell r="K94" t="str">
            <v>Labor</v>
          </cell>
          <cell r="L94" t="str">
            <v>Quality &amp; Excellence/ QAQC</v>
          </cell>
          <cell r="Q94">
            <v>0.1</v>
          </cell>
          <cell r="R94">
            <v>0.1</v>
          </cell>
          <cell r="S94">
            <v>0.1</v>
          </cell>
          <cell r="T94">
            <v>100000</v>
          </cell>
          <cell r="AR94">
            <v>13000</v>
          </cell>
          <cell r="AS94">
            <v>13000</v>
          </cell>
          <cell r="AT94">
            <v>14000</v>
          </cell>
        </row>
        <row r="95">
          <cell r="H95" t="str">
            <v>SELECT</v>
          </cell>
        </row>
        <row r="96">
          <cell r="B96" t="str">
            <v>Footnotes</v>
          </cell>
        </row>
        <row r="97">
          <cell r="C97" t="str">
            <v>1 Estimated Annual base salaries are estimates and do not include overhead costs such as benefits burdens and taxes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12">
          <cell r="E12" t="str">
            <v xml:space="preserve">Miscellaneous </v>
          </cell>
          <cell r="AC12">
            <v>9229000</v>
          </cell>
          <cell r="AD12">
            <v>9557000</v>
          </cell>
          <cell r="AE12">
            <v>9898000</v>
          </cell>
        </row>
        <row r="13">
          <cell r="E13" t="str">
            <v>Enclosure</v>
          </cell>
          <cell r="AC13">
            <v>36708000</v>
          </cell>
          <cell r="AD13">
            <v>38015000</v>
          </cell>
          <cell r="AE13">
            <v>39368000</v>
          </cell>
        </row>
        <row r="14">
          <cell r="AC14">
            <v>61894000</v>
          </cell>
          <cell r="AD14">
            <v>64097000</v>
          </cell>
          <cell r="AE14">
            <v>66378000</v>
          </cell>
        </row>
        <row r="15">
          <cell r="E15" t="str">
            <v>Appliances</v>
          </cell>
          <cell r="AC15">
            <v>27613000</v>
          </cell>
          <cell r="AD15">
            <v>28596000</v>
          </cell>
          <cell r="AE15">
            <v>29614000</v>
          </cell>
        </row>
        <row r="16">
          <cell r="E16" t="str">
            <v>Lighting</v>
          </cell>
          <cell r="AC16">
            <v>1247000</v>
          </cell>
          <cell r="AD16">
            <v>1292000</v>
          </cell>
          <cell r="AE16">
            <v>1338000</v>
          </cell>
        </row>
        <row r="17">
          <cell r="E17" t="str">
            <v>HVAC</v>
          </cell>
          <cell r="AC17">
            <v>1527000</v>
          </cell>
          <cell r="AD17">
            <v>1581000</v>
          </cell>
          <cell r="AE17">
            <v>1636000</v>
          </cell>
        </row>
        <row r="18">
          <cell r="E18" t="str">
            <v>Appliances</v>
          </cell>
          <cell r="AC18">
            <v>3896000</v>
          </cell>
          <cell r="AD18">
            <v>4035000</v>
          </cell>
          <cell r="AE18">
            <v>4179000</v>
          </cell>
        </row>
        <row r="19">
          <cell r="E19" t="str">
            <v>Appliances</v>
          </cell>
          <cell r="AC19">
            <v>1095000</v>
          </cell>
          <cell r="AD19">
            <v>1134000</v>
          </cell>
          <cell r="AE19">
            <v>1174000</v>
          </cell>
        </row>
        <row r="20">
          <cell r="E20" t="str">
            <v>HVAC</v>
          </cell>
          <cell r="AC20">
            <v>118000</v>
          </cell>
          <cell r="AD20">
            <v>122000</v>
          </cell>
          <cell r="AE20">
            <v>126000</v>
          </cell>
        </row>
        <row r="21">
          <cell r="E21" t="str">
            <v>Lighting</v>
          </cell>
          <cell r="AC21">
            <v>17194000</v>
          </cell>
          <cell r="AD21">
            <v>17806000</v>
          </cell>
          <cell r="AE21">
            <v>18440000</v>
          </cell>
        </row>
        <row r="22">
          <cell r="E22" t="str">
            <v>Lighting</v>
          </cell>
          <cell r="AC22">
            <v>3630000</v>
          </cell>
          <cell r="AD22">
            <v>3759000</v>
          </cell>
          <cell r="AE22">
            <v>3893000</v>
          </cell>
        </row>
        <row r="23">
          <cell r="E23" t="str">
            <v>Lighting</v>
          </cell>
          <cell r="AC23">
            <v>3538000</v>
          </cell>
          <cell r="AD23">
            <v>3664000</v>
          </cell>
          <cell r="AE23">
            <v>3795000</v>
          </cell>
        </row>
        <row r="24">
          <cell r="E24" t="str">
            <v>HVAC</v>
          </cell>
          <cell r="AC24">
            <v>0</v>
          </cell>
          <cell r="AD24">
            <v>0</v>
          </cell>
          <cell r="AE24">
            <v>0</v>
          </cell>
        </row>
        <row r="25">
          <cell r="E25" t="str">
            <v>HVAC</v>
          </cell>
          <cell r="AC25">
            <v>0</v>
          </cell>
          <cell r="AD25">
            <v>0</v>
          </cell>
          <cell r="AE25">
            <v>0</v>
          </cell>
        </row>
        <row r="26">
          <cell r="E26" t="str">
            <v>Lighting</v>
          </cell>
          <cell r="AC26">
            <v>1068000</v>
          </cell>
          <cell r="AD26">
            <v>1106000</v>
          </cell>
          <cell r="AE26">
            <v>1146000</v>
          </cell>
        </row>
        <row r="27">
          <cell r="E27" t="str">
            <v>Appliances</v>
          </cell>
          <cell r="AC27">
            <v>968000</v>
          </cell>
          <cell r="AD27">
            <v>1002000</v>
          </cell>
          <cell r="AE27">
            <v>1037000</v>
          </cell>
        </row>
        <row r="28">
          <cell r="AC28">
            <v>6868000</v>
          </cell>
          <cell r="AD28">
            <v>7110000</v>
          </cell>
          <cell r="AE28">
            <v>7361000</v>
          </cell>
        </row>
        <row r="29">
          <cell r="E29" t="str">
            <v>HVAC</v>
          </cell>
          <cell r="AC29">
            <v>609000</v>
          </cell>
          <cell r="AD29">
            <v>631000</v>
          </cell>
          <cell r="AE29">
            <v>653000</v>
          </cell>
        </row>
        <row r="30">
          <cell r="E30" t="str">
            <v>HVAC</v>
          </cell>
          <cell r="AC30">
            <v>1552000</v>
          </cell>
          <cell r="AD30">
            <v>1606000</v>
          </cell>
          <cell r="AE30">
            <v>1662000</v>
          </cell>
        </row>
        <row r="31">
          <cell r="E31" t="str">
            <v>Domestic Hot Water</v>
          </cell>
          <cell r="AC31">
            <v>373000</v>
          </cell>
          <cell r="AD31">
            <v>386000</v>
          </cell>
          <cell r="AE31">
            <v>400000</v>
          </cell>
        </row>
        <row r="32">
          <cell r="E32" t="str">
            <v>Domestic Hot Water</v>
          </cell>
          <cell r="AC32">
            <v>969000</v>
          </cell>
          <cell r="AD32">
            <v>1003000</v>
          </cell>
          <cell r="AE32">
            <v>1038000</v>
          </cell>
        </row>
        <row r="33">
          <cell r="E33" t="str">
            <v>Domestic Hot Water</v>
          </cell>
          <cell r="AC33">
            <v>1799000</v>
          </cell>
          <cell r="AD33">
            <v>1863000</v>
          </cell>
          <cell r="AE33">
            <v>1929000</v>
          </cell>
        </row>
        <row r="34">
          <cell r="E34" t="str">
            <v>Domestic Hot Water</v>
          </cell>
          <cell r="AC34">
            <v>36000</v>
          </cell>
          <cell r="AD34">
            <v>37000</v>
          </cell>
          <cell r="AE34">
            <v>38000</v>
          </cell>
        </row>
        <row r="35">
          <cell r="E35" t="str">
            <v>Domestic Hot Water</v>
          </cell>
          <cell r="AC35">
            <v>1207000</v>
          </cell>
          <cell r="AD35">
            <v>1250000</v>
          </cell>
          <cell r="AE35">
            <v>1295000</v>
          </cell>
        </row>
        <row r="36">
          <cell r="E36" t="str">
            <v>HVAC</v>
          </cell>
          <cell r="AC36">
            <v>323000</v>
          </cell>
          <cell r="AD36">
            <v>334000</v>
          </cell>
          <cell r="AE36">
            <v>346000</v>
          </cell>
        </row>
        <row r="37">
          <cell r="AC37">
            <v>0</v>
          </cell>
          <cell r="AD37">
            <v>0</v>
          </cell>
          <cell r="AE37">
            <v>0</v>
          </cell>
        </row>
        <row r="38">
          <cell r="E38" t="str">
            <v>HVAC</v>
          </cell>
          <cell r="AC38">
            <v>0</v>
          </cell>
          <cell r="AD38">
            <v>0</v>
          </cell>
          <cell r="AE38">
            <v>0</v>
          </cell>
        </row>
        <row r="39">
          <cell r="E39" t="str">
            <v>HVAC</v>
          </cell>
          <cell r="AC39">
            <v>0</v>
          </cell>
          <cell r="AD39">
            <v>0</v>
          </cell>
          <cell r="AE39">
            <v>0</v>
          </cell>
        </row>
        <row r="40">
          <cell r="AC40">
            <v>25011000</v>
          </cell>
          <cell r="AD40">
            <v>25899000</v>
          </cell>
          <cell r="AE40">
            <v>26821000</v>
          </cell>
        </row>
        <row r="41">
          <cell r="E41" t="str">
            <v>Appliances</v>
          </cell>
          <cell r="AC41">
            <v>2564000</v>
          </cell>
          <cell r="AD41">
            <v>2655000</v>
          </cell>
          <cell r="AE41">
            <v>2750000</v>
          </cell>
        </row>
        <row r="42">
          <cell r="E42" t="str">
            <v xml:space="preserve">Miscellaneous </v>
          </cell>
          <cell r="AC42">
            <v>0</v>
          </cell>
          <cell r="AD42">
            <v>0</v>
          </cell>
          <cell r="AE42">
            <v>0</v>
          </cell>
        </row>
        <row r="43">
          <cell r="E43" t="str">
            <v>Domestic Hot Water</v>
          </cell>
          <cell r="AC43">
            <v>5588000</v>
          </cell>
          <cell r="AD43">
            <v>5787000</v>
          </cell>
          <cell r="AE43">
            <v>5993000</v>
          </cell>
        </row>
        <row r="44">
          <cell r="E44" t="str">
            <v xml:space="preserve">Miscellaneous </v>
          </cell>
          <cell r="AC44">
            <v>942000</v>
          </cell>
          <cell r="AD44">
            <v>975000</v>
          </cell>
          <cell r="AE44">
            <v>1009000</v>
          </cell>
        </row>
        <row r="45">
          <cell r="AC45">
            <v>0</v>
          </cell>
          <cell r="AD45">
            <v>0</v>
          </cell>
          <cell r="AE45">
            <v>0</v>
          </cell>
        </row>
      </sheetData>
      <sheetData sheetId="8" refreshError="1"/>
      <sheetData sheetId="9"/>
      <sheetData sheetId="10">
        <row r="7">
          <cell r="C7">
            <v>72476873</v>
          </cell>
        </row>
      </sheetData>
      <sheetData sheetId="11">
        <row r="7">
          <cell r="C7">
            <v>54120284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 LIEE Summary"/>
      <sheetName val="Analysis"/>
      <sheetName val="MM LIEE Analysis"/>
      <sheetName val="MM LIEE Order Summary "/>
      <sheetName val="MM - LIEE Detail YTD Dec"/>
      <sheetName val="Look-up table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8098653</v>
          </cell>
          <cell r="B2" t="str">
            <v>LIEE2010</v>
          </cell>
          <cell r="C2" t="str">
            <v>#</v>
          </cell>
          <cell r="D2" t="str">
            <v>MM LIEE</v>
          </cell>
          <cell r="E2" t="str">
            <v>OTHER</v>
          </cell>
          <cell r="F2" t="str">
            <v>ED</v>
          </cell>
          <cell r="G2" t="str">
            <v>ED</v>
          </cell>
          <cell r="H2" t="str">
            <v>Energy Division</v>
          </cell>
          <cell r="I2" t="str">
            <v>#</v>
          </cell>
          <cell r="J2" t="str">
            <v>Thompson</v>
          </cell>
        </row>
        <row r="3">
          <cell r="A3">
            <v>8098608</v>
          </cell>
          <cell r="B3" t="str">
            <v>LIEE2010</v>
          </cell>
          <cell r="C3" t="str">
            <v>#</v>
          </cell>
          <cell r="D3" t="str">
            <v>MM LIEE</v>
          </cell>
          <cell r="E3" t="str">
            <v>ENERGY EFFIC</v>
          </cell>
          <cell r="F3" t="str">
            <v>ELEC APPL</v>
          </cell>
          <cell r="G3" t="str">
            <v>ELEC APPL</v>
          </cell>
          <cell r="H3" t="str">
            <v>Electric Measures</v>
          </cell>
          <cell r="I3" t="str">
            <v>#</v>
          </cell>
          <cell r="J3" t="str">
            <v>Thompson</v>
          </cell>
        </row>
        <row r="4">
          <cell r="A4">
            <v>8098609</v>
          </cell>
          <cell r="B4" t="str">
            <v>LIEE2010</v>
          </cell>
          <cell r="C4" t="str">
            <v>#</v>
          </cell>
          <cell r="D4" t="str">
            <v>MM LIEE</v>
          </cell>
          <cell r="E4" t="str">
            <v>ENERGY EFFIC</v>
          </cell>
          <cell r="F4" t="str">
            <v>ELEC APPL</v>
          </cell>
          <cell r="G4" t="str">
            <v>ELEC APPL</v>
          </cell>
          <cell r="H4" t="str">
            <v>Electric Measures</v>
          </cell>
          <cell r="I4" t="str">
            <v>#</v>
          </cell>
          <cell r="J4" t="str">
            <v>Thompson</v>
          </cell>
        </row>
        <row r="5">
          <cell r="A5">
            <v>8098610</v>
          </cell>
          <cell r="B5" t="str">
            <v>LIEE2010</v>
          </cell>
          <cell r="C5" t="str">
            <v>#</v>
          </cell>
          <cell r="D5" t="str">
            <v>MM LIEE</v>
          </cell>
          <cell r="E5" t="str">
            <v>ENERGY EFFIC</v>
          </cell>
          <cell r="F5" t="str">
            <v>ELEC APPL</v>
          </cell>
          <cell r="G5" t="str">
            <v>ELEC APPL</v>
          </cell>
          <cell r="H5" t="str">
            <v>Electric Measures</v>
          </cell>
          <cell r="I5" t="str">
            <v>#</v>
          </cell>
          <cell r="J5" t="str">
            <v>Thompson</v>
          </cell>
        </row>
        <row r="6">
          <cell r="A6">
            <v>8098611</v>
          </cell>
          <cell r="B6" t="str">
            <v>LIEE2010</v>
          </cell>
          <cell r="C6" t="str">
            <v>#</v>
          </cell>
          <cell r="D6" t="str">
            <v>MM LIEE</v>
          </cell>
          <cell r="E6" t="str">
            <v>ENERGY EFFIC</v>
          </cell>
          <cell r="F6" t="str">
            <v>ELEC APPL</v>
          </cell>
          <cell r="G6" t="str">
            <v>ELEC APPL</v>
          </cell>
          <cell r="H6" t="str">
            <v>Electric Measures</v>
          </cell>
          <cell r="I6" t="str">
            <v>#</v>
          </cell>
          <cell r="J6" t="str">
            <v>Thompson</v>
          </cell>
        </row>
        <row r="7">
          <cell r="A7">
            <v>8098612</v>
          </cell>
          <cell r="B7" t="str">
            <v>LIEE2010</v>
          </cell>
          <cell r="C7" t="str">
            <v>#</v>
          </cell>
          <cell r="D7" t="str">
            <v>MM LIEE</v>
          </cell>
          <cell r="E7" t="str">
            <v>ENERGY EFFIC</v>
          </cell>
          <cell r="F7" t="str">
            <v>ELEC APPL</v>
          </cell>
          <cell r="G7" t="str">
            <v>ELEC APPL</v>
          </cell>
          <cell r="H7" t="str">
            <v>Electric Measures</v>
          </cell>
          <cell r="I7" t="str">
            <v>#</v>
          </cell>
          <cell r="J7" t="str">
            <v>Thompson</v>
          </cell>
        </row>
        <row r="8">
          <cell r="A8">
            <v>8098613</v>
          </cell>
          <cell r="B8" t="str">
            <v>LIEE2010</v>
          </cell>
          <cell r="C8" t="str">
            <v>#</v>
          </cell>
          <cell r="D8" t="str">
            <v>MM LIEE</v>
          </cell>
          <cell r="E8" t="str">
            <v>ENERGY EFFIC</v>
          </cell>
          <cell r="F8" t="str">
            <v>ELEC APPL</v>
          </cell>
          <cell r="G8" t="str">
            <v>ELEC APPL</v>
          </cell>
          <cell r="H8" t="str">
            <v>Electric Measures</v>
          </cell>
          <cell r="I8" t="str">
            <v>#</v>
          </cell>
          <cell r="J8" t="str">
            <v>Thompson</v>
          </cell>
        </row>
        <row r="9">
          <cell r="A9">
            <v>8098614</v>
          </cell>
          <cell r="B9" t="str">
            <v>LIEE2010</v>
          </cell>
          <cell r="C9" t="str">
            <v>#</v>
          </cell>
          <cell r="D9" t="str">
            <v>MM LIEE</v>
          </cell>
          <cell r="E9" t="str">
            <v>ENERGY EFFIC</v>
          </cell>
          <cell r="F9" t="str">
            <v>ELEC APPL</v>
          </cell>
          <cell r="G9" t="str">
            <v>ELEC APPL</v>
          </cell>
          <cell r="H9" t="str">
            <v>Electric Measures</v>
          </cell>
          <cell r="I9" t="str">
            <v>#</v>
          </cell>
          <cell r="J9" t="str">
            <v>Thompson</v>
          </cell>
        </row>
        <row r="10">
          <cell r="A10">
            <v>8098615</v>
          </cell>
          <cell r="B10" t="str">
            <v>LIEE2010</v>
          </cell>
          <cell r="C10" t="str">
            <v>#</v>
          </cell>
          <cell r="D10" t="str">
            <v>MM LIEE</v>
          </cell>
          <cell r="E10" t="str">
            <v>ENERGY EFFIC</v>
          </cell>
          <cell r="F10" t="str">
            <v>ELEC APPL</v>
          </cell>
          <cell r="G10" t="str">
            <v>ELEC APPL</v>
          </cell>
          <cell r="H10" t="str">
            <v>Electric Measures</v>
          </cell>
          <cell r="I10" t="str">
            <v>#</v>
          </cell>
          <cell r="J10" t="str">
            <v>Thompson</v>
          </cell>
        </row>
        <row r="11">
          <cell r="A11">
            <v>8098616</v>
          </cell>
          <cell r="B11" t="str">
            <v>LIEE2010</v>
          </cell>
          <cell r="C11" t="str">
            <v>#</v>
          </cell>
          <cell r="D11" t="str">
            <v>MM LIEE</v>
          </cell>
          <cell r="E11" t="str">
            <v>ENERGY EFFIC</v>
          </cell>
          <cell r="F11" t="str">
            <v>ELEC APPL</v>
          </cell>
          <cell r="G11" t="str">
            <v>ELEC APPL</v>
          </cell>
          <cell r="H11" t="str">
            <v>Electric Measures</v>
          </cell>
          <cell r="I11" t="str">
            <v>#</v>
          </cell>
          <cell r="J11" t="str">
            <v>Thompson</v>
          </cell>
        </row>
        <row r="12">
          <cell r="A12">
            <v>8098617</v>
          </cell>
          <cell r="B12" t="str">
            <v>LIEE2010</v>
          </cell>
          <cell r="C12" t="str">
            <v>#</v>
          </cell>
          <cell r="D12" t="str">
            <v>MM LIEE</v>
          </cell>
          <cell r="E12" t="str">
            <v>ENERGY EFFIC</v>
          </cell>
          <cell r="F12" t="str">
            <v>ELEC APPL</v>
          </cell>
          <cell r="G12" t="str">
            <v>ELEC APPL</v>
          </cell>
          <cell r="H12" t="str">
            <v>Electric Measures</v>
          </cell>
          <cell r="I12" t="str">
            <v>#</v>
          </cell>
          <cell r="J12" t="str">
            <v>Thompson</v>
          </cell>
        </row>
        <row r="13">
          <cell r="A13">
            <v>8098618</v>
          </cell>
          <cell r="B13" t="str">
            <v>LIEE2010</v>
          </cell>
          <cell r="C13" t="str">
            <v>#</v>
          </cell>
          <cell r="D13" t="str">
            <v>MM LIEE</v>
          </cell>
          <cell r="E13" t="str">
            <v>ENERGY EFFIC</v>
          </cell>
          <cell r="F13" t="str">
            <v>ELEC APPL</v>
          </cell>
          <cell r="G13" t="str">
            <v>ELEC APPL</v>
          </cell>
          <cell r="H13" t="str">
            <v>Electric Measures</v>
          </cell>
          <cell r="I13" t="str">
            <v>#</v>
          </cell>
          <cell r="J13" t="str">
            <v>Thompson</v>
          </cell>
        </row>
        <row r="14">
          <cell r="A14">
            <v>8098619</v>
          </cell>
          <cell r="B14" t="str">
            <v>LIEE2010</v>
          </cell>
          <cell r="C14" t="str">
            <v>#</v>
          </cell>
          <cell r="D14" t="str">
            <v>MM LIEE</v>
          </cell>
          <cell r="E14" t="str">
            <v>ENERGY EFFIC</v>
          </cell>
          <cell r="F14" t="str">
            <v>ELEC APPL</v>
          </cell>
          <cell r="G14" t="str">
            <v>ELEC APPL</v>
          </cell>
          <cell r="H14" t="str">
            <v>Electric Measures</v>
          </cell>
          <cell r="I14" t="str">
            <v>#</v>
          </cell>
          <cell r="J14" t="str">
            <v>Thompson</v>
          </cell>
        </row>
        <row r="15">
          <cell r="A15">
            <v>8098620</v>
          </cell>
          <cell r="B15" t="str">
            <v>LIEE2010</v>
          </cell>
          <cell r="C15" t="str">
            <v>#</v>
          </cell>
          <cell r="D15" t="str">
            <v>MM LIEE</v>
          </cell>
          <cell r="E15" t="str">
            <v>ENERGY EFFIC</v>
          </cell>
          <cell r="F15" t="str">
            <v>ELEC APPL</v>
          </cell>
          <cell r="G15" t="str">
            <v>ELEC APPL</v>
          </cell>
          <cell r="H15" t="str">
            <v>Electric Measures</v>
          </cell>
          <cell r="I15" t="str">
            <v>#</v>
          </cell>
          <cell r="J15" t="str">
            <v>Thompson</v>
          </cell>
        </row>
        <row r="16">
          <cell r="A16">
            <v>8098621</v>
          </cell>
          <cell r="B16" t="str">
            <v>LIEE2010</v>
          </cell>
          <cell r="C16" t="str">
            <v>#</v>
          </cell>
          <cell r="D16" t="str">
            <v>MM LIEE</v>
          </cell>
          <cell r="E16" t="str">
            <v>ENERGY EFFIC</v>
          </cell>
          <cell r="F16" t="str">
            <v>ELEC APPL</v>
          </cell>
          <cell r="G16" t="str">
            <v>ELEC APPL</v>
          </cell>
          <cell r="H16" t="str">
            <v>Electric Measures</v>
          </cell>
          <cell r="I16" t="str">
            <v>#</v>
          </cell>
          <cell r="J16" t="str">
            <v>Thompson</v>
          </cell>
        </row>
        <row r="17">
          <cell r="A17">
            <v>8098622</v>
          </cell>
          <cell r="B17" t="str">
            <v>LIEE2010</v>
          </cell>
          <cell r="C17" t="str">
            <v>#</v>
          </cell>
          <cell r="D17" t="str">
            <v>MM LIEE</v>
          </cell>
          <cell r="E17" t="str">
            <v>ENERGY EFFIC</v>
          </cell>
          <cell r="F17" t="str">
            <v>ELEC APPL</v>
          </cell>
          <cell r="G17" t="str">
            <v>ELEC APPL</v>
          </cell>
          <cell r="H17" t="str">
            <v>Electric Measures</v>
          </cell>
          <cell r="I17" t="str">
            <v>#</v>
          </cell>
          <cell r="J17" t="str">
            <v>Thompson</v>
          </cell>
        </row>
        <row r="18">
          <cell r="A18">
            <v>8098623</v>
          </cell>
          <cell r="B18" t="str">
            <v>LIEE2010</v>
          </cell>
          <cell r="C18" t="str">
            <v>#</v>
          </cell>
          <cell r="D18" t="str">
            <v>MM LIEE</v>
          </cell>
          <cell r="E18" t="str">
            <v>ENERGY EFFIC</v>
          </cell>
          <cell r="F18" t="str">
            <v>ELEC APPL</v>
          </cell>
          <cell r="G18" t="str">
            <v>ELEC APPL</v>
          </cell>
          <cell r="H18" t="str">
            <v>Electric Measures</v>
          </cell>
          <cell r="I18" t="str">
            <v>#</v>
          </cell>
          <cell r="J18" t="str">
            <v>Thompson</v>
          </cell>
        </row>
        <row r="19">
          <cell r="A19">
            <v>8098625</v>
          </cell>
          <cell r="B19" t="str">
            <v>LIEE2010</v>
          </cell>
          <cell r="C19" t="str">
            <v>#</v>
          </cell>
          <cell r="D19" t="str">
            <v>MM LIEE</v>
          </cell>
          <cell r="E19" t="str">
            <v>ENERGY EFFIC</v>
          </cell>
          <cell r="F19" t="str">
            <v>ELEC APPL</v>
          </cell>
          <cell r="G19" t="str">
            <v>ELEC APPL</v>
          </cell>
          <cell r="H19" t="str">
            <v>Electric Measures</v>
          </cell>
          <cell r="I19" t="str">
            <v>#</v>
          </cell>
          <cell r="J19" t="str">
            <v>Thompson</v>
          </cell>
        </row>
        <row r="20">
          <cell r="A20">
            <v>8098626</v>
          </cell>
          <cell r="B20" t="str">
            <v>LIEE2010</v>
          </cell>
          <cell r="C20" t="str">
            <v>#</v>
          </cell>
          <cell r="D20" t="str">
            <v>MM LIEE</v>
          </cell>
          <cell r="E20" t="str">
            <v>ENERGY EFFIC</v>
          </cell>
          <cell r="F20" t="str">
            <v>ELEC APPL</v>
          </cell>
          <cell r="G20" t="str">
            <v>ELEC APPL</v>
          </cell>
          <cell r="H20" t="str">
            <v>Electric Measures</v>
          </cell>
          <cell r="I20" t="str">
            <v>#</v>
          </cell>
          <cell r="J20" t="str">
            <v>Thompson</v>
          </cell>
        </row>
        <row r="21">
          <cell r="A21">
            <v>8098627</v>
          </cell>
          <cell r="B21" t="str">
            <v>LIEE2010</v>
          </cell>
          <cell r="C21" t="str">
            <v>#</v>
          </cell>
          <cell r="D21" t="str">
            <v>MM LIEE</v>
          </cell>
          <cell r="E21" t="str">
            <v>ENERGY EFFIC</v>
          </cell>
          <cell r="F21" t="str">
            <v>ELEC APPL</v>
          </cell>
          <cell r="G21" t="str">
            <v>ELEC APPL</v>
          </cell>
          <cell r="H21" t="str">
            <v>Electric Measures</v>
          </cell>
          <cell r="I21" t="str">
            <v>#</v>
          </cell>
          <cell r="J21" t="str">
            <v>Thompson</v>
          </cell>
        </row>
        <row r="22">
          <cell r="A22">
            <v>8098628</v>
          </cell>
          <cell r="B22" t="str">
            <v>LIEE2010</v>
          </cell>
          <cell r="C22" t="str">
            <v>#</v>
          </cell>
          <cell r="D22" t="str">
            <v>MM LIEE</v>
          </cell>
          <cell r="E22" t="str">
            <v>ENERGY EFFIC</v>
          </cell>
          <cell r="F22" t="str">
            <v>ELEC APPL</v>
          </cell>
          <cell r="G22" t="str">
            <v>ELEC APPL</v>
          </cell>
          <cell r="H22" t="str">
            <v>Electric Measures</v>
          </cell>
          <cell r="I22" t="str">
            <v>#</v>
          </cell>
          <cell r="J22" t="str">
            <v>Thompson</v>
          </cell>
        </row>
        <row r="23">
          <cell r="A23">
            <v>8098597</v>
          </cell>
          <cell r="B23" t="str">
            <v>LIEE2010</v>
          </cell>
          <cell r="C23" t="str">
            <v>#</v>
          </cell>
          <cell r="D23" t="str">
            <v>MM LIEE</v>
          </cell>
          <cell r="E23" t="str">
            <v>ENERGY EFFIC</v>
          </cell>
          <cell r="F23" t="str">
            <v>GAS APPL</v>
          </cell>
          <cell r="G23" t="str">
            <v>GAS APPL</v>
          </cell>
          <cell r="H23" t="str">
            <v>Gas Appliances</v>
          </cell>
          <cell r="I23" t="str">
            <v>#</v>
          </cell>
          <cell r="J23" t="str">
            <v>Thompson</v>
          </cell>
        </row>
        <row r="24">
          <cell r="A24">
            <v>8098598</v>
          </cell>
          <cell r="B24" t="str">
            <v>LIEE2010</v>
          </cell>
          <cell r="C24" t="str">
            <v>#</v>
          </cell>
          <cell r="D24" t="str">
            <v>MM LIEE</v>
          </cell>
          <cell r="E24" t="str">
            <v>ENERGY EFFIC</v>
          </cell>
          <cell r="F24" t="str">
            <v>GAS APPL</v>
          </cell>
          <cell r="G24" t="str">
            <v>GAS APPL</v>
          </cell>
          <cell r="H24" t="str">
            <v>Gas Appliances</v>
          </cell>
          <cell r="I24" t="str">
            <v>#</v>
          </cell>
          <cell r="J24" t="str">
            <v>Thompson</v>
          </cell>
        </row>
        <row r="25">
          <cell r="A25">
            <v>8098599</v>
          </cell>
          <cell r="B25" t="str">
            <v>LIEE2010</v>
          </cell>
          <cell r="C25" t="str">
            <v>#</v>
          </cell>
          <cell r="D25" t="str">
            <v>MM LIEE</v>
          </cell>
          <cell r="E25" t="str">
            <v>ENERGY EFFIC</v>
          </cell>
          <cell r="F25" t="str">
            <v>GAS APPL</v>
          </cell>
          <cell r="G25" t="str">
            <v>GAS APPL</v>
          </cell>
          <cell r="H25" t="str">
            <v>Gas Appliances</v>
          </cell>
          <cell r="I25" t="str">
            <v>#</v>
          </cell>
          <cell r="J25" t="str">
            <v>Thompson</v>
          </cell>
        </row>
        <row r="26">
          <cell r="A26">
            <v>8098600</v>
          </cell>
          <cell r="B26" t="str">
            <v>LIEE2010</v>
          </cell>
          <cell r="C26" t="str">
            <v>#</v>
          </cell>
          <cell r="D26" t="str">
            <v>MM LIEE</v>
          </cell>
          <cell r="E26" t="str">
            <v>ENERGY EFFIC</v>
          </cell>
          <cell r="F26" t="str">
            <v>GAS APPL</v>
          </cell>
          <cell r="G26" t="str">
            <v>GAS APPL</v>
          </cell>
          <cell r="H26" t="str">
            <v>Gas Appliances</v>
          </cell>
          <cell r="I26" t="str">
            <v>#</v>
          </cell>
          <cell r="J26" t="str">
            <v>Thompson</v>
          </cell>
        </row>
        <row r="27">
          <cell r="A27">
            <v>8098601</v>
          </cell>
          <cell r="B27" t="str">
            <v>LIEE2010</v>
          </cell>
          <cell r="C27" t="str">
            <v>#</v>
          </cell>
          <cell r="D27" t="str">
            <v>MM LIEE</v>
          </cell>
          <cell r="E27" t="str">
            <v>ENERGY EFFIC</v>
          </cell>
          <cell r="F27" t="str">
            <v>GAS APPL</v>
          </cell>
          <cell r="G27" t="str">
            <v>GAS APPL</v>
          </cell>
          <cell r="H27" t="str">
            <v>Gas Appliances</v>
          </cell>
          <cell r="I27" t="str">
            <v>#</v>
          </cell>
          <cell r="J27" t="str">
            <v>Thompson</v>
          </cell>
        </row>
        <row r="28">
          <cell r="A28">
            <v>8098602</v>
          </cell>
          <cell r="B28" t="str">
            <v>LIEE2010</v>
          </cell>
          <cell r="C28" t="str">
            <v>#</v>
          </cell>
          <cell r="D28" t="str">
            <v>MM LIEE</v>
          </cell>
          <cell r="E28" t="str">
            <v>ENERGY EFFIC</v>
          </cell>
          <cell r="F28" t="str">
            <v>GAS APPL</v>
          </cell>
          <cell r="G28" t="str">
            <v>GAS APPL</v>
          </cell>
          <cell r="H28" t="str">
            <v>Gas Appliances</v>
          </cell>
          <cell r="I28" t="str">
            <v>#</v>
          </cell>
          <cell r="J28" t="str">
            <v>Thompson</v>
          </cell>
        </row>
        <row r="29">
          <cell r="A29">
            <v>8098603</v>
          </cell>
          <cell r="B29" t="str">
            <v>LIEE2010</v>
          </cell>
          <cell r="C29" t="str">
            <v>#</v>
          </cell>
          <cell r="D29" t="str">
            <v>MM LIEE</v>
          </cell>
          <cell r="E29" t="str">
            <v>ENERGY EFFIC</v>
          </cell>
          <cell r="F29" t="str">
            <v>GAS APPL</v>
          </cell>
          <cell r="G29" t="str">
            <v>GAS APPL</v>
          </cell>
          <cell r="H29" t="str">
            <v>Gas Appliances</v>
          </cell>
          <cell r="I29" t="str">
            <v>#</v>
          </cell>
          <cell r="J29" t="str">
            <v>Thompson</v>
          </cell>
        </row>
        <row r="30">
          <cell r="A30">
            <v>8098604</v>
          </cell>
          <cell r="B30" t="str">
            <v>LIEE2010</v>
          </cell>
          <cell r="C30" t="str">
            <v>#</v>
          </cell>
          <cell r="D30" t="str">
            <v>MM LIEE</v>
          </cell>
          <cell r="E30" t="str">
            <v>ENERGY EFFIC</v>
          </cell>
          <cell r="F30" t="str">
            <v>GAS APPL</v>
          </cell>
          <cell r="G30" t="str">
            <v>GAS APPL</v>
          </cell>
          <cell r="H30" t="str">
            <v>Gas Appliances</v>
          </cell>
          <cell r="I30" t="str">
            <v>#</v>
          </cell>
          <cell r="J30" t="str">
            <v>Thompson</v>
          </cell>
        </row>
        <row r="31">
          <cell r="A31">
            <v>8098605</v>
          </cell>
          <cell r="B31" t="str">
            <v>LIEE2010</v>
          </cell>
          <cell r="C31" t="str">
            <v>#</v>
          </cell>
          <cell r="D31" t="str">
            <v>MM LIEE</v>
          </cell>
          <cell r="E31" t="str">
            <v>ENERGY EFFIC</v>
          </cell>
          <cell r="F31" t="str">
            <v>GAS APPL</v>
          </cell>
          <cell r="G31" t="str">
            <v>GAS APPL</v>
          </cell>
          <cell r="H31" t="str">
            <v>Gas Appliances</v>
          </cell>
          <cell r="I31" t="str">
            <v>#</v>
          </cell>
          <cell r="J31" t="str">
            <v>Thompson</v>
          </cell>
        </row>
        <row r="32">
          <cell r="A32">
            <v>8098606</v>
          </cell>
          <cell r="B32" t="str">
            <v>LIEE2010</v>
          </cell>
          <cell r="C32" t="str">
            <v>#</v>
          </cell>
          <cell r="D32" t="str">
            <v>MM LIEE</v>
          </cell>
          <cell r="E32" t="str">
            <v>ENERGY EFFIC</v>
          </cell>
          <cell r="F32" t="str">
            <v>GAS APPL</v>
          </cell>
          <cell r="G32" t="str">
            <v>GAS APPL</v>
          </cell>
          <cell r="H32" t="str">
            <v>Gas Appliances</v>
          </cell>
          <cell r="I32" t="str">
            <v>#</v>
          </cell>
          <cell r="J32" t="str">
            <v>Thompson</v>
          </cell>
        </row>
        <row r="33">
          <cell r="A33">
            <v>8098607</v>
          </cell>
          <cell r="B33" t="str">
            <v>LIEE2010</v>
          </cell>
          <cell r="C33" t="str">
            <v>#</v>
          </cell>
          <cell r="D33" t="str">
            <v>MM LIEE</v>
          </cell>
          <cell r="E33" t="str">
            <v>ENERGY EFFIC</v>
          </cell>
          <cell r="F33" t="str">
            <v>GAS APPL</v>
          </cell>
          <cell r="G33" t="str">
            <v>GAS APPL</v>
          </cell>
          <cell r="H33" t="str">
            <v>Gas Appliances</v>
          </cell>
          <cell r="I33" t="str">
            <v>#</v>
          </cell>
          <cell r="J33" t="str">
            <v>Thompson</v>
          </cell>
        </row>
        <row r="34">
          <cell r="A34">
            <v>8098650</v>
          </cell>
          <cell r="B34" t="str">
            <v>LIEE2010</v>
          </cell>
          <cell r="C34" t="str">
            <v>#</v>
          </cell>
          <cell r="D34" t="str">
            <v>MM LIEE</v>
          </cell>
          <cell r="E34" t="str">
            <v>OTHER</v>
          </cell>
          <cell r="F34" t="str">
            <v>GNERAL ADMIN</v>
          </cell>
          <cell r="G34" t="str">
            <v>GNERAL ADMIN</v>
          </cell>
          <cell r="H34" t="str">
            <v>SEL</v>
          </cell>
          <cell r="I34" t="str">
            <v>#</v>
          </cell>
          <cell r="J34" t="str">
            <v>Thompson</v>
          </cell>
        </row>
        <row r="35">
          <cell r="A35">
            <v>8098651</v>
          </cell>
          <cell r="B35" t="str">
            <v>LIEE2010</v>
          </cell>
          <cell r="C35" t="str">
            <v>#</v>
          </cell>
          <cell r="D35" t="str">
            <v>MM LIEE</v>
          </cell>
          <cell r="E35" t="str">
            <v>OTHER</v>
          </cell>
          <cell r="F35" t="str">
            <v>GNERAL ADMIN</v>
          </cell>
          <cell r="G35" t="str">
            <v>GNERAL ADMIN</v>
          </cell>
          <cell r="H35" t="str">
            <v>Program Mgmt</v>
          </cell>
          <cell r="I35" t="str">
            <v>#</v>
          </cell>
          <cell r="J35" t="str">
            <v>Thompson</v>
          </cell>
        </row>
        <row r="36">
          <cell r="A36">
            <v>8098652</v>
          </cell>
          <cell r="B36" t="str">
            <v>LIEE2010</v>
          </cell>
          <cell r="C36" t="str">
            <v>#</v>
          </cell>
          <cell r="D36" t="str">
            <v>MM LIEE</v>
          </cell>
          <cell r="E36" t="str">
            <v>OTHER</v>
          </cell>
          <cell r="F36" t="str">
            <v>GNERAL ADMIN</v>
          </cell>
          <cell r="G36" t="str">
            <v>GNERAL ADMIN</v>
          </cell>
          <cell r="H36" t="str">
            <v>ISTS</v>
          </cell>
          <cell r="I36" t="str">
            <v>#</v>
          </cell>
          <cell r="J36" t="str">
            <v>Thompson</v>
          </cell>
        </row>
        <row r="37">
          <cell r="A37">
            <v>8098642</v>
          </cell>
          <cell r="B37" t="str">
            <v>LIEE2010</v>
          </cell>
          <cell r="C37" t="str">
            <v>#</v>
          </cell>
          <cell r="D37" t="str">
            <v>MM LIEE</v>
          </cell>
          <cell r="E37" t="str">
            <v>ENERGY EFFIC</v>
          </cell>
          <cell r="F37" t="str">
            <v>INHM ENG EDU</v>
          </cell>
          <cell r="G37" t="str">
            <v>INHM ENG EDU</v>
          </cell>
          <cell r="H37" t="str">
            <v>In Home Energy Education</v>
          </cell>
          <cell r="I37" t="str">
            <v>#</v>
          </cell>
          <cell r="J37" t="str">
            <v>Thompson</v>
          </cell>
        </row>
        <row r="38">
          <cell r="A38">
            <v>8098643</v>
          </cell>
          <cell r="B38" t="str">
            <v>LIEE2010</v>
          </cell>
          <cell r="C38" t="str">
            <v>#</v>
          </cell>
          <cell r="D38" t="str">
            <v>MM LIEE</v>
          </cell>
          <cell r="E38" t="str">
            <v>ENERGY EFFIC</v>
          </cell>
          <cell r="F38" t="str">
            <v>INHM ENG EDU</v>
          </cell>
          <cell r="G38" t="str">
            <v>INHM ENG EDU</v>
          </cell>
          <cell r="H38" t="str">
            <v>In Home Energy Education</v>
          </cell>
          <cell r="I38" t="str">
            <v>#</v>
          </cell>
          <cell r="J38" t="str">
            <v>Thompson</v>
          </cell>
        </row>
        <row r="39">
          <cell r="A39">
            <v>8098646</v>
          </cell>
          <cell r="B39" t="str">
            <v>LIEE2010</v>
          </cell>
          <cell r="C39" t="str">
            <v>#</v>
          </cell>
          <cell r="D39" t="str">
            <v>MM LIEE</v>
          </cell>
          <cell r="E39" t="str">
            <v>OTHER</v>
          </cell>
          <cell r="F39" t="str">
            <v>INSPECTIONS</v>
          </cell>
          <cell r="G39" t="str">
            <v>INSPECTIONS</v>
          </cell>
          <cell r="H39" t="str">
            <v>Inspections</v>
          </cell>
          <cell r="I39" t="str">
            <v>#</v>
          </cell>
          <cell r="J39" t="str">
            <v>Thompson</v>
          </cell>
        </row>
        <row r="40">
          <cell r="A40">
            <v>8098647</v>
          </cell>
          <cell r="B40" t="str">
            <v>LIEE2010</v>
          </cell>
          <cell r="C40" t="str">
            <v>#</v>
          </cell>
          <cell r="D40" t="str">
            <v>MM LIEE</v>
          </cell>
          <cell r="E40" t="str">
            <v>OTHER</v>
          </cell>
          <cell r="F40" t="str">
            <v>MKTG</v>
          </cell>
          <cell r="G40" t="str">
            <v>MKTG</v>
          </cell>
          <cell r="H40" t="str">
            <v>Marketing/Outreach</v>
          </cell>
          <cell r="I40" t="str">
            <v>#</v>
          </cell>
          <cell r="J40" t="str">
            <v>Thompson</v>
          </cell>
        </row>
        <row r="41">
          <cell r="A41">
            <v>8098640</v>
          </cell>
          <cell r="B41" t="str">
            <v>LIEE2010</v>
          </cell>
          <cell r="C41" t="str">
            <v>#</v>
          </cell>
          <cell r="D41" t="str">
            <v>MM LIEE</v>
          </cell>
          <cell r="E41" t="str">
            <v>ENERGY EFFIC</v>
          </cell>
          <cell r="F41" t="str">
            <v>OUTRCH&amp;ASSES</v>
          </cell>
          <cell r="G41" t="str">
            <v>OUTRCH&amp;ASSES</v>
          </cell>
          <cell r="H41" t="str">
            <v>Outreach &amp; Assessment</v>
          </cell>
          <cell r="I41" t="str">
            <v>#</v>
          </cell>
          <cell r="J41" t="str">
            <v>Thompson</v>
          </cell>
        </row>
        <row r="42">
          <cell r="A42">
            <v>8098641</v>
          </cell>
          <cell r="B42" t="str">
            <v>LIEE2010</v>
          </cell>
          <cell r="C42" t="str">
            <v>#</v>
          </cell>
          <cell r="D42" t="str">
            <v>MM LIEE</v>
          </cell>
          <cell r="E42" t="str">
            <v>ENERGY EFFIC</v>
          </cell>
          <cell r="F42" t="str">
            <v>OUTRCH&amp;ASSES</v>
          </cell>
          <cell r="G42" t="str">
            <v>OUTRCH&amp;ASSES</v>
          </cell>
          <cell r="H42" t="str">
            <v>Outreach &amp; Assessment</v>
          </cell>
          <cell r="I42" t="str">
            <v>#</v>
          </cell>
          <cell r="J42" t="str">
            <v>Thompson</v>
          </cell>
        </row>
        <row r="43">
          <cell r="A43">
            <v>8098624</v>
          </cell>
          <cell r="B43" t="str">
            <v>LIEE2010</v>
          </cell>
          <cell r="C43" t="str">
            <v>#</v>
          </cell>
          <cell r="D43" t="str">
            <v>MM LIEE</v>
          </cell>
          <cell r="E43" t="str">
            <v>ENERGY EFFIC</v>
          </cell>
          <cell r="F43" t="str">
            <v>PILOTS</v>
          </cell>
          <cell r="G43" t="str">
            <v>PILOTS</v>
          </cell>
          <cell r="H43" t="str">
            <v>PILOTS</v>
          </cell>
          <cell r="I43" t="str">
            <v>#</v>
          </cell>
          <cell r="J43" t="str">
            <v>Thompson</v>
          </cell>
        </row>
        <row r="44">
          <cell r="A44">
            <v>8098644</v>
          </cell>
          <cell r="B44" t="str">
            <v>LIEE2010</v>
          </cell>
          <cell r="C44" t="str">
            <v>#</v>
          </cell>
          <cell r="D44" t="str">
            <v>MM LIEE</v>
          </cell>
          <cell r="E44" t="str">
            <v>ENERGY EFFIC</v>
          </cell>
          <cell r="F44" t="str">
            <v>PILOTS</v>
          </cell>
          <cell r="G44" t="str">
            <v>PILOTS</v>
          </cell>
          <cell r="H44" t="str">
            <v>PILOTS</v>
          </cell>
          <cell r="I44" t="str">
            <v>#</v>
          </cell>
          <cell r="J44" t="str">
            <v>Thompson</v>
          </cell>
        </row>
        <row r="45">
          <cell r="A45">
            <v>8098648</v>
          </cell>
          <cell r="B45" t="str">
            <v>LIEE2010</v>
          </cell>
          <cell r="C45" t="str">
            <v>#</v>
          </cell>
          <cell r="D45" t="str">
            <v>MM LIEE</v>
          </cell>
          <cell r="E45" t="str">
            <v>OTHER</v>
          </cell>
          <cell r="F45" t="str">
            <v>REGUL COMPL</v>
          </cell>
          <cell r="G45" t="str">
            <v>REGUL COMPL</v>
          </cell>
          <cell r="H45" t="str">
            <v>Regulatory Compliance</v>
          </cell>
          <cell r="I45" t="str">
            <v>#</v>
          </cell>
          <cell r="J45" t="str">
            <v>Thompson</v>
          </cell>
        </row>
        <row r="46">
          <cell r="A46">
            <v>8098645</v>
          </cell>
          <cell r="B46" t="str">
            <v>LIEE2010</v>
          </cell>
          <cell r="C46" t="str">
            <v>#</v>
          </cell>
          <cell r="D46" t="str">
            <v>MM LIEE</v>
          </cell>
          <cell r="E46" t="str">
            <v>OTHER</v>
          </cell>
          <cell r="F46" t="str">
            <v>TRAINN CTR</v>
          </cell>
          <cell r="G46" t="str">
            <v>TRAINN CTR</v>
          </cell>
          <cell r="H46" t="str">
            <v>Training Center</v>
          </cell>
          <cell r="I46" t="str">
            <v>#</v>
          </cell>
          <cell r="J46" t="str">
            <v>Thompson</v>
          </cell>
        </row>
        <row r="47">
          <cell r="A47">
            <v>8098629</v>
          </cell>
          <cell r="B47" t="str">
            <v>LIEE2010</v>
          </cell>
          <cell r="C47" t="str">
            <v>#</v>
          </cell>
          <cell r="D47" t="str">
            <v>MM LIEE</v>
          </cell>
          <cell r="E47" t="str">
            <v>ENERGY EFFIC</v>
          </cell>
          <cell r="F47" t="str">
            <v>WEATHER MSRS</v>
          </cell>
          <cell r="G47" t="str">
            <v>WEATHER MSRS</v>
          </cell>
          <cell r="H47" t="str">
            <v>Weatherization</v>
          </cell>
          <cell r="I47" t="str">
            <v>#</v>
          </cell>
          <cell r="J47" t="str">
            <v>Thompson</v>
          </cell>
        </row>
        <row r="48">
          <cell r="A48">
            <v>8098630</v>
          </cell>
          <cell r="B48" t="str">
            <v>LIEE2010</v>
          </cell>
          <cell r="C48" t="str">
            <v>#</v>
          </cell>
          <cell r="D48" t="str">
            <v>MM LIEE</v>
          </cell>
          <cell r="E48" t="str">
            <v>ENERGY EFFIC</v>
          </cell>
          <cell r="F48" t="str">
            <v>WEATHER MSRS</v>
          </cell>
          <cell r="G48" t="str">
            <v>WEATHER MSRS</v>
          </cell>
          <cell r="H48" t="str">
            <v>Weatherization</v>
          </cell>
          <cell r="I48" t="str">
            <v>#</v>
          </cell>
          <cell r="J48" t="str">
            <v>Thompson</v>
          </cell>
        </row>
        <row r="49">
          <cell r="A49">
            <v>8098631</v>
          </cell>
          <cell r="B49" t="str">
            <v>LIEE2010</v>
          </cell>
          <cell r="C49" t="str">
            <v>#</v>
          </cell>
          <cell r="D49" t="str">
            <v>MM LIEE</v>
          </cell>
          <cell r="E49" t="str">
            <v>ENERGY EFFIC</v>
          </cell>
          <cell r="F49" t="str">
            <v>WEATHER MSRS</v>
          </cell>
          <cell r="G49" t="str">
            <v>WEATHER MSRS</v>
          </cell>
          <cell r="H49" t="str">
            <v>Weatherization</v>
          </cell>
          <cell r="I49" t="str">
            <v>#</v>
          </cell>
          <cell r="J49" t="str">
            <v>Thompson</v>
          </cell>
        </row>
        <row r="50">
          <cell r="A50">
            <v>8098632</v>
          </cell>
          <cell r="B50" t="str">
            <v>LIEE2010</v>
          </cell>
          <cell r="C50" t="str">
            <v>#</v>
          </cell>
          <cell r="D50" t="str">
            <v>MM LIEE</v>
          </cell>
          <cell r="E50" t="str">
            <v>ENERGY EFFIC</v>
          </cell>
          <cell r="F50" t="str">
            <v>WEATHER MSRS</v>
          </cell>
          <cell r="G50" t="str">
            <v>WEATHER MSRS</v>
          </cell>
          <cell r="H50" t="str">
            <v>Weatherization</v>
          </cell>
          <cell r="I50" t="str">
            <v>#</v>
          </cell>
          <cell r="J50" t="str">
            <v>Thompson</v>
          </cell>
        </row>
        <row r="51">
          <cell r="A51">
            <v>8098633</v>
          </cell>
          <cell r="B51" t="str">
            <v>LIEE2010</v>
          </cell>
          <cell r="C51" t="str">
            <v>#</v>
          </cell>
          <cell r="D51" t="str">
            <v>MM LIEE</v>
          </cell>
          <cell r="E51" t="str">
            <v>ENERGY EFFIC</v>
          </cell>
          <cell r="F51" t="str">
            <v>WEATHER MSRS</v>
          </cell>
          <cell r="G51" t="str">
            <v>WEATHER MSRS</v>
          </cell>
          <cell r="H51" t="str">
            <v>Weatherization</v>
          </cell>
          <cell r="I51" t="str">
            <v>#</v>
          </cell>
          <cell r="J51" t="str">
            <v>Thompson</v>
          </cell>
        </row>
        <row r="52">
          <cell r="A52">
            <v>8098634</v>
          </cell>
          <cell r="B52" t="str">
            <v>LIEE2010</v>
          </cell>
          <cell r="C52" t="str">
            <v>#</v>
          </cell>
          <cell r="D52" t="str">
            <v>MM LIEE</v>
          </cell>
          <cell r="E52" t="str">
            <v>ENERGY EFFIC</v>
          </cell>
          <cell r="F52" t="str">
            <v>WEATHER MSRS</v>
          </cell>
          <cell r="G52" t="str">
            <v>WEATHER MSRS</v>
          </cell>
          <cell r="H52" t="str">
            <v>Weatherization</v>
          </cell>
          <cell r="I52" t="str">
            <v>#</v>
          </cell>
          <cell r="J52" t="str">
            <v>Thompson</v>
          </cell>
        </row>
        <row r="53">
          <cell r="A53">
            <v>8098635</v>
          </cell>
          <cell r="B53" t="str">
            <v>LIEE2010</v>
          </cell>
          <cell r="C53" t="str">
            <v>#</v>
          </cell>
          <cell r="D53" t="str">
            <v>MM LIEE</v>
          </cell>
          <cell r="E53" t="str">
            <v>ENERGY EFFIC</v>
          </cell>
          <cell r="F53" t="str">
            <v>WEATHER MSRS</v>
          </cell>
          <cell r="G53" t="str">
            <v>WEATHER MSRS</v>
          </cell>
          <cell r="H53" t="str">
            <v>Weatherization</v>
          </cell>
          <cell r="I53" t="str">
            <v>#</v>
          </cell>
          <cell r="J53" t="str">
            <v>Thompson</v>
          </cell>
        </row>
        <row r="54">
          <cell r="A54">
            <v>8098636</v>
          </cell>
          <cell r="B54" t="str">
            <v>LIEE2010</v>
          </cell>
          <cell r="C54" t="str">
            <v>#</v>
          </cell>
          <cell r="D54" t="str">
            <v>MM LIEE</v>
          </cell>
          <cell r="E54" t="str">
            <v>ENERGY EFFIC</v>
          </cell>
          <cell r="F54" t="str">
            <v>WEATHER MSRS</v>
          </cell>
          <cell r="G54" t="str">
            <v>WEATHER MSRS</v>
          </cell>
          <cell r="H54" t="str">
            <v>Weatherization</v>
          </cell>
          <cell r="I54" t="str">
            <v>#</v>
          </cell>
          <cell r="J54" t="str">
            <v>Thompson</v>
          </cell>
        </row>
        <row r="55">
          <cell r="A55">
            <v>8098637</v>
          </cell>
          <cell r="B55" t="str">
            <v>LIEE2010</v>
          </cell>
          <cell r="C55" t="str">
            <v>#</v>
          </cell>
          <cell r="D55" t="str">
            <v>MM LIEE</v>
          </cell>
          <cell r="E55" t="str">
            <v>ENERGY EFFIC</v>
          </cell>
          <cell r="F55" t="str">
            <v>WEATHER MSRS</v>
          </cell>
          <cell r="G55" t="str">
            <v>WEATHER MSRS</v>
          </cell>
          <cell r="H55" t="str">
            <v>Weatherization</v>
          </cell>
          <cell r="I55" t="str">
            <v>#</v>
          </cell>
          <cell r="J55" t="str">
            <v>Thompson</v>
          </cell>
        </row>
        <row r="56">
          <cell r="A56">
            <v>8098638</v>
          </cell>
          <cell r="B56" t="str">
            <v>LIEE2010</v>
          </cell>
          <cell r="C56" t="str">
            <v>#</v>
          </cell>
          <cell r="D56" t="str">
            <v>MM LIEE</v>
          </cell>
          <cell r="E56" t="str">
            <v>ENERGY EFFIC</v>
          </cell>
          <cell r="F56" t="str">
            <v>WEATHER MSRS</v>
          </cell>
          <cell r="G56" t="str">
            <v>WEATHER MSRS</v>
          </cell>
          <cell r="H56" t="str">
            <v>Weatherization</v>
          </cell>
          <cell r="I56" t="str">
            <v>#</v>
          </cell>
          <cell r="J56" t="str">
            <v>Thompson</v>
          </cell>
        </row>
        <row r="57">
          <cell r="A57">
            <v>8098639</v>
          </cell>
          <cell r="D57" t="str">
            <v>MM LIEE</v>
          </cell>
          <cell r="H57" t="str">
            <v>Support</v>
          </cell>
          <cell r="J57" t="str">
            <v>Thompson</v>
          </cell>
        </row>
        <row r="58">
          <cell r="A58">
            <v>8092582</v>
          </cell>
          <cell r="D58" t="str">
            <v>MM LIEE</v>
          </cell>
          <cell r="H58" t="str">
            <v>PILOTS</v>
          </cell>
          <cell r="J58" t="str">
            <v>Thompson</v>
          </cell>
        </row>
        <row r="59">
          <cell r="A59">
            <v>8092583</v>
          </cell>
          <cell r="D59" t="str">
            <v>MM LIEE</v>
          </cell>
          <cell r="H59" t="str">
            <v>PILOTS</v>
          </cell>
          <cell r="J59" t="str">
            <v>Thompson</v>
          </cell>
        </row>
        <row r="60">
          <cell r="A60">
            <v>8096405</v>
          </cell>
          <cell r="D60" t="str">
            <v>MM LIEE</v>
          </cell>
          <cell r="H60" t="str">
            <v>PILOTS</v>
          </cell>
          <cell r="J60" t="str">
            <v>Thompson</v>
          </cell>
        </row>
        <row r="61">
          <cell r="A61">
            <v>8098649</v>
          </cell>
          <cell r="D61" t="str">
            <v>MM LIEE</v>
          </cell>
          <cell r="H61" t="str">
            <v>Regulatory Compliance</v>
          </cell>
          <cell r="J61" t="str">
            <v>Thompson</v>
          </cell>
        </row>
        <row r="62">
          <cell r="A62">
            <v>8101377</v>
          </cell>
          <cell r="D62" t="str">
            <v>MM LIEE</v>
          </cell>
          <cell r="H62" t="str">
            <v>Program Mgmt</v>
          </cell>
          <cell r="J62" t="str">
            <v>Thompson</v>
          </cell>
        </row>
        <row r="63">
          <cell r="A63">
            <v>8015456</v>
          </cell>
          <cell r="D63" t="str">
            <v>MM LIEE</v>
          </cell>
          <cell r="H63" t="str">
            <v>NGAT</v>
          </cell>
          <cell r="J63" t="str">
            <v>Thompson</v>
          </cell>
        </row>
        <row r="64">
          <cell r="A64">
            <v>8092587</v>
          </cell>
          <cell r="D64" t="str">
            <v>MM LIEE</v>
          </cell>
          <cell r="H64" t="str">
            <v>M&amp;E Studies</v>
          </cell>
          <cell r="J64" t="str">
            <v>Thompson</v>
          </cell>
        </row>
        <row r="65">
          <cell r="A65">
            <v>8092588</v>
          </cell>
          <cell r="D65" t="str">
            <v>MM LIEE</v>
          </cell>
          <cell r="H65" t="str">
            <v>M&amp;E Studies</v>
          </cell>
          <cell r="J65" t="str">
            <v>Thompson</v>
          </cell>
        </row>
        <row r="66">
          <cell r="A66">
            <v>8092589</v>
          </cell>
          <cell r="D66" t="str">
            <v>MM LIEE</v>
          </cell>
          <cell r="H66" t="str">
            <v>M&amp;E Studies</v>
          </cell>
          <cell r="J66" t="str">
            <v>Thompson</v>
          </cell>
        </row>
        <row r="67">
          <cell r="A67">
            <v>8092590</v>
          </cell>
          <cell r="D67" t="str">
            <v>MM LIEE</v>
          </cell>
          <cell r="H67" t="str">
            <v>M&amp;E Studies</v>
          </cell>
          <cell r="J67" t="str">
            <v>Thompson</v>
          </cell>
        </row>
        <row r="68">
          <cell r="A68">
            <v>8092591</v>
          </cell>
          <cell r="D68" t="str">
            <v>MM LIEE</v>
          </cell>
          <cell r="H68" t="str">
            <v>M&amp;E Studies</v>
          </cell>
          <cell r="J68" t="str">
            <v>Thompson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E Program Expenses"/>
      <sheetName val="LIEE Contractor Report"/>
      <sheetName val="LIEE Contractor Legend"/>
      <sheetName val="LIEE Direct Purchase &amp; Admin"/>
      <sheetName val="Table 4 Measure Installation "/>
      <sheetName val="Table 5 Measure Savings"/>
      <sheetName val="Table 5A Bill Savings"/>
      <sheetName val="Table 5B 5C 5D Summary"/>
      <sheetName val="Ta 13a Gas Rural"/>
      <sheetName val="Ta 13b E Rural"/>
      <sheetName val="Ta 13c Combined Rural"/>
      <sheetName val="Ta 13d Gas Urban"/>
      <sheetName val="Ta 13e Electric Urban"/>
      <sheetName val="Ta 13f Combin Urban"/>
      <sheetName val="Ta 13g Urban Summary"/>
      <sheetName val="Ta 13h Rural summary"/>
      <sheetName val="Ta 13i LIEE Penetration"/>
      <sheetName val="LIEE Direct Purchases &amp; Admin."/>
      <sheetName val="Table 4 Measure Installation"/>
      <sheetName val="Ta13a Gas Rural"/>
      <sheetName val="Ta 13b Electric Rural"/>
      <sheetName val="Ta 13f Combined Urban"/>
      <sheetName val="Key to Tables"/>
      <sheetName val="Table 4 Measure Installations"/>
      <sheetName val="Per Measure Savings"/>
      <sheetName val="Energy Rates"/>
      <sheetName val="Life Cycle Calcs"/>
      <sheetName val="Table 4 Measure Installatio (2)"/>
      <sheetName val="Table 5 Measure Savings (2)"/>
      <sheetName val="Table 5A Bill Saving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5">
          <cell r="B15" t="str">
            <v>June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E Program Expenses"/>
      <sheetName val="LIEE Contractor Report"/>
      <sheetName val="LIEE Contractor Legend"/>
      <sheetName val="LIEE Direct Purchase &amp; Admin"/>
      <sheetName val="Table 4 Measure Installation "/>
      <sheetName val="Table 5 Measure Savings"/>
      <sheetName val="Table 5A Bill Savings"/>
      <sheetName val="Table 5B 5C 5D Summary"/>
      <sheetName val="Ta 13a Gas Rural"/>
      <sheetName val="Ta 13b E Rural"/>
      <sheetName val="Ta 13c Combined Rural"/>
      <sheetName val="Ta 13d Gas Urban"/>
      <sheetName val="Ta 13e Electric Urban"/>
      <sheetName val="Ta 13f Combin Urban"/>
      <sheetName val="Ta 13g Urban Summary"/>
      <sheetName val="Ta 13h Rural summary"/>
      <sheetName val="Ta 13i LIEE Penetration"/>
      <sheetName val="LIEE Direct Purchases &amp; Admin."/>
      <sheetName val="Table 4 Measure Installation"/>
      <sheetName val="Ta13a Gas Rural"/>
      <sheetName val="Ta 13b Electric Rural"/>
      <sheetName val="Ta 13f Combined Urban"/>
      <sheetName val="Key to Tables"/>
      <sheetName val="Table 4 Measure Installations"/>
      <sheetName val="Per Measure Savings"/>
      <sheetName val="Energy Rates"/>
      <sheetName val="Life Cycle Calcs"/>
      <sheetName val="Table 4 Measure Installatio (2)"/>
      <sheetName val="Table 5 Measure Savings (2)"/>
      <sheetName val="Table 5A Bill Saving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5">
          <cell r="B15" t="str">
            <v>June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Input"/>
      <sheetName val="Key to Tables"/>
      <sheetName val="Per Measure Savings"/>
      <sheetName val="Table 4 Measure Installations"/>
      <sheetName val="Table 5 Measure Savings"/>
      <sheetName val="Energy Rates"/>
      <sheetName val="Life Cycle Calcs"/>
      <sheetName val="Life Cycle Calcs (YTD)"/>
      <sheetName val="Table 5A Bill Savings"/>
      <sheetName val="Bill Savings (YTD)"/>
      <sheetName val="Sum Tab 5BCD"/>
      <sheetName val="Sum Bill Savings (per Customer)"/>
    </sheetNames>
    <sheetDataSet>
      <sheetData sheetId="0" refreshError="1">
        <row r="29">
          <cell r="D29">
            <v>1338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Tab 6"/>
      <sheetName val="Tab 6 (per Customer)"/>
      <sheetName val="Key to Tables"/>
      <sheetName val="Unit Input"/>
      <sheetName val="Per Measure Savings"/>
      <sheetName val="Table 4 Measure Installations"/>
      <sheetName val="Table 5 Measure Savings"/>
      <sheetName val="Energy Rates"/>
      <sheetName val="Life Cycle Calcs"/>
      <sheetName val="Life Cycle Calcs (YTD)"/>
      <sheetName val="Table 5A Bill Savings"/>
      <sheetName val="Table 5B Bill Savings (YTD)"/>
      <sheetName val="Table 4 Measure Installatio (2)"/>
      <sheetName val="Table 5 Measure Savings (2)"/>
      <sheetName val="Table 5A Bill Savings (2)"/>
      <sheetName val="Sum Tab 6 (2)"/>
    </sheetNames>
    <sheetDataSet>
      <sheetData sheetId="0" refreshError="1"/>
      <sheetData sheetId="1" refreshError="1"/>
      <sheetData sheetId="2" refreshError="1">
        <row r="16">
          <cell r="B16">
            <v>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1999"/>
      <sheetName val="Rates2000"/>
      <sheetName val="All Rates"/>
      <sheetName val="Inputs 1999"/>
      <sheetName val=" MI 99"/>
      <sheetName val="Inputs 2000"/>
      <sheetName val=" MI 00"/>
      <sheetName val="Inputs 2001"/>
      <sheetName val=" MI 01"/>
      <sheetName val="Inputs 2002"/>
      <sheetName val=" MI 02"/>
      <sheetName val=" MI 03"/>
      <sheetName val=" MI 04"/>
      <sheetName val="Imp Rate"/>
      <sheetName val="Costs 1999"/>
      <sheetName val="Costs 2000"/>
      <sheetName val="Costs 2001"/>
      <sheetName val="Costs 2002"/>
      <sheetName val="Costs 2003"/>
      <sheetName val="Costs 2004"/>
    </sheetNames>
    <sheetDataSet>
      <sheetData sheetId="0" refreshError="1"/>
      <sheetData sheetId="1" refreshError="1"/>
      <sheetData sheetId="2">
        <row r="7">
          <cell r="Z7">
            <v>1</v>
          </cell>
          <cell r="AA7">
            <v>0.11192734325171987</v>
          </cell>
          <cell r="AB7">
            <v>0.83986824617471212</v>
          </cell>
        </row>
        <row r="8">
          <cell r="Z8">
            <v>2</v>
          </cell>
          <cell r="AA8">
            <v>0.21852481301526261</v>
          </cell>
          <cell r="AB8">
            <v>1.6397427663411048</v>
          </cell>
        </row>
        <row r="9">
          <cell r="Z9">
            <v>3</v>
          </cell>
          <cell r="AA9">
            <v>0.32004621279006523</v>
          </cell>
          <cell r="AB9">
            <v>2.401528023642431</v>
          </cell>
        </row>
        <row r="10">
          <cell r="Z10">
            <v>4</v>
          </cell>
          <cell r="AA10">
            <v>0.41673326019463919</v>
          </cell>
          <cell r="AB10">
            <v>3.1270377925008375</v>
          </cell>
        </row>
        <row r="11">
          <cell r="Z11">
            <v>5</v>
          </cell>
          <cell r="AA11">
            <v>0.50881616248470962</v>
          </cell>
          <cell r="AB11">
            <v>3.8179994771278909</v>
          </cell>
        </row>
        <row r="12">
          <cell r="Z12">
            <v>6</v>
          </cell>
          <cell r="AA12">
            <v>0.59651416466572904</v>
          </cell>
          <cell r="AB12">
            <v>4.4760582243917506</v>
          </cell>
        </row>
        <row r="13">
          <cell r="Z13">
            <v>7</v>
          </cell>
          <cell r="AA13">
            <v>0.68003607150479517</v>
          </cell>
          <cell r="AB13">
            <v>5.102780840833522</v>
          </cell>
        </row>
        <row r="14">
          <cell r="Z14">
            <v>8</v>
          </cell>
          <cell r="AA14">
            <v>0.75958074468485814</v>
          </cell>
          <cell r="AB14">
            <v>5.6996595231590188</v>
          </cell>
        </row>
        <row r="15">
          <cell r="Z15">
            <v>9</v>
          </cell>
          <cell r="AA15">
            <v>0.83533757628491823</v>
          </cell>
          <cell r="AB15">
            <v>6.2681154110880639</v>
          </cell>
        </row>
        <row r="16">
          <cell r="Z16">
            <v>10</v>
          </cell>
          <cell r="AA16">
            <v>0.90748693971354677</v>
          </cell>
          <cell r="AB16">
            <v>6.809501971020488</v>
          </cell>
        </row>
        <row r="17">
          <cell r="Z17">
            <v>11</v>
          </cell>
          <cell r="AA17">
            <v>0.97620061916938361</v>
          </cell>
          <cell r="AB17">
            <v>7.3251082185751777</v>
          </cell>
        </row>
        <row r="18">
          <cell r="Z18">
            <v>12</v>
          </cell>
          <cell r="AA18">
            <v>1.0416422186511329</v>
          </cell>
          <cell r="AB18">
            <v>7.8161617876748828</v>
          </cell>
        </row>
        <row r="19">
          <cell r="Z19">
            <v>13</v>
          </cell>
          <cell r="AA19">
            <v>1.1039675514908942</v>
          </cell>
          <cell r="AB19">
            <v>8.2838318534841235</v>
          </cell>
        </row>
        <row r="20">
          <cell r="Z20">
            <v>14</v>
          </cell>
          <cell r="AA20">
            <v>1.163325011338286</v>
          </cell>
          <cell r="AB20">
            <v>8.729231916159593</v>
          </cell>
        </row>
        <row r="21">
          <cell r="Z21">
            <v>15</v>
          </cell>
          <cell r="AA21">
            <v>1.2198559254786592</v>
          </cell>
          <cell r="AB21">
            <v>9.1534224520409921</v>
          </cell>
        </row>
        <row r="22">
          <cell r="Z22">
            <v>16</v>
          </cell>
          <cell r="AA22">
            <v>1.2736948913266333</v>
          </cell>
          <cell r="AB22">
            <v>9.5574134385947058</v>
          </cell>
        </row>
        <row r="23">
          <cell r="Z23">
            <v>17</v>
          </cell>
          <cell r="AA23">
            <v>1.3249700968961329</v>
          </cell>
          <cell r="AB23">
            <v>9.9421667591220508</v>
          </cell>
        </row>
        <row r="24">
          <cell r="Z24">
            <v>18</v>
          </cell>
          <cell r="AA24">
            <v>1.3738036260099418</v>
          </cell>
          <cell r="AB24">
            <v>10.30859849295762</v>
          </cell>
        </row>
        <row r="25">
          <cell r="Z25">
            <v>19</v>
          </cell>
          <cell r="AA25">
            <v>1.420311748975474</v>
          </cell>
          <cell r="AB25">
            <v>10.65758109661054</v>
          </cell>
        </row>
        <row r="26">
          <cell r="Z26">
            <v>20</v>
          </cell>
          <cell r="AA26">
            <v>1.464605199418838</v>
          </cell>
          <cell r="AB26">
            <v>10.989945481041895</v>
          </cell>
        </row>
        <row r="27">
          <cell r="Z27">
            <v>21</v>
          </cell>
          <cell r="AA27">
            <v>1.5067894379363278</v>
          </cell>
          <cell r="AB27">
            <v>11.306482990024136</v>
          </cell>
        </row>
        <row r="28">
          <cell r="Z28">
            <v>22</v>
          </cell>
          <cell r="AA28">
            <v>1.5469649031910799</v>
          </cell>
          <cell r="AB28">
            <v>11.607947284292939</v>
          </cell>
        </row>
        <row r="29">
          <cell r="Z29">
            <v>23</v>
          </cell>
          <cell r="AA29">
            <v>1.5852272510527485</v>
          </cell>
          <cell r="AB29">
            <v>11.895056135977512</v>
          </cell>
        </row>
        <row r="30">
          <cell r="Z30">
            <v>24</v>
          </cell>
          <cell r="AA30">
            <v>1.6216675823495759</v>
          </cell>
          <cell r="AB30">
            <v>12.168493137581867</v>
          </cell>
        </row>
        <row r="31">
          <cell r="Z31">
            <v>25</v>
          </cell>
          <cell r="AA31">
            <v>1.6563726597751256</v>
          </cell>
          <cell r="AB31">
            <v>12.428909329586014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Tab 6"/>
      <sheetName val="Tab 6 (per Customer)"/>
      <sheetName val="Key to Tables"/>
      <sheetName val="Unit Input"/>
      <sheetName val="Per Measure Savings"/>
      <sheetName val="Table 4 Measure Installations"/>
      <sheetName val="Table 5 Measure Savings"/>
      <sheetName val="Energy Rates"/>
      <sheetName val="Life Cycle Calcs"/>
      <sheetName val="Life Cycle Calcs (YTD)"/>
      <sheetName val="Table 5A Bill Savings"/>
      <sheetName val="Table 5B Bill Savings (YTD)"/>
      <sheetName val="Table 4 Measure Installatio (2)"/>
      <sheetName val="Table 5 Measure Savings (2)"/>
      <sheetName val="Table 5A Bill Savings (2)"/>
      <sheetName val="Sum Tab 6 (2)"/>
    </sheetNames>
    <sheetDataSet>
      <sheetData sheetId="0" refreshError="1"/>
      <sheetData sheetId="1" refreshError="1"/>
      <sheetData sheetId="2" refreshError="1">
        <row r="16">
          <cell r="B16">
            <v>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nrollment"/>
      <sheetName val="Detailed Cost Calculations"/>
      <sheetName val="Cost Summarie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to Tables"/>
      <sheetName val="Unit Input"/>
      <sheetName val="Per Measure Savings"/>
      <sheetName val="Table 4 Measure Installations"/>
      <sheetName val="Table 5 Measure Savings"/>
      <sheetName val="Energy Rates"/>
      <sheetName val="Life Cycle Calcs"/>
      <sheetName val="Life Cycle Calcs (YTD)"/>
      <sheetName val="Table 5A Bill Savings"/>
      <sheetName val="Bill Savings (YTD)"/>
      <sheetName val="Sum Tab 5BCD"/>
      <sheetName val="Sum Bill Savings (per Customer)"/>
    </sheetNames>
    <sheetDataSet>
      <sheetData sheetId="0" refreshError="1">
        <row r="17">
          <cell r="B17">
            <v>0.11589000000000001</v>
          </cell>
        </row>
        <row r="18">
          <cell r="B18">
            <v>0.51846999999999999</v>
          </cell>
        </row>
        <row r="19">
          <cell r="B19">
            <v>5100</v>
          </cell>
        </row>
      </sheetData>
      <sheetData sheetId="1" refreshError="1">
        <row r="5">
          <cell r="D5">
            <v>342</v>
          </cell>
        </row>
        <row r="6">
          <cell r="D6">
            <v>80</v>
          </cell>
        </row>
        <row r="7">
          <cell r="D7">
            <v>0</v>
          </cell>
        </row>
        <row r="8">
          <cell r="D8">
            <v>102</v>
          </cell>
        </row>
        <row r="9">
          <cell r="D9">
            <v>17</v>
          </cell>
        </row>
        <row r="12">
          <cell r="D12">
            <v>619</v>
          </cell>
        </row>
        <row r="13">
          <cell r="D13">
            <v>616</v>
          </cell>
        </row>
        <row r="14">
          <cell r="D14">
            <v>159</v>
          </cell>
        </row>
        <row r="17">
          <cell r="D17">
            <v>590</v>
          </cell>
        </row>
        <row r="18">
          <cell r="D18">
            <v>458</v>
          </cell>
        </row>
        <row r="19">
          <cell r="D19">
            <v>151</v>
          </cell>
        </row>
        <row r="20">
          <cell r="D20">
            <v>124</v>
          </cell>
        </row>
        <row r="21">
          <cell r="D21">
            <v>1504</v>
          </cell>
        </row>
        <row r="22">
          <cell r="D22">
            <v>355</v>
          </cell>
        </row>
        <row r="23">
          <cell r="D23">
            <v>195</v>
          </cell>
        </row>
        <row r="24">
          <cell r="D24">
            <v>120</v>
          </cell>
        </row>
        <row r="25">
          <cell r="D25">
            <v>1248</v>
          </cell>
        </row>
        <row r="26">
          <cell r="D26">
            <v>552</v>
          </cell>
        </row>
        <row r="27">
          <cell r="D27">
            <v>383</v>
          </cell>
        </row>
        <row r="28">
          <cell r="D28">
            <v>110</v>
          </cell>
        </row>
        <row r="29">
          <cell r="D29">
            <v>1338</v>
          </cell>
        </row>
        <row r="30">
          <cell r="D30">
            <v>340</v>
          </cell>
        </row>
        <row r="31">
          <cell r="D31">
            <v>630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214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40</v>
          </cell>
        </row>
        <row r="38">
          <cell r="D38">
            <v>27</v>
          </cell>
        </row>
        <row r="39">
          <cell r="D39">
            <v>20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7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27</v>
          </cell>
        </row>
        <row r="54">
          <cell r="D54">
            <v>0</v>
          </cell>
        </row>
        <row r="55">
          <cell r="D55">
            <v>10</v>
          </cell>
        </row>
        <row r="58">
          <cell r="D58">
            <v>1</v>
          </cell>
        </row>
        <row r="59">
          <cell r="D59">
            <v>0</v>
          </cell>
        </row>
        <row r="60">
          <cell r="D60">
            <v>1</v>
          </cell>
        </row>
        <row r="62">
          <cell r="D62">
            <v>4452</v>
          </cell>
        </row>
        <row r="63">
          <cell r="D63">
            <v>1952</v>
          </cell>
        </row>
      </sheetData>
      <sheetData sheetId="2" refreshError="1">
        <row r="8">
          <cell r="L8">
            <v>0.91</v>
          </cell>
          <cell r="M8">
            <v>0.91600000000000004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Input"/>
      <sheetName val="Key to Tables"/>
      <sheetName val="Per Measure Savings"/>
      <sheetName val="Table 4 Measure Installations"/>
      <sheetName val="Table 5 Measure Savings"/>
      <sheetName val="Energy Rates"/>
      <sheetName val="Life Cycle Calcs"/>
      <sheetName val="Life Cycle Calcs (YTD)"/>
      <sheetName val="Table 5A Bill Savings"/>
      <sheetName val="Bill Savings (YTD)"/>
      <sheetName val="Sum Tab 5BCD"/>
      <sheetName val="Sum Bill Savings (per Customer)"/>
    </sheetNames>
    <sheetDataSet>
      <sheetData sheetId="0" refreshError="1">
        <row r="5">
          <cell r="D5">
            <v>342</v>
          </cell>
        </row>
        <row r="6">
          <cell r="D6">
            <v>80</v>
          </cell>
        </row>
        <row r="7">
          <cell r="D7">
            <v>0</v>
          </cell>
        </row>
        <row r="8">
          <cell r="D8">
            <v>102</v>
          </cell>
        </row>
        <row r="9">
          <cell r="D9">
            <v>17</v>
          </cell>
        </row>
        <row r="12">
          <cell r="D12">
            <v>619</v>
          </cell>
        </row>
        <row r="13">
          <cell r="D13">
            <v>616</v>
          </cell>
        </row>
        <row r="14">
          <cell r="D14">
            <v>159</v>
          </cell>
        </row>
        <row r="17">
          <cell r="D17">
            <v>590</v>
          </cell>
        </row>
        <row r="18">
          <cell r="D18">
            <v>458</v>
          </cell>
        </row>
        <row r="19">
          <cell r="D19">
            <v>151</v>
          </cell>
        </row>
        <row r="20">
          <cell r="D20">
            <v>124</v>
          </cell>
        </row>
        <row r="21">
          <cell r="D21">
            <v>1504</v>
          </cell>
        </row>
        <row r="22">
          <cell r="D22">
            <v>355</v>
          </cell>
        </row>
        <row r="23">
          <cell r="D23">
            <v>195</v>
          </cell>
        </row>
        <row r="24">
          <cell r="D24">
            <v>120</v>
          </cell>
        </row>
        <row r="25">
          <cell r="D25">
            <v>1248</v>
          </cell>
        </row>
        <row r="26">
          <cell r="D26">
            <v>552</v>
          </cell>
        </row>
        <row r="27">
          <cell r="D27">
            <v>383</v>
          </cell>
        </row>
        <row r="28">
          <cell r="D28">
            <v>110</v>
          </cell>
        </row>
        <row r="29">
          <cell r="D29">
            <v>1338</v>
          </cell>
        </row>
        <row r="30">
          <cell r="D30">
            <v>340</v>
          </cell>
        </row>
        <row r="31">
          <cell r="D31">
            <v>630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214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40</v>
          </cell>
        </row>
        <row r="38">
          <cell r="D38">
            <v>27</v>
          </cell>
        </row>
        <row r="39">
          <cell r="D39">
            <v>20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7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27</v>
          </cell>
        </row>
        <row r="54">
          <cell r="D54">
            <v>0</v>
          </cell>
        </row>
        <row r="55">
          <cell r="D55">
            <v>10</v>
          </cell>
        </row>
        <row r="58">
          <cell r="D58">
            <v>1</v>
          </cell>
        </row>
        <row r="59">
          <cell r="D59">
            <v>0</v>
          </cell>
        </row>
        <row r="60">
          <cell r="D60">
            <v>1</v>
          </cell>
        </row>
        <row r="62">
          <cell r="D62">
            <v>4452</v>
          </cell>
        </row>
        <row r="63">
          <cell r="D63">
            <v>1952</v>
          </cell>
        </row>
      </sheetData>
      <sheetData sheetId="1" refreshError="1">
        <row r="17">
          <cell r="B17">
            <v>0.11589000000000001</v>
          </cell>
        </row>
        <row r="18">
          <cell r="B18">
            <v>0.51846999999999999</v>
          </cell>
        </row>
        <row r="19">
          <cell r="B19">
            <v>5100</v>
          </cell>
        </row>
      </sheetData>
      <sheetData sheetId="2" refreshError="1">
        <row r="8">
          <cell r="L8">
            <v>0.91</v>
          </cell>
          <cell r="M8">
            <v>0.91600000000000004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MA Pivot"/>
      <sheetName val="ACTMA Detail"/>
    </sheetNames>
    <sheetDataSet>
      <sheetData sheetId="0"/>
      <sheetData sheetId="1">
        <row r="2">
          <cell r="N2" t="str">
            <v>ENERTOUCH INC</v>
          </cell>
          <cell r="P2">
            <v>232323.08</v>
          </cell>
        </row>
        <row r="3">
          <cell r="N3" t="str">
            <v>ENERTOUCH INC</v>
          </cell>
          <cell r="P3">
            <v>180623.66</v>
          </cell>
        </row>
        <row r="4">
          <cell r="N4" t="str">
            <v>CANNON TECHNOLOGIES INC</v>
          </cell>
          <cell r="P4">
            <v>0</v>
          </cell>
        </row>
        <row r="5">
          <cell r="N5" t="str">
            <v>CANNON TECHNOLOGIES INC</v>
          </cell>
          <cell r="P5">
            <v>4132.8</v>
          </cell>
        </row>
        <row r="6">
          <cell r="N6" t="str">
            <v>CANNON TECHNOLOGIES INC</v>
          </cell>
          <cell r="P6">
            <v>0</v>
          </cell>
        </row>
        <row r="7">
          <cell r="N7" t="str">
            <v>CANNON TECHNOLOGIES INC</v>
          </cell>
          <cell r="P7">
            <v>96768</v>
          </cell>
        </row>
        <row r="8">
          <cell r="N8" t="str">
            <v>CANNON TECHNOLOGIES INC</v>
          </cell>
          <cell r="P8">
            <v>72375</v>
          </cell>
        </row>
        <row r="9">
          <cell r="N9" t="str">
            <v>CANNON TECHNOLOGIES INC</v>
          </cell>
          <cell r="P9">
            <v>96768</v>
          </cell>
        </row>
        <row r="10">
          <cell r="N10" t="str">
            <v>CANNON TECHNOLOGIES INC</v>
          </cell>
          <cell r="P10">
            <v>96768</v>
          </cell>
        </row>
        <row r="11">
          <cell r="N11" t="str">
            <v>CANNON TECHNOLOGIES INC</v>
          </cell>
          <cell r="P11">
            <v>-423059.4</v>
          </cell>
        </row>
        <row r="12">
          <cell r="N12" t="str">
            <v>CANNON TECHNOLOGIES INC</v>
          </cell>
          <cell r="P12">
            <v>0</v>
          </cell>
        </row>
        <row r="13">
          <cell r="N13" t="str">
            <v>CANNON TECHNOLOGIES INC</v>
          </cell>
          <cell r="P13">
            <v>72375</v>
          </cell>
        </row>
        <row r="14">
          <cell r="N14" t="str">
            <v>CANNON TECHNOLOGIES INC</v>
          </cell>
          <cell r="P14">
            <v>423059.4</v>
          </cell>
        </row>
        <row r="15">
          <cell r="N15" t="str">
            <v>CANNON TECHNOLOGIES INC</v>
          </cell>
          <cell r="P15">
            <v>4132.8</v>
          </cell>
        </row>
        <row r="16">
          <cell r="N16" t="str">
            <v>CANNON TECHNOLOGIES INC</v>
          </cell>
          <cell r="P16">
            <v>4132.8</v>
          </cell>
        </row>
        <row r="17">
          <cell r="N17" t="str">
            <v>CANNON TECHNOLOGIES INC</v>
          </cell>
          <cell r="P17">
            <v>72375</v>
          </cell>
        </row>
        <row r="18">
          <cell r="N18" t="str">
            <v>CANNON TECHNOLOGIES INC</v>
          </cell>
          <cell r="P18">
            <v>96768</v>
          </cell>
        </row>
        <row r="19">
          <cell r="N19" t="str">
            <v>CANNON TECHNOLOGIES INC</v>
          </cell>
          <cell r="P19">
            <v>72375</v>
          </cell>
        </row>
        <row r="20">
          <cell r="N20" t="str">
            <v>CANNON TECHNOLOGIES INC</v>
          </cell>
          <cell r="P20">
            <v>1935.36</v>
          </cell>
        </row>
        <row r="21">
          <cell r="N21" t="str">
            <v>CANNON TECHNOLOGIES INC</v>
          </cell>
          <cell r="P21">
            <v>1935.36</v>
          </cell>
        </row>
        <row r="22">
          <cell r="N22" t="str">
            <v>CANNON TECHNOLOGIES INC</v>
          </cell>
          <cell r="P22">
            <v>82.66</v>
          </cell>
        </row>
        <row r="23">
          <cell r="N23" t="str">
            <v>CANNON TECHNOLOGIES INC</v>
          </cell>
          <cell r="P23">
            <v>1935.36</v>
          </cell>
        </row>
        <row r="24">
          <cell r="N24" t="str">
            <v>CANNON TECHNOLOGIES INC</v>
          </cell>
          <cell r="P24">
            <v>1447.5</v>
          </cell>
        </row>
        <row r="25">
          <cell r="N25" t="str">
            <v>CANNON TECHNOLOGIES INC</v>
          </cell>
          <cell r="P25">
            <v>-82.66</v>
          </cell>
        </row>
        <row r="26">
          <cell r="N26" t="str">
            <v>CANNON TECHNOLOGIES INC</v>
          </cell>
          <cell r="P26">
            <v>1447.5</v>
          </cell>
        </row>
        <row r="27">
          <cell r="N27" t="str">
            <v>CANNON TECHNOLOGIES INC</v>
          </cell>
          <cell r="P27">
            <v>82.66</v>
          </cell>
        </row>
        <row r="28">
          <cell r="N28" t="str">
            <v>CANNON TECHNOLOGIES INC</v>
          </cell>
          <cell r="P28">
            <v>1447.5</v>
          </cell>
        </row>
        <row r="29">
          <cell r="N29" t="str">
            <v>CANNON TECHNOLOGIES INC</v>
          </cell>
          <cell r="P29">
            <v>82.66</v>
          </cell>
        </row>
        <row r="30">
          <cell r="N30" t="str">
            <v>CANNON TECHNOLOGIES INC</v>
          </cell>
          <cell r="P30">
            <v>1935.36</v>
          </cell>
        </row>
        <row r="31">
          <cell r="N31" t="str">
            <v>CANNON TECHNOLOGIES INC</v>
          </cell>
          <cell r="P31">
            <v>82.66</v>
          </cell>
        </row>
        <row r="32">
          <cell r="N32" t="str">
            <v>CANNON TECHNOLOGIES INC</v>
          </cell>
          <cell r="P32">
            <v>1447.5</v>
          </cell>
        </row>
        <row r="33">
          <cell r="N33" t="str">
            <v/>
          </cell>
          <cell r="P33">
            <v>0</v>
          </cell>
        </row>
        <row r="34">
          <cell r="N34" t="str">
            <v/>
          </cell>
          <cell r="P34">
            <v>0</v>
          </cell>
        </row>
        <row r="35">
          <cell r="N35" t="str">
            <v/>
          </cell>
          <cell r="P35">
            <v>0</v>
          </cell>
        </row>
        <row r="36">
          <cell r="N36" t="str">
            <v/>
          </cell>
          <cell r="P36">
            <v>0</v>
          </cell>
        </row>
        <row r="37">
          <cell r="N37" t="str">
            <v/>
          </cell>
          <cell r="P37">
            <v>0</v>
          </cell>
        </row>
        <row r="38">
          <cell r="N38" t="str">
            <v/>
          </cell>
          <cell r="P38">
            <v>0</v>
          </cell>
        </row>
        <row r="39">
          <cell r="N39" t="str">
            <v/>
          </cell>
          <cell r="P39">
            <v>0</v>
          </cell>
        </row>
        <row r="40">
          <cell r="N40" t="str">
            <v>CORESTAFF SERVICES LP</v>
          </cell>
          <cell r="P40">
            <v>0</v>
          </cell>
        </row>
        <row r="41">
          <cell r="N41" t="str">
            <v>CORESTAFF SERVICES LP</v>
          </cell>
          <cell r="P41">
            <v>0</v>
          </cell>
        </row>
        <row r="42">
          <cell r="N42" t="str">
            <v>CORESTAFF SERVICES LP</v>
          </cell>
          <cell r="P42">
            <v>0</v>
          </cell>
        </row>
        <row r="43">
          <cell r="N43" t="str">
            <v>CORESTAFF SERVICES LP</v>
          </cell>
          <cell r="P43">
            <v>0</v>
          </cell>
        </row>
        <row r="44">
          <cell r="N44" t="str">
            <v>CORESTAFF SERVICES LP</v>
          </cell>
          <cell r="P44">
            <v>0</v>
          </cell>
        </row>
        <row r="45">
          <cell r="N45" t="str">
            <v>CORESTAFF SERVICES LP</v>
          </cell>
          <cell r="P45">
            <v>0</v>
          </cell>
        </row>
        <row r="46">
          <cell r="N46" t="str">
            <v/>
          </cell>
          <cell r="P46">
            <v>0</v>
          </cell>
        </row>
        <row r="47">
          <cell r="N47" t="str">
            <v/>
          </cell>
          <cell r="P47">
            <v>4</v>
          </cell>
        </row>
        <row r="48">
          <cell r="N48" t="str">
            <v>CANNON TECHNOLOGIES INC</v>
          </cell>
          <cell r="P48">
            <v>6500</v>
          </cell>
        </row>
        <row r="49">
          <cell r="N49" t="str">
            <v>CANNON TECHNOLOGIES INC</v>
          </cell>
          <cell r="P49">
            <v>1700</v>
          </cell>
        </row>
        <row r="50">
          <cell r="N50" t="str">
            <v>CANNON TECHNOLOGIES INC</v>
          </cell>
          <cell r="P50">
            <v>-1447.5</v>
          </cell>
        </row>
        <row r="51">
          <cell r="N51" t="str">
            <v>ENERTOUCH INC</v>
          </cell>
          <cell r="P51">
            <v>10678</v>
          </cell>
        </row>
        <row r="52">
          <cell r="N52" t="str">
            <v>CANNON TECHNOLOGIES INC</v>
          </cell>
          <cell r="P52">
            <v>1447.5</v>
          </cell>
        </row>
        <row r="53">
          <cell r="N53" t="str">
            <v>ENERTOUCH INC</v>
          </cell>
          <cell r="P53">
            <v>10272</v>
          </cell>
        </row>
        <row r="54">
          <cell r="N54" t="str">
            <v>ENERTOUCH INC</v>
          </cell>
          <cell r="P54">
            <v>27698.54</v>
          </cell>
        </row>
        <row r="55">
          <cell r="N55" t="str">
            <v>ENERTOUCH INC</v>
          </cell>
          <cell r="P55">
            <v>16523.47</v>
          </cell>
        </row>
        <row r="56">
          <cell r="N56" t="str">
            <v>CORESTAFF SERVICES LP</v>
          </cell>
          <cell r="P56">
            <v>0</v>
          </cell>
        </row>
        <row r="57">
          <cell r="N57" t="str">
            <v>CORESTAFF SERVICES LP</v>
          </cell>
          <cell r="P57">
            <v>0</v>
          </cell>
        </row>
        <row r="58">
          <cell r="N58" t="str">
            <v>CORESTAFF SERVICES LP</v>
          </cell>
          <cell r="P58">
            <v>0</v>
          </cell>
        </row>
        <row r="59">
          <cell r="N59" t="str">
            <v>CORESTAFF SERVICES LP</v>
          </cell>
          <cell r="P59">
            <v>0</v>
          </cell>
        </row>
        <row r="60">
          <cell r="N60" t="str">
            <v>CORESTAFF SERVICES LP</v>
          </cell>
          <cell r="P60">
            <v>0</v>
          </cell>
        </row>
        <row r="61">
          <cell r="N61" t="str">
            <v>YATES ADVERTISING</v>
          </cell>
          <cell r="P61">
            <v>25500</v>
          </cell>
        </row>
        <row r="62">
          <cell r="N62" t="str">
            <v>YATES ADVERTISING</v>
          </cell>
          <cell r="P62">
            <v>14250</v>
          </cell>
        </row>
        <row r="63">
          <cell r="N63" t="str">
            <v>YATES ADVERTISING</v>
          </cell>
          <cell r="P63">
            <v>28436.41</v>
          </cell>
        </row>
        <row r="64">
          <cell r="N64" t="str">
            <v>YATES ADVERTISING</v>
          </cell>
          <cell r="P64">
            <v>38400</v>
          </cell>
        </row>
        <row r="65">
          <cell r="N65" t="str">
            <v>YATES ADVERTISING</v>
          </cell>
          <cell r="P65">
            <v>12826.5</v>
          </cell>
        </row>
        <row r="66">
          <cell r="N66" t="str">
            <v>YATES ADVERTISING</v>
          </cell>
          <cell r="P66">
            <v>813.75</v>
          </cell>
        </row>
        <row r="67">
          <cell r="N67" t="str">
            <v>YATES ADVERTISING</v>
          </cell>
          <cell r="P67">
            <v>33766.75</v>
          </cell>
        </row>
        <row r="68">
          <cell r="N68" t="str">
            <v>YATES ADVERTISING</v>
          </cell>
          <cell r="P68">
            <v>61289.79</v>
          </cell>
        </row>
        <row r="69">
          <cell r="N69" t="str">
            <v>YATES ADVERTISING</v>
          </cell>
          <cell r="P69">
            <v>7950</v>
          </cell>
        </row>
        <row r="70">
          <cell r="N70" t="str">
            <v>YATES ADVERTISING</v>
          </cell>
          <cell r="P70">
            <v>10481.25</v>
          </cell>
        </row>
        <row r="71">
          <cell r="N71" t="str">
            <v>HUGHES UTILITIES LTD</v>
          </cell>
          <cell r="P71">
            <v>1000</v>
          </cell>
        </row>
        <row r="72">
          <cell r="N72" t="str">
            <v>TRANSCONTINENTAL DIRECT USA IN</v>
          </cell>
          <cell r="P72">
            <v>169882.63</v>
          </cell>
        </row>
        <row r="73">
          <cell r="N73" t="str">
            <v>CORESTAFF SERVICES LP</v>
          </cell>
          <cell r="P73">
            <v>0</v>
          </cell>
        </row>
        <row r="74">
          <cell r="N74" t="str">
            <v>CORESTAFF SERVICES LP</v>
          </cell>
          <cell r="P74">
            <v>0</v>
          </cell>
        </row>
        <row r="75">
          <cell r="N75" t="str">
            <v>CORESTAFF SERVICES LP</v>
          </cell>
          <cell r="P75">
            <v>0</v>
          </cell>
        </row>
        <row r="76">
          <cell r="N76" t="str">
            <v>CORESTAFF SERVICES LP</v>
          </cell>
          <cell r="P76">
            <v>0</v>
          </cell>
        </row>
        <row r="77">
          <cell r="N77" t="str">
            <v>CORESTAFF SERVICES LP</v>
          </cell>
          <cell r="P77">
            <v>0</v>
          </cell>
        </row>
        <row r="78">
          <cell r="N78" t="str">
            <v>CORESTAFF SERVICES LP</v>
          </cell>
          <cell r="P78">
            <v>0</v>
          </cell>
        </row>
        <row r="79">
          <cell r="N79" t="str">
            <v/>
          </cell>
          <cell r="P79">
            <v>0</v>
          </cell>
        </row>
        <row r="80">
          <cell r="N80" t="str">
            <v>TRANSCONTINENTAL DIRECT USA IN</v>
          </cell>
          <cell r="P80">
            <v>165430</v>
          </cell>
        </row>
        <row r="81">
          <cell r="N81" t="str">
            <v>US POSTMASTER</v>
          </cell>
          <cell r="P81">
            <v>0</v>
          </cell>
        </row>
        <row r="82">
          <cell r="N82" t="str">
            <v/>
          </cell>
          <cell r="P82">
            <v>0</v>
          </cell>
        </row>
        <row r="83">
          <cell r="N83" t="str">
            <v/>
          </cell>
          <cell r="P83">
            <v>0</v>
          </cell>
        </row>
        <row r="84">
          <cell r="N84" t="str">
            <v/>
          </cell>
          <cell r="P84">
            <v>8</v>
          </cell>
        </row>
        <row r="85">
          <cell r="N85" t="str">
            <v/>
          </cell>
          <cell r="P85">
            <v>0</v>
          </cell>
        </row>
        <row r="86">
          <cell r="N86" t="str">
            <v/>
          </cell>
          <cell r="P86">
            <v>0</v>
          </cell>
        </row>
        <row r="87">
          <cell r="N87" t="str">
            <v/>
          </cell>
          <cell r="P87">
            <v>0</v>
          </cell>
        </row>
        <row r="88">
          <cell r="N88" t="str">
            <v/>
          </cell>
          <cell r="P88">
            <v>0</v>
          </cell>
        </row>
        <row r="89">
          <cell r="N89" t="str">
            <v/>
          </cell>
          <cell r="P89">
            <v>1</v>
          </cell>
        </row>
        <row r="90">
          <cell r="N90" t="str">
            <v/>
          </cell>
          <cell r="P90">
            <v>1</v>
          </cell>
        </row>
        <row r="91">
          <cell r="N91" t="str">
            <v/>
          </cell>
          <cell r="P91">
            <v>1</v>
          </cell>
        </row>
        <row r="92">
          <cell r="N92" t="str">
            <v/>
          </cell>
          <cell r="P92">
            <v>1</v>
          </cell>
        </row>
        <row r="93">
          <cell r="N93" t="str">
            <v/>
          </cell>
          <cell r="P93">
            <v>1</v>
          </cell>
        </row>
        <row r="94">
          <cell r="N94" t="str">
            <v/>
          </cell>
          <cell r="P94">
            <v>1</v>
          </cell>
        </row>
        <row r="95">
          <cell r="N95" t="str">
            <v/>
          </cell>
          <cell r="P95">
            <v>1</v>
          </cell>
        </row>
        <row r="96">
          <cell r="N96" t="str">
            <v/>
          </cell>
          <cell r="P96">
            <v>1</v>
          </cell>
        </row>
        <row r="97">
          <cell r="N97" t="str">
            <v/>
          </cell>
          <cell r="P97">
            <v>2</v>
          </cell>
        </row>
        <row r="98">
          <cell r="N98" t="str">
            <v/>
          </cell>
          <cell r="P98">
            <v>1</v>
          </cell>
        </row>
        <row r="99">
          <cell r="N99" t="str">
            <v/>
          </cell>
          <cell r="P99">
            <v>1</v>
          </cell>
        </row>
        <row r="100">
          <cell r="N100" t="str">
            <v/>
          </cell>
          <cell r="P100">
            <v>1</v>
          </cell>
        </row>
        <row r="101">
          <cell r="N101" t="str">
            <v/>
          </cell>
          <cell r="P101">
            <v>1</v>
          </cell>
        </row>
        <row r="102">
          <cell r="N102" t="str">
            <v/>
          </cell>
          <cell r="P102">
            <v>2442.12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4 LIEE Measure Instal."/>
      <sheetName val="Per Measure Savings"/>
      <sheetName val="Energy Rate"/>
      <sheetName val="Life Cycle Calcs"/>
      <sheetName val="Tbl 4 - LIEE"/>
      <sheetName val="Tbl 5 -LIEE"/>
      <sheetName val="Tbl 5.1 -LIEE"/>
      <sheetName val="Table 5A Bill Savings"/>
      <sheetName val="Table 13 August"/>
      <sheetName val="Life Cycle Calcs Base (m)"/>
      <sheetName val="Life Cycle Calcs Base (a)"/>
    </sheetNames>
    <sheetDataSet>
      <sheetData sheetId="0" refreshError="1"/>
      <sheetData sheetId="1" refreshError="1"/>
      <sheetData sheetId="2" refreshError="1">
        <row r="44">
          <cell r="C44">
            <v>8.1500000000000003E-2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4 LIEE Measure Instal."/>
      <sheetName val="Per Measure Savings"/>
      <sheetName val="Energy Rate"/>
      <sheetName val="Life Cycle Calcs"/>
      <sheetName val="Tbl 4 - LIEE"/>
      <sheetName val="Tbl 5 -LIEE"/>
      <sheetName val="Tbl 5.1 -LIEE"/>
      <sheetName val="Table 5A Bill Savings"/>
      <sheetName val="Table 13 August"/>
      <sheetName val="Life Cycle Calcs Base (m)"/>
      <sheetName val="Life Cycle Calcs Base (a)"/>
    </sheetNames>
    <sheetDataSet>
      <sheetData sheetId="0" refreshError="1"/>
      <sheetData sheetId="1" refreshError="1"/>
      <sheetData sheetId="2" refreshError="1">
        <row r="44">
          <cell r="C44">
            <v>8.1500000000000003E-2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to Tables"/>
      <sheetName val="Unit Input"/>
      <sheetName val="Per Measure Savings"/>
      <sheetName val="Table 4 Measure Installations"/>
      <sheetName val="Table 5 Measure Savings"/>
      <sheetName val="Energy Rates"/>
      <sheetName val="Life Cycle Calcs"/>
      <sheetName val="Life Cycle Calcs (YTD)"/>
      <sheetName val="Table 5A Bill Savings"/>
      <sheetName val="Bill Savings (YTD)"/>
      <sheetName val="Sum Tab 5BCD"/>
      <sheetName val="Sum Bill Savings (per Customer)"/>
    </sheetNames>
    <sheetDataSet>
      <sheetData sheetId="0" refreshError="1"/>
      <sheetData sheetId="1" refreshError="1">
        <row r="45">
          <cell r="D45">
            <v>0</v>
          </cell>
        </row>
        <row r="47">
          <cell r="D4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3" tint="0.39997558519241921"/>
    <pageSetUpPr fitToPage="1"/>
  </sheetPr>
  <dimension ref="B1:K57"/>
  <sheetViews>
    <sheetView view="pageBreakPreview" zoomScaleNormal="100" zoomScaleSheetLayoutView="100" workbookViewId="0">
      <selection activeCell="C43" sqref="C43"/>
    </sheetView>
  </sheetViews>
  <sheetFormatPr defaultRowHeight="12.75"/>
  <cols>
    <col min="1" max="1" width="3.140625" style="2" customWidth="1"/>
    <col min="2" max="2" width="45.5703125" style="2" customWidth="1"/>
    <col min="3" max="3" width="21.140625" style="2" customWidth="1"/>
    <col min="4" max="6" width="23.5703125" style="2" customWidth="1"/>
    <col min="7" max="7" width="23.140625" style="2" customWidth="1"/>
    <col min="8" max="8" width="3.28515625" style="2" customWidth="1"/>
    <col min="9" max="9" width="20.42578125" style="2" bestFit="1" customWidth="1"/>
    <col min="10" max="10" width="9.140625" style="2"/>
    <col min="11" max="11" width="13.42578125" style="2" bestFit="1" customWidth="1"/>
    <col min="12" max="16384" width="9.140625" style="2"/>
  </cols>
  <sheetData>
    <row r="1" spans="2:11" ht="15.75">
      <c r="B1" s="168" t="s">
        <v>0</v>
      </c>
      <c r="C1" s="168"/>
      <c r="D1" s="168"/>
      <c r="E1" s="168"/>
      <c r="F1" s="168"/>
      <c r="G1" s="1"/>
    </row>
    <row r="2" spans="2:11" ht="15.75">
      <c r="B2" s="168" t="s">
        <v>1</v>
      </c>
      <c r="C2" s="168"/>
      <c r="D2" s="168"/>
      <c r="E2" s="168"/>
      <c r="F2" s="168"/>
      <c r="G2" s="1"/>
    </row>
    <row r="3" spans="2:11" ht="13.5" thickBot="1">
      <c r="B3" s="3"/>
      <c r="C3" s="3"/>
      <c r="D3" s="3"/>
      <c r="E3" s="3"/>
      <c r="F3" s="3"/>
      <c r="G3" s="1"/>
    </row>
    <row r="4" spans="2:11" s="6" customFormat="1" ht="21.75" customHeight="1">
      <c r="B4" s="169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" t="s">
        <v>7</v>
      </c>
    </row>
    <row r="5" spans="2:11" s="6" customFormat="1" ht="21.75" customHeight="1" thickBot="1">
      <c r="B5" s="170"/>
      <c r="C5" s="7" t="s">
        <v>8</v>
      </c>
      <c r="D5" s="7" t="s">
        <v>9</v>
      </c>
      <c r="E5" s="7" t="s">
        <v>9</v>
      </c>
      <c r="F5" s="7" t="s">
        <v>9</v>
      </c>
      <c r="G5" s="8" t="s">
        <v>9</v>
      </c>
      <c r="I5" s="6" t="s">
        <v>40</v>
      </c>
    </row>
    <row r="6" spans="2:11" s="6" customFormat="1" ht="15.75" thickBot="1">
      <c r="B6" s="9" t="s">
        <v>10</v>
      </c>
      <c r="C6" s="10"/>
      <c r="D6" s="10"/>
      <c r="E6" s="10"/>
      <c r="F6" s="10"/>
      <c r="G6" s="11"/>
    </row>
    <row r="7" spans="2:11" s="6" customFormat="1">
      <c r="B7" s="12" t="s">
        <v>11</v>
      </c>
      <c r="C7" s="13" t="e">
        <f>'2012-14 Electric Budget'!#REF!+'2012-14 Gas Budget'!#REF!</f>
        <v>#REF!</v>
      </c>
      <c r="D7" s="14" t="e">
        <f>SUM(D8:D14)</f>
        <v>#VALUE!</v>
      </c>
      <c r="E7" s="15" t="e">
        <f>SUM(E8:E14)</f>
        <v>#VALUE!</v>
      </c>
      <c r="F7" s="16" t="e">
        <f>SUM(F8:F14)</f>
        <v>#VALUE!</v>
      </c>
      <c r="G7" s="17" t="e">
        <f>SUM(G8:G14)</f>
        <v>#VALUE!</v>
      </c>
      <c r="I7" s="74"/>
      <c r="K7" s="74"/>
    </row>
    <row r="8" spans="2:11" s="6" customFormat="1">
      <c r="B8" s="18" t="s">
        <v>12</v>
      </c>
      <c r="C8" s="19">
        <v>0</v>
      </c>
      <c r="D8" s="20">
        <v>34999468</v>
      </c>
      <c r="E8" s="21">
        <v>36244925</v>
      </c>
      <c r="F8" s="22">
        <v>37534521</v>
      </c>
      <c r="G8" s="23">
        <f t="shared" ref="G8:G17" si="0">SUM(D8:F8)</f>
        <v>108778914</v>
      </c>
      <c r="I8" s="74">
        <f>G8-'Summary per Application'!F8</f>
        <v>-2582102.5399999917</v>
      </c>
      <c r="K8" s="74"/>
    </row>
    <row r="9" spans="2:11" s="6" customFormat="1">
      <c r="B9" s="18" t="s">
        <v>13</v>
      </c>
      <c r="C9" s="19">
        <v>0</v>
      </c>
      <c r="D9" s="20">
        <v>9961741</v>
      </c>
      <c r="E9" s="21">
        <v>10315804</v>
      </c>
      <c r="F9" s="22">
        <v>10682341</v>
      </c>
      <c r="G9" s="23">
        <f t="shared" si="0"/>
        <v>30959886</v>
      </c>
      <c r="I9" s="74">
        <f>G9-'Summary per Application'!F9</f>
        <v>0</v>
      </c>
      <c r="K9" s="74"/>
    </row>
    <row r="10" spans="2:11" s="6" customFormat="1">
      <c r="B10" s="18" t="s">
        <v>14</v>
      </c>
      <c r="C10" s="19">
        <v>0</v>
      </c>
      <c r="D10" s="20">
        <v>36662317</v>
      </c>
      <c r="E10" s="21">
        <v>37967264</v>
      </c>
      <c r="F10" s="22">
        <v>39319229</v>
      </c>
      <c r="G10" s="23">
        <f t="shared" si="0"/>
        <v>113948810</v>
      </c>
      <c r="I10" s="74">
        <f>G10-'Summary per Application'!F10</f>
        <v>-7841726.5193469822</v>
      </c>
      <c r="K10" s="74"/>
    </row>
    <row r="11" spans="2:11" s="6" customFormat="1">
      <c r="B11" s="18" t="s">
        <v>15</v>
      </c>
      <c r="C11" s="19">
        <v>0</v>
      </c>
      <c r="D11" s="20">
        <v>4130736</v>
      </c>
      <c r="E11" s="21">
        <v>4273704</v>
      </c>
      <c r="F11" s="22">
        <v>4424349</v>
      </c>
      <c r="G11" s="23">
        <f t="shared" si="0"/>
        <v>12828789</v>
      </c>
      <c r="I11" s="74">
        <f>G11-'Summary per Application'!F11</f>
        <v>-47115.570000000298</v>
      </c>
      <c r="K11" s="74"/>
    </row>
    <row r="12" spans="2:11" s="6" customFormat="1">
      <c r="B12" s="18" t="s">
        <v>16</v>
      </c>
      <c r="C12" s="19">
        <v>0</v>
      </c>
      <c r="D12" s="20" t="e">
        <f>SUMIF('[14]MEASURE INPUTS'!$E$12:$E$45,$B12,'[14]MEASURE INPUTS'!AC$12:AC$45)</f>
        <v>#VALUE!</v>
      </c>
      <c r="E12" s="21" t="e">
        <f>SUMIF('[14]MEASURE INPUTS'!$E$12:$E$45,$B12,'[14]MEASURE INPUTS'!AD$12:AD$45)</f>
        <v>#VALUE!</v>
      </c>
      <c r="F12" s="22" t="e">
        <f>SUMIF('[14]MEASURE INPUTS'!$E$12:$E$45,$B12,'[14]MEASURE INPUTS'!AE$12:AE$45)</f>
        <v>#VALUE!</v>
      </c>
      <c r="G12" s="23" t="e">
        <f t="shared" si="0"/>
        <v>#VALUE!</v>
      </c>
      <c r="I12" s="74"/>
      <c r="K12" s="74"/>
    </row>
    <row r="13" spans="2:11" s="6" customFormat="1">
      <c r="B13" s="18" t="s">
        <v>17</v>
      </c>
      <c r="C13" s="19">
        <v>0</v>
      </c>
      <c r="D13" s="20">
        <v>26644923</v>
      </c>
      <c r="E13" s="21">
        <v>27592929</v>
      </c>
      <c r="F13" s="22">
        <v>28575478</v>
      </c>
      <c r="G13" s="23">
        <f>SUM(D13:F13)</f>
        <v>82813330</v>
      </c>
      <c r="I13" s="74">
        <f>G13-'Summary per Application'!F13</f>
        <v>0</v>
      </c>
      <c r="K13" s="74"/>
    </row>
    <row r="14" spans="2:11" s="6" customFormat="1">
      <c r="B14" s="18" t="s">
        <v>18</v>
      </c>
      <c r="C14" s="19">
        <v>0</v>
      </c>
      <c r="D14" s="20">
        <v>10121981</v>
      </c>
      <c r="E14" s="21">
        <v>10480842</v>
      </c>
      <c r="F14" s="22">
        <v>10854095</v>
      </c>
      <c r="G14" s="23">
        <f t="shared" si="0"/>
        <v>31456918</v>
      </c>
      <c r="I14" s="74">
        <f>G14-'Summary per Application'!F14</f>
        <v>0</v>
      </c>
      <c r="K14" s="74"/>
    </row>
    <row r="15" spans="2:11" s="6" customFormat="1">
      <c r="B15" s="12" t="s">
        <v>19</v>
      </c>
      <c r="C15" s="19">
        <v>1654446</v>
      </c>
      <c r="D15" s="24">
        <v>1658051</v>
      </c>
      <c r="E15" s="24">
        <v>1715623</v>
      </c>
      <c r="F15" s="25">
        <v>1777032</v>
      </c>
      <c r="G15" s="17">
        <f t="shared" si="0"/>
        <v>5150706</v>
      </c>
      <c r="I15" s="74">
        <f>G15-'Summary per Application'!F15</f>
        <v>0</v>
      </c>
      <c r="K15" s="74"/>
    </row>
    <row r="16" spans="2:11" s="6" customFormat="1" ht="13.5" customHeight="1">
      <c r="B16" s="12" t="s">
        <v>20</v>
      </c>
      <c r="C16" s="19">
        <v>14890018</v>
      </c>
      <c r="D16" s="24">
        <v>14226810</v>
      </c>
      <c r="E16" s="24">
        <v>14733436</v>
      </c>
      <c r="F16" s="25">
        <v>15258294</v>
      </c>
      <c r="G16" s="17">
        <f t="shared" si="0"/>
        <v>44218540</v>
      </c>
      <c r="I16" s="74">
        <f>G16-'Summary per Application'!F16</f>
        <v>0</v>
      </c>
      <c r="K16" s="74"/>
    </row>
    <row r="17" spans="2:11" s="6" customFormat="1" ht="13.5" customHeight="1" thickBot="1">
      <c r="B17" s="26" t="s">
        <v>21</v>
      </c>
      <c r="C17" s="27">
        <v>516666</v>
      </c>
      <c r="D17" s="28">
        <v>0</v>
      </c>
      <c r="E17" s="29">
        <v>0</v>
      </c>
      <c r="F17" s="30">
        <v>0</v>
      </c>
      <c r="G17" s="17">
        <f t="shared" si="0"/>
        <v>0</v>
      </c>
      <c r="I17" s="74"/>
      <c r="K17" s="74"/>
    </row>
    <row r="18" spans="2:11" s="6" customFormat="1" ht="16.5" customHeight="1" thickBot="1">
      <c r="B18" s="31" t="s">
        <v>22</v>
      </c>
      <c r="C18" s="32" t="e">
        <f>SUM(C7:C17)</f>
        <v>#REF!</v>
      </c>
      <c r="D18" s="33" t="e">
        <f>SUM(D8:D17)</f>
        <v>#VALUE!</v>
      </c>
      <c r="E18" s="34" t="e">
        <f>SUM(E8:E17)</f>
        <v>#VALUE!</v>
      </c>
      <c r="F18" s="35" t="e">
        <f>SUM(F8:F17)</f>
        <v>#VALUE!</v>
      </c>
      <c r="G18" s="35" t="e">
        <f>SUM(G8:G17)</f>
        <v>#VALUE!</v>
      </c>
      <c r="I18" s="75" t="e">
        <f>G18-'Summary per Application'!F18</f>
        <v>#VALUE!</v>
      </c>
      <c r="K18" s="74"/>
    </row>
    <row r="19" spans="2:11" s="6" customFormat="1" ht="6.75" customHeight="1" thickBot="1">
      <c r="B19" s="36"/>
      <c r="C19" s="37"/>
      <c r="D19" s="37"/>
      <c r="E19" s="37"/>
      <c r="F19" s="37"/>
      <c r="G19" s="38"/>
      <c r="I19" s="74"/>
      <c r="K19" s="74"/>
    </row>
    <row r="20" spans="2:11" s="6" customFormat="1" ht="15.75" thickBot="1">
      <c r="B20" s="9" t="s">
        <v>23</v>
      </c>
      <c r="C20" s="39"/>
      <c r="D20" s="39"/>
      <c r="E20" s="39"/>
      <c r="F20" s="39"/>
      <c r="G20" s="40"/>
      <c r="I20" s="74"/>
      <c r="K20" s="74"/>
    </row>
    <row r="21" spans="2:11" s="6" customFormat="1">
      <c r="B21" s="12" t="s">
        <v>24</v>
      </c>
      <c r="C21" s="41">
        <v>942706</v>
      </c>
      <c r="D21" s="42" t="e">
        <f>SUMIF('[14]MAIN INPUTS'!$I$9:$I$117,$B21,'[14]MAIN INPUTS'!AR$9:AR$117)</f>
        <v>#VALUE!</v>
      </c>
      <c r="E21" s="43" t="e">
        <f>SUMIF('[14]MAIN INPUTS'!$I$9:$I$117,$B21,'[14]MAIN INPUTS'!AS$9:AS$117)</f>
        <v>#VALUE!</v>
      </c>
      <c r="F21" s="44" t="e">
        <f>SUMIF('[14]MAIN INPUTS'!$I$9:$I$117,$B21,'[14]MAIN INPUTS'!AT$9:AT$117)</f>
        <v>#VALUE!</v>
      </c>
      <c r="G21" s="17" t="e">
        <f>SUM(D21:F21)</f>
        <v>#VALUE!</v>
      </c>
      <c r="I21" s="74" t="e">
        <f>G21-'Summary per Application'!F21</f>
        <v>#VALUE!</v>
      </c>
      <c r="K21" s="74"/>
    </row>
    <row r="22" spans="2:11" s="6" customFormat="1">
      <c r="B22" s="12" t="s">
        <v>25</v>
      </c>
      <c r="C22" s="19">
        <v>5917128</v>
      </c>
      <c r="D22" s="24">
        <v>5610316</v>
      </c>
      <c r="E22" s="45">
        <v>5801261</v>
      </c>
      <c r="F22" s="25">
        <v>5998922</v>
      </c>
      <c r="G22" s="46">
        <f t="shared" ref="G22:G28" si="1">SUM(D22:F22)</f>
        <v>17410499</v>
      </c>
      <c r="I22" s="74">
        <f>G22-'Summary per Application'!F22</f>
        <v>0</v>
      </c>
      <c r="K22" s="74"/>
    </row>
    <row r="23" spans="2:11" s="6" customFormat="1">
      <c r="B23" s="12" t="s">
        <v>26</v>
      </c>
      <c r="C23" s="19">
        <f>1988195</f>
        <v>1988195</v>
      </c>
      <c r="D23" s="24">
        <v>1780870</v>
      </c>
      <c r="E23" s="45">
        <v>1835563</v>
      </c>
      <c r="F23" s="25">
        <v>1899850</v>
      </c>
      <c r="G23" s="46">
        <f t="shared" si="1"/>
        <v>5516283</v>
      </c>
      <c r="I23" s="74">
        <f>G23-'Summary per Application'!F23</f>
        <v>0</v>
      </c>
      <c r="K23" s="74"/>
    </row>
    <row r="24" spans="2:11" s="6" customFormat="1">
      <c r="B24" s="12" t="s">
        <v>27</v>
      </c>
      <c r="C24" s="19">
        <v>0</v>
      </c>
      <c r="D24" s="24" t="e">
        <f>SUMIF('[14]MAIN INPUTS'!$I$9:$I$117,$B24,'[14]MAIN INPUTS'!AR$9:AR$117)</f>
        <v>#VALUE!</v>
      </c>
      <c r="E24" s="45" t="e">
        <f>SUMIF('[14]MAIN INPUTS'!$I$9:$I$117,$B24,'[14]MAIN INPUTS'!AS$9:AS$117)</f>
        <v>#VALUE!</v>
      </c>
      <c r="F24" s="25" t="e">
        <f>SUMIF('[14]MAIN INPUTS'!$I$9:$I$117,$B24,'[14]MAIN INPUTS'!AT$9:AT$117)</f>
        <v>#VALUE!</v>
      </c>
      <c r="G24" s="46" t="e">
        <f t="shared" si="1"/>
        <v>#VALUE!</v>
      </c>
      <c r="I24" s="74" t="e">
        <f>G24-'Summary per Application'!F24</f>
        <v>#VALUE!</v>
      </c>
      <c r="K24" s="74"/>
    </row>
    <row r="25" spans="2:11" s="6" customFormat="1">
      <c r="B25" s="12" t="s">
        <v>28</v>
      </c>
      <c r="C25" s="19">
        <v>0</v>
      </c>
      <c r="D25" s="24">
        <v>200000</v>
      </c>
      <c r="E25" s="45">
        <v>203000</v>
      </c>
      <c r="F25" s="25">
        <v>205000</v>
      </c>
      <c r="G25" s="46">
        <f t="shared" si="1"/>
        <v>608000</v>
      </c>
      <c r="I25" s="74">
        <f>G25-'Summary per Application'!F25</f>
        <v>0</v>
      </c>
      <c r="K25" s="74"/>
    </row>
    <row r="26" spans="2:11" s="6" customFormat="1">
      <c r="B26" s="12" t="s">
        <v>29</v>
      </c>
      <c r="C26" s="19">
        <v>289752</v>
      </c>
      <c r="D26" s="24">
        <v>346000</v>
      </c>
      <c r="E26" s="45" t="e">
        <f>SUMIF('[14]MAIN INPUTS'!$I$9:$I$117,$B26,'[14]MAIN INPUTS'!AS$9:AS$117)</f>
        <v>#VALUE!</v>
      </c>
      <c r="F26" s="25" t="e">
        <f>SUMIF('[14]MAIN INPUTS'!$I$9:$I$117,$B26,'[14]MAIN INPUTS'!AT$9:AT$117)</f>
        <v>#VALUE!</v>
      </c>
      <c r="G26" s="46" t="e">
        <f t="shared" si="1"/>
        <v>#VALUE!</v>
      </c>
      <c r="I26" s="74" t="e">
        <f>G26-'Summary per Application'!F26</f>
        <v>#VALUE!</v>
      </c>
      <c r="K26" s="74"/>
    </row>
    <row r="27" spans="2:11" s="6" customFormat="1">
      <c r="B27" s="12" t="s">
        <v>30</v>
      </c>
      <c r="C27" s="19">
        <v>3892750</v>
      </c>
      <c r="D27" s="24" t="e">
        <f>SUMIF('[14]MAIN INPUTS'!$I$9:$I$117,$B27,'[14]MAIN INPUTS'!AR$9:AR$117)</f>
        <v>#VALUE!</v>
      </c>
      <c r="E27" s="45" t="e">
        <f>SUMIF('[14]MAIN INPUTS'!$I$9:$I$117,$B27,'[14]MAIN INPUTS'!AS$9:AS$117)</f>
        <v>#VALUE!</v>
      </c>
      <c r="F27" s="25" t="e">
        <f>SUMIF('[14]MAIN INPUTS'!$I$9:$I$117,$B27,'[14]MAIN INPUTS'!AT$9:AT$117)</f>
        <v>#VALUE!</v>
      </c>
      <c r="G27" s="46" t="e">
        <f t="shared" si="1"/>
        <v>#VALUE!</v>
      </c>
      <c r="I27" s="74" t="e">
        <f>G27-'Summary per Application'!F27</f>
        <v>#VALUE!</v>
      </c>
      <c r="K27" s="74"/>
    </row>
    <row r="28" spans="2:11" s="6" customFormat="1" ht="13.5" thickBot="1">
      <c r="B28" s="12" t="s">
        <v>31</v>
      </c>
      <c r="C28" s="19">
        <v>100220</v>
      </c>
      <c r="D28" s="24" t="e">
        <f>SUMIF('[14]MAIN INPUTS'!$I$9:$I$117,$B28,'[14]MAIN INPUTS'!AR$9:AR$117)</f>
        <v>#VALUE!</v>
      </c>
      <c r="E28" s="45" t="e">
        <f>SUMIF('[14]MAIN INPUTS'!$I$9:$I$117,$B28,'[14]MAIN INPUTS'!AS$9:AS$117)</f>
        <v>#VALUE!</v>
      </c>
      <c r="F28" s="25" t="e">
        <f>SUMIF('[14]MAIN INPUTS'!$I$9:$I$117,$B28,'[14]MAIN INPUTS'!AT$9:AT$117)</f>
        <v>#VALUE!</v>
      </c>
      <c r="G28" s="46" t="e">
        <f t="shared" si="1"/>
        <v>#VALUE!</v>
      </c>
      <c r="I28" s="74" t="e">
        <f>G28-'Summary per Application'!F28</f>
        <v>#VALUE!</v>
      </c>
      <c r="K28" s="74"/>
    </row>
    <row r="29" spans="2:11" s="6" customFormat="1" ht="16.5" customHeight="1" thickBot="1">
      <c r="B29" s="9" t="s">
        <v>32</v>
      </c>
      <c r="C29" s="32" t="e">
        <f>SUM(C21:C28)+C18</f>
        <v>#REF!</v>
      </c>
      <c r="D29" s="33" t="e">
        <f>SUM(D21:D28)+D18</f>
        <v>#VALUE!</v>
      </c>
      <c r="E29" s="34" t="e">
        <f>SUM(E21:E28)+E18</f>
        <v>#VALUE!</v>
      </c>
      <c r="F29" s="35" t="e">
        <f>SUM(F21:F28)+F18</f>
        <v>#VALUE!</v>
      </c>
      <c r="G29" s="35" t="e">
        <f>SUM(G21:G28)+G18</f>
        <v>#VALUE!</v>
      </c>
      <c r="I29" s="75" t="e">
        <f>G29-'Summary per Application'!F29</f>
        <v>#VALUE!</v>
      </c>
      <c r="K29" s="74"/>
    </row>
    <row r="30" spans="2:11" s="6" customFormat="1" ht="9.75" customHeight="1" thickBot="1">
      <c r="B30" s="47"/>
      <c r="C30" s="7"/>
      <c r="D30" s="7"/>
      <c r="E30" s="7"/>
      <c r="F30" s="7"/>
      <c r="G30" s="48"/>
      <c r="I30" s="74"/>
    </row>
    <row r="31" spans="2:11" s="6" customFormat="1" ht="15.75" thickBot="1">
      <c r="B31" s="171" t="s">
        <v>33</v>
      </c>
      <c r="C31" s="172"/>
      <c r="D31" s="172"/>
      <c r="E31" s="172"/>
      <c r="F31" s="172"/>
      <c r="G31" s="173"/>
    </row>
    <row r="32" spans="2:11" s="6" customFormat="1" ht="14.25">
      <c r="B32" s="12" t="s">
        <v>34</v>
      </c>
      <c r="C32" s="41"/>
      <c r="D32" s="42">
        <v>0</v>
      </c>
      <c r="E32" s="43">
        <v>0</v>
      </c>
      <c r="F32" s="44">
        <v>0</v>
      </c>
      <c r="G32" s="17">
        <f>SUM(D32:F32)</f>
        <v>0</v>
      </c>
    </row>
    <row r="33" spans="2:7" s="6" customFormat="1" ht="9.75" customHeight="1" thickBot="1">
      <c r="B33" s="47"/>
      <c r="C33" s="7"/>
      <c r="D33" s="7"/>
      <c r="E33" s="7"/>
      <c r="F33" s="7"/>
      <c r="G33" s="48"/>
    </row>
    <row r="34" spans="2:7" s="6" customFormat="1" ht="13.5" thickBot="1">
      <c r="B34" s="49" t="s">
        <v>35</v>
      </c>
      <c r="C34" s="50"/>
      <c r="D34" s="51">
        <v>5500000</v>
      </c>
      <c r="E34" s="52">
        <f>D34*1.03</f>
        <v>5665000</v>
      </c>
      <c r="F34" s="53">
        <f>E34*1.03</f>
        <v>5834950</v>
      </c>
      <c r="G34" s="54">
        <f>SUM(D34:F34)</f>
        <v>16999950</v>
      </c>
    </row>
    <row r="35" spans="2:7" s="6" customFormat="1">
      <c r="B35" s="55"/>
      <c r="C35" s="56"/>
      <c r="D35" s="56"/>
      <c r="E35" s="56"/>
      <c r="F35" s="57"/>
      <c r="G35" s="58"/>
    </row>
    <row r="36" spans="2:7" s="6" customFormat="1">
      <c r="B36" s="59" t="s">
        <v>36</v>
      </c>
      <c r="C36" s="60"/>
      <c r="D36" s="60"/>
      <c r="E36" s="60"/>
      <c r="F36" s="60"/>
    </row>
    <row r="37" spans="2:7" s="6" customFormat="1" ht="13.5">
      <c r="B37" s="61" t="s">
        <v>37</v>
      </c>
      <c r="C37" s="62"/>
      <c r="D37" s="63"/>
      <c r="E37" s="63"/>
      <c r="F37" s="64"/>
    </row>
    <row r="38" spans="2:7" s="6" customFormat="1" ht="13.5">
      <c r="B38" s="61" t="s">
        <v>38</v>
      </c>
    </row>
    <row r="39" spans="2:7" s="6" customFormat="1" ht="13.5">
      <c r="B39" s="61" t="s">
        <v>39</v>
      </c>
      <c r="D39" s="60"/>
      <c r="E39" s="60"/>
      <c r="F39" s="60"/>
    </row>
    <row r="40" spans="2:7" s="6" customFormat="1">
      <c r="D40" s="60"/>
      <c r="E40" s="60"/>
      <c r="F40" s="60"/>
    </row>
    <row r="41" spans="2:7" s="58" customFormat="1" ht="14.25">
      <c r="B41" s="65"/>
      <c r="C41" s="59"/>
      <c r="D41" s="66"/>
      <c r="E41" s="66"/>
      <c r="F41" s="66"/>
      <c r="G41" s="64"/>
    </row>
    <row r="42" spans="2:7" s="1" customFormat="1">
      <c r="C42" s="59"/>
      <c r="D42" s="66"/>
      <c r="E42" s="66"/>
      <c r="F42" s="66"/>
      <c r="G42" s="64"/>
    </row>
    <row r="43" spans="2:7" s="1" customFormat="1" ht="14.25">
      <c r="B43" s="67"/>
      <c r="C43" s="59"/>
      <c r="D43" s="66"/>
      <c r="E43" s="66"/>
      <c r="F43" s="66"/>
      <c r="G43" s="68"/>
    </row>
    <row r="44" spans="2:7" s="1" customFormat="1">
      <c r="C44" s="69"/>
      <c r="D44" s="70"/>
      <c r="E44" s="70"/>
      <c r="F44" s="70"/>
    </row>
    <row r="45" spans="2:7" s="1" customFormat="1">
      <c r="D45" s="71"/>
      <c r="E45" s="71"/>
      <c r="F45" s="71"/>
    </row>
    <row r="46" spans="2:7" s="1" customFormat="1" ht="14.25">
      <c r="B46" s="67"/>
    </row>
    <row r="47" spans="2:7" s="1" customFormat="1"/>
    <row r="48" spans="2:7" s="1" customFormat="1" ht="14.25">
      <c r="B48" s="72"/>
    </row>
    <row r="49" spans="2:6" s="1" customFormat="1" ht="14.25">
      <c r="B49" s="72"/>
    </row>
    <row r="50" spans="2:6" s="1" customFormat="1" ht="14.25">
      <c r="B50" s="72"/>
    </row>
    <row r="51" spans="2:6" s="1" customFormat="1" ht="14.25">
      <c r="B51" s="72"/>
    </row>
    <row r="52" spans="2:6" s="1" customFormat="1" ht="14.25">
      <c r="B52" s="72"/>
    </row>
    <row r="53" spans="2:6" s="1" customFormat="1" ht="14.25">
      <c r="B53" s="72"/>
    </row>
    <row r="54" spans="2:6" s="58" customFormat="1" ht="14.25">
      <c r="B54" s="73"/>
      <c r="C54" s="57"/>
      <c r="D54" s="57"/>
      <c r="E54" s="57"/>
      <c r="F54" s="57"/>
    </row>
    <row r="55" spans="2:6" s="1" customFormat="1"/>
    <row r="56" spans="2:6" s="1" customFormat="1" ht="14.25">
      <c r="B56" s="67"/>
    </row>
    <row r="57" spans="2:6" s="1" customFormat="1"/>
  </sheetData>
  <mergeCells count="4">
    <mergeCell ref="B1:F1"/>
    <mergeCell ref="B2:F2"/>
    <mergeCell ref="B4:B5"/>
    <mergeCell ref="B31:G31"/>
  </mergeCells>
  <pageMargins left="0.75" right="0.75" top="1" bottom="1" header="0.5" footer="0.5"/>
  <pageSetup scale="66" orientation="landscape" r:id="rId1"/>
  <headerFooter alignWithMargins="0">
    <oddFooter>&amp;L&amp;Z&amp;F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49"/>
  <sheetViews>
    <sheetView tabSelected="1" zoomScaleNormal="100" workbookViewId="0">
      <selection activeCell="F29" sqref="F29"/>
    </sheetView>
  </sheetViews>
  <sheetFormatPr defaultRowHeight="12.75"/>
  <cols>
    <col min="1" max="1" width="3.140625" style="2" customWidth="1"/>
    <col min="2" max="2" width="45.5703125" style="2" customWidth="1"/>
    <col min="3" max="5" width="23.5703125" style="2" customWidth="1"/>
    <col min="6" max="6" width="23.140625" style="2" customWidth="1"/>
    <col min="7" max="7" width="14.85546875" style="2" customWidth="1"/>
    <col min="8" max="8" width="16" style="2" bestFit="1" customWidth="1"/>
    <col min="9" max="16384" width="9.140625" style="2"/>
  </cols>
  <sheetData>
    <row r="1" spans="2:7" ht="15.75">
      <c r="B1" s="168" t="s">
        <v>0</v>
      </c>
      <c r="C1" s="168"/>
      <c r="D1" s="168"/>
      <c r="E1" s="168"/>
      <c r="F1" s="1"/>
    </row>
    <row r="2" spans="2:7" ht="15.75">
      <c r="B2" s="168" t="s">
        <v>1</v>
      </c>
      <c r="C2" s="168"/>
      <c r="D2" s="168"/>
      <c r="E2" s="168"/>
      <c r="F2" s="1"/>
    </row>
    <row r="3" spans="2:7" ht="13.5" thickBot="1">
      <c r="B3" s="3"/>
      <c r="C3" s="3"/>
      <c r="D3" s="3"/>
      <c r="E3" s="3"/>
      <c r="F3" s="1"/>
    </row>
    <row r="4" spans="2:7" s="6" customFormat="1" ht="21.75" customHeight="1">
      <c r="B4" s="169" t="s">
        <v>2</v>
      </c>
      <c r="C4" s="4" t="s">
        <v>4</v>
      </c>
      <c r="D4" s="4" t="s">
        <v>5</v>
      </c>
      <c r="E4" s="4" t="s">
        <v>6</v>
      </c>
      <c r="F4" s="5" t="s">
        <v>7</v>
      </c>
      <c r="G4" s="144" t="s">
        <v>7</v>
      </c>
    </row>
    <row r="5" spans="2:7" s="6" customFormat="1" ht="21.75" customHeight="1" thickBot="1">
      <c r="B5" s="170"/>
      <c r="C5" s="7" t="s">
        <v>43</v>
      </c>
      <c r="D5" s="7" t="s">
        <v>43</v>
      </c>
      <c r="E5" s="7" t="s">
        <v>43</v>
      </c>
      <c r="F5" s="7" t="s">
        <v>43</v>
      </c>
      <c r="G5" s="145" t="s">
        <v>8</v>
      </c>
    </row>
    <row r="6" spans="2:7" s="6" customFormat="1" ht="15.75" thickBot="1">
      <c r="B6" s="9" t="s">
        <v>10</v>
      </c>
      <c r="C6" s="10"/>
      <c r="D6" s="10"/>
      <c r="E6" s="10"/>
      <c r="F6" s="11"/>
      <c r="G6" s="146"/>
    </row>
    <row r="7" spans="2:7" s="6" customFormat="1">
      <c r="B7" s="162" t="s">
        <v>11</v>
      </c>
      <c r="C7" s="161">
        <v>124041903.15000001</v>
      </c>
      <c r="D7" s="139">
        <v>130919193.84999999</v>
      </c>
      <c r="E7" s="138">
        <v>135575269.25999999</v>
      </c>
      <c r="F7" s="143">
        <v>392339113.36000001</v>
      </c>
      <c r="G7" s="143">
        <v>382589394.10000002</v>
      </c>
    </row>
    <row r="8" spans="2:7" s="6" customFormat="1">
      <c r="B8" s="163" t="s">
        <v>12</v>
      </c>
      <c r="C8" s="159">
        <f>SUM('2012-14 Electric Budget'!C8+'2012-14 Gas Budget'!C8)</f>
        <v>35562248.380000003</v>
      </c>
      <c r="D8" s="136">
        <f>SUM('2012-14 Electric Budget'!D8+'2012-14 Gas Budget'!D8)</f>
        <v>37237220.899999999</v>
      </c>
      <c r="E8" s="136">
        <f>SUM('2012-14 Electric Budget'!E8+'2012-14 Gas Budget'!E8)</f>
        <v>38561547.259999998</v>
      </c>
      <c r="F8" s="142">
        <f>SUM(C8:E8)</f>
        <v>111361016.53999999</v>
      </c>
      <c r="G8" s="142">
        <v>108778914</v>
      </c>
    </row>
    <row r="9" spans="2:7" s="6" customFormat="1">
      <c r="B9" s="163" t="s">
        <v>13</v>
      </c>
      <c r="C9" s="159">
        <v>9961741</v>
      </c>
      <c r="D9" s="136">
        <v>10315804</v>
      </c>
      <c r="E9" s="135">
        <v>10682341</v>
      </c>
      <c r="F9" s="142">
        <f t="shared" ref="F9:F15" si="0">SUM(C9:E9)</f>
        <v>30959886</v>
      </c>
      <c r="G9" s="142">
        <v>30959886.000000004</v>
      </c>
    </row>
    <row r="10" spans="2:7" s="6" customFormat="1">
      <c r="B10" s="163" t="s">
        <v>14</v>
      </c>
      <c r="C10" s="159">
        <f>SUM('2012-14 Electric Budget'!C10+'2012-14 Gas Budget'!C10)</f>
        <v>38995723.093333326</v>
      </c>
      <c r="D10" s="136">
        <f>SUM('2012-14 Electric Budget'!D10+'2012-14 Gas Budget'!D10)</f>
        <v>40667421.07528121</v>
      </c>
      <c r="E10" s="136">
        <f>SUM('2012-14 Electric Budget'!E10+'2012-14 Gas Budget'!E10)</f>
        <v>42127392.350732453</v>
      </c>
      <c r="F10" s="142">
        <f>SUM(C10:E10)</f>
        <v>121790536.51934698</v>
      </c>
      <c r="G10" s="142">
        <v>113948810</v>
      </c>
    </row>
    <row r="11" spans="2:7" s="6" customFormat="1">
      <c r="B11" s="163" t="s">
        <v>15</v>
      </c>
      <c r="C11" s="159">
        <f>SUM('2012-14 Electric Budget'!C11+'2012-14 Gas Budget'!C11)</f>
        <v>4136610.21</v>
      </c>
      <c r="D11" s="136">
        <f>SUM('2012-14 Electric Budget'!D11+'2012-14 Gas Budget'!D11)</f>
        <v>4293970.0199999996</v>
      </c>
      <c r="E11" s="136">
        <f>SUM('2012-14 Electric Budget'!E11+'2012-14 Gas Budget'!E11)</f>
        <v>4445324.34</v>
      </c>
      <c r="F11" s="142">
        <f t="shared" si="0"/>
        <v>12875904.57</v>
      </c>
      <c r="G11" s="142">
        <v>12828789</v>
      </c>
    </row>
    <row r="12" spans="2:7" s="6" customFormat="1">
      <c r="B12" s="163" t="s">
        <v>16</v>
      </c>
      <c r="C12" s="159">
        <v>0</v>
      </c>
      <c r="D12" s="136">
        <v>0</v>
      </c>
      <c r="E12" s="135">
        <v>0</v>
      </c>
      <c r="F12" s="142">
        <f t="shared" si="0"/>
        <v>0</v>
      </c>
      <c r="G12" s="142">
        <v>0</v>
      </c>
    </row>
    <row r="13" spans="2:7" s="6" customFormat="1">
      <c r="B13" s="163" t="s">
        <v>17</v>
      </c>
      <c r="C13" s="159">
        <v>26644923</v>
      </c>
      <c r="D13" s="136">
        <v>27592929</v>
      </c>
      <c r="E13" s="135">
        <v>28575478</v>
      </c>
      <c r="F13" s="142">
        <f t="shared" si="0"/>
        <v>82813330</v>
      </c>
      <c r="G13" s="142">
        <v>82813330</v>
      </c>
    </row>
    <row r="14" spans="2:7" s="6" customFormat="1">
      <c r="B14" s="163" t="s">
        <v>18</v>
      </c>
      <c r="C14" s="159">
        <v>10121981</v>
      </c>
      <c r="D14" s="136">
        <v>10480842</v>
      </c>
      <c r="E14" s="135">
        <v>10854095</v>
      </c>
      <c r="F14" s="142">
        <f t="shared" si="0"/>
        <v>31456918</v>
      </c>
      <c r="G14" s="142">
        <v>31456918</v>
      </c>
    </row>
    <row r="15" spans="2:7" s="6" customFormat="1">
      <c r="B15" s="164" t="s">
        <v>19</v>
      </c>
      <c r="C15" s="160">
        <v>1658051</v>
      </c>
      <c r="D15" s="134">
        <v>1715623</v>
      </c>
      <c r="E15" s="133">
        <v>1777032</v>
      </c>
      <c r="F15" s="141">
        <f t="shared" si="0"/>
        <v>5150706</v>
      </c>
      <c r="G15" s="143">
        <v>5150706</v>
      </c>
    </row>
    <row r="16" spans="2:7" s="6" customFormat="1" ht="13.5" customHeight="1">
      <c r="B16" s="164" t="s">
        <v>20</v>
      </c>
      <c r="C16" s="160">
        <v>14226810</v>
      </c>
      <c r="D16" s="134">
        <v>14733436</v>
      </c>
      <c r="E16" s="133">
        <v>15258294</v>
      </c>
      <c r="F16" s="141">
        <f>SUM(C16:E16)</f>
        <v>44218540</v>
      </c>
      <c r="G16" s="143">
        <v>44218540</v>
      </c>
    </row>
    <row r="17" spans="2:8" s="6" customFormat="1" ht="13.5" customHeight="1" thickBot="1">
      <c r="B17" s="165" t="s">
        <v>21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</row>
    <row r="18" spans="2:8" s="6" customFormat="1" ht="16.5" customHeight="1" thickBot="1">
      <c r="B18" s="147" t="s">
        <v>22</v>
      </c>
      <c r="C18" s="130">
        <v>139926764.15000001</v>
      </c>
      <c r="D18" s="130">
        <v>147368252.84999999</v>
      </c>
      <c r="E18" s="129">
        <v>152610595.25999999</v>
      </c>
      <c r="F18" s="129">
        <f>SUM(F8:F16)</f>
        <v>440626837.62934697</v>
      </c>
      <c r="G18" s="129">
        <v>430155893</v>
      </c>
      <c r="H18" s="113"/>
    </row>
    <row r="19" spans="2:8" s="6" customFormat="1" ht="6.75" customHeight="1" thickBot="1">
      <c r="B19" s="128"/>
      <c r="C19" s="127"/>
      <c r="D19" s="127"/>
      <c r="E19" s="127"/>
      <c r="F19" s="126"/>
      <c r="G19" s="126"/>
    </row>
    <row r="20" spans="2:8" s="6" customFormat="1" ht="15.75" thickBot="1">
      <c r="B20" s="125" t="s">
        <v>23</v>
      </c>
      <c r="C20" s="124"/>
      <c r="D20" s="124"/>
      <c r="E20" s="124"/>
      <c r="F20" s="123"/>
      <c r="G20" s="123"/>
    </row>
    <row r="21" spans="2:8" s="6" customFormat="1">
      <c r="B21" s="140" t="s">
        <v>24</v>
      </c>
      <c r="C21" s="122">
        <v>914000</v>
      </c>
      <c r="D21" s="121">
        <v>944000</v>
      </c>
      <c r="E21" s="120">
        <v>976000</v>
      </c>
      <c r="F21" s="143">
        <v>2834000</v>
      </c>
      <c r="G21" s="143">
        <v>2834000</v>
      </c>
    </row>
    <row r="22" spans="2:8" s="6" customFormat="1">
      <c r="B22" s="140" t="s">
        <v>25</v>
      </c>
      <c r="C22" s="134">
        <v>5610316</v>
      </c>
      <c r="D22" s="119">
        <v>5801261</v>
      </c>
      <c r="E22" s="133">
        <v>5998922</v>
      </c>
      <c r="F22" s="118">
        <v>17410499</v>
      </c>
      <c r="G22" s="118">
        <v>17410499</v>
      </c>
    </row>
    <row r="23" spans="2:8" s="6" customFormat="1">
      <c r="B23" s="140" t="s">
        <v>26</v>
      </c>
      <c r="C23" s="134">
        <v>1780870</v>
      </c>
      <c r="D23" s="119">
        <v>1835563</v>
      </c>
      <c r="E23" s="133">
        <v>1899850</v>
      </c>
      <c r="F23" s="118">
        <v>5516283</v>
      </c>
      <c r="G23" s="118">
        <v>5516283</v>
      </c>
    </row>
    <row r="24" spans="2:8" s="6" customFormat="1">
      <c r="B24" s="140" t="s">
        <v>27</v>
      </c>
      <c r="C24" s="134">
        <v>120000</v>
      </c>
      <c r="D24" s="119">
        <v>123000</v>
      </c>
      <c r="E24" s="133">
        <v>127000</v>
      </c>
      <c r="F24" s="118">
        <v>370000</v>
      </c>
      <c r="G24" s="118">
        <v>370000</v>
      </c>
    </row>
    <row r="25" spans="2:8" s="6" customFormat="1">
      <c r="B25" s="140" t="s">
        <v>28</v>
      </c>
      <c r="C25" s="134">
        <v>200000</v>
      </c>
      <c r="D25" s="119">
        <v>203000</v>
      </c>
      <c r="E25" s="133">
        <v>205000</v>
      </c>
      <c r="F25" s="118">
        <v>608000</v>
      </c>
      <c r="G25" s="118">
        <v>608000</v>
      </c>
    </row>
    <row r="26" spans="2:8" s="6" customFormat="1">
      <c r="B26" s="140" t="s">
        <v>29</v>
      </c>
      <c r="C26" s="134">
        <v>346000</v>
      </c>
      <c r="D26" s="119">
        <v>404000</v>
      </c>
      <c r="E26" s="133">
        <v>371000</v>
      </c>
      <c r="F26" s="118">
        <v>1121000</v>
      </c>
      <c r="G26" s="118">
        <v>1121000</v>
      </c>
    </row>
    <row r="27" spans="2:8" s="6" customFormat="1">
      <c r="B27" s="140" t="s">
        <v>30</v>
      </c>
      <c r="C27" s="134">
        <v>3550000</v>
      </c>
      <c r="D27" s="119">
        <v>3673000</v>
      </c>
      <c r="E27" s="133">
        <v>3804000</v>
      </c>
      <c r="F27" s="118">
        <v>11027000</v>
      </c>
      <c r="G27" s="118">
        <v>11027000</v>
      </c>
    </row>
    <row r="28" spans="2:8" s="6" customFormat="1" ht="13.5" thickBot="1">
      <c r="B28" s="140" t="s">
        <v>31</v>
      </c>
      <c r="C28" s="134">
        <v>55000</v>
      </c>
      <c r="D28" s="119">
        <v>55000</v>
      </c>
      <c r="E28" s="133">
        <v>55000</v>
      </c>
      <c r="F28" s="118">
        <v>165000</v>
      </c>
      <c r="G28" s="118">
        <v>165000</v>
      </c>
    </row>
    <row r="29" spans="2:8" s="6" customFormat="1" ht="16.5" customHeight="1" thickBot="1">
      <c r="B29" s="125" t="s">
        <v>45</v>
      </c>
      <c r="C29" s="117">
        <v>152502950.15000004</v>
      </c>
      <c r="D29" s="130">
        <v>160407076.84999999</v>
      </c>
      <c r="E29" s="129">
        <v>166047367.25999999</v>
      </c>
      <c r="F29" s="166">
        <f>SUM(F21:F28)+F18</f>
        <v>479678619.62934697</v>
      </c>
      <c r="G29" s="129">
        <v>469207675</v>
      </c>
      <c r="H29" s="167"/>
    </row>
    <row r="30" spans="2:8" s="6" customFormat="1" ht="9.75" customHeight="1" thickBot="1">
      <c r="B30" s="116"/>
      <c r="C30" s="115"/>
      <c r="D30" s="115"/>
      <c r="E30" s="115"/>
      <c r="F30" s="114"/>
      <c r="G30" s="114"/>
    </row>
    <row r="31" spans="2:8" s="6" customFormat="1" ht="15.75" thickBot="1">
      <c r="B31" s="174" t="s">
        <v>33</v>
      </c>
      <c r="C31" s="175"/>
      <c r="D31" s="175"/>
      <c r="E31" s="175"/>
      <c r="F31" s="175"/>
      <c r="G31" s="176"/>
    </row>
    <row r="32" spans="2:8" s="6" customFormat="1" ht="13.5" thickBot="1">
      <c r="B32" s="81" t="s">
        <v>44</v>
      </c>
      <c r="C32" s="122">
        <v>0</v>
      </c>
      <c r="D32" s="121">
        <v>0</v>
      </c>
      <c r="E32" s="120">
        <v>0</v>
      </c>
      <c r="F32" s="157">
        <f>SUM(C32:E32)</f>
        <v>0</v>
      </c>
      <c r="G32" s="158">
        <f>SUM(D32:F32)</f>
        <v>0</v>
      </c>
    </row>
    <row r="33" spans="2:7" s="6" customFormat="1" ht="9.75" customHeight="1" thickBot="1">
      <c r="B33" s="116"/>
      <c r="C33" s="115"/>
      <c r="D33" s="115"/>
      <c r="E33" s="115"/>
      <c r="F33" s="114"/>
      <c r="G33" s="114"/>
    </row>
    <row r="34" spans="2:7" s="6" customFormat="1" ht="13.5" thickBot="1">
      <c r="B34" s="112" t="s">
        <v>35</v>
      </c>
      <c r="C34" s="111">
        <v>5500000</v>
      </c>
      <c r="D34" s="110">
        <v>5665000</v>
      </c>
      <c r="E34" s="109">
        <v>5834950</v>
      </c>
      <c r="F34" s="108">
        <v>16999950</v>
      </c>
      <c r="G34" s="108">
        <v>16999950</v>
      </c>
    </row>
    <row r="35" spans="2:7" s="6" customFormat="1">
      <c r="B35" s="107"/>
      <c r="C35" s="106"/>
      <c r="D35" s="106"/>
      <c r="E35" s="106"/>
      <c r="F35" s="106"/>
      <c r="G35" s="113"/>
    </row>
    <row r="36" spans="2:7" s="1" customFormat="1">
      <c r="C36" s="70"/>
      <c r="D36" s="70"/>
      <c r="E36" s="70"/>
    </row>
    <row r="37" spans="2:7" s="1" customFormat="1">
      <c r="C37" s="71"/>
      <c r="D37" s="71"/>
      <c r="E37" s="71"/>
    </row>
    <row r="38" spans="2:7" s="1" customFormat="1" ht="14.25">
      <c r="B38" s="67"/>
    </row>
    <row r="39" spans="2:7" s="1" customFormat="1"/>
    <row r="40" spans="2:7" s="1" customFormat="1" ht="14.25">
      <c r="B40" s="72"/>
    </row>
    <row r="41" spans="2:7" s="1" customFormat="1" ht="14.25" hidden="1">
      <c r="B41" s="72"/>
    </row>
    <row r="42" spans="2:7" s="1" customFormat="1" hidden="1">
      <c r="B42" s="6" t="s">
        <v>41</v>
      </c>
      <c r="C42" s="6">
        <v>1362582.4679999999</v>
      </c>
      <c r="D42" s="6">
        <v>1410272.8543799999</v>
      </c>
    </row>
    <row r="43" spans="2:7" s="1" customFormat="1" hidden="1">
      <c r="B43" s="60" t="s">
        <v>42</v>
      </c>
      <c r="C43" s="6">
        <v>1668581.46</v>
      </c>
      <c r="D43" s="6">
        <v>1726981.8110999996</v>
      </c>
    </row>
    <row r="44" spans="2:7" s="1" customFormat="1" ht="14.25" hidden="1">
      <c r="B44" s="72"/>
      <c r="C44" s="1">
        <f t="shared" ref="C44:D44" si="1">SUM(C42:C43)</f>
        <v>3031163.9279999998</v>
      </c>
      <c r="D44" s="1">
        <f t="shared" si="1"/>
        <v>3137254.6654799995</v>
      </c>
    </row>
    <row r="45" spans="2:7" s="1" customFormat="1" ht="14.25" hidden="1">
      <c r="B45" s="72"/>
    </row>
    <row r="46" spans="2:7" s="58" customFormat="1" ht="14.25" hidden="1">
      <c r="B46" s="73"/>
      <c r="C46" s="57"/>
      <c r="D46" s="57"/>
      <c r="E46" s="57"/>
    </row>
    <row r="47" spans="2:7" s="1" customFormat="1" hidden="1">
      <c r="B47" s="1">
        <v>5874.21</v>
      </c>
      <c r="C47" s="1">
        <v>20975.3353575</v>
      </c>
    </row>
    <row r="48" spans="2:7" s="1" customFormat="1" ht="14.25">
      <c r="B48" s="67"/>
    </row>
    <row r="49" s="1" customFormat="1"/>
  </sheetData>
  <mergeCells count="4">
    <mergeCell ref="B1:E1"/>
    <mergeCell ref="B2:E2"/>
    <mergeCell ref="B4:B5"/>
    <mergeCell ref="B31:G31"/>
  </mergeCells>
  <pageMargins left="0.7" right="0.7" top="0.75" bottom="0.75" header="0.3" footer="0.3"/>
  <pageSetup scale="8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39997558519241921"/>
    <pageSetUpPr fitToPage="1"/>
  </sheetPr>
  <dimension ref="B1:G36"/>
  <sheetViews>
    <sheetView zoomScaleNormal="100" zoomScaleSheetLayoutView="100" workbookViewId="0">
      <selection activeCell="H18" sqref="H18:H30"/>
    </sheetView>
  </sheetViews>
  <sheetFormatPr defaultRowHeight="12.75"/>
  <cols>
    <col min="1" max="1" width="3.140625" style="104" customWidth="1"/>
    <col min="2" max="2" width="45.5703125" style="104" customWidth="1"/>
    <col min="3" max="5" width="23.5703125" style="104" customWidth="1"/>
    <col min="6" max="6" width="23.140625" style="104" customWidth="1"/>
    <col min="7" max="7" width="14.42578125" style="104" customWidth="1"/>
    <col min="8" max="8" width="12.140625" style="104" bestFit="1" customWidth="1"/>
    <col min="9" max="16384" width="9.140625" style="104"/>
  </cols>
  <sheetData>
    <row r="1" spans="2:7" ht="15.75">
      <c r="B1" s="177" t="s">
        <v>0</v>
      </c>
      <c r="C1" s="177"/>
      <c r="D1" s="177"/>
      <c r="E1" s="177"/>
      <c r="F1" s="105"/>
    </row>
    <row r="2" spans="2:7" ht="15.75">
      <c r="B2" s="177" t="s">
        <v>1</v>
      </c>
      <c r="C2" s="177"/>
      <c r="D2" s="177"/>
      <c r="E2" s="177"/>
      <c r="F2" s="105"/>
    </row>
    <row r="3" spans="2:7" ht="13.5" thickBot="1">
      <c r="B3" s="105"/>
      <c r="C3" s="105"/>
      <c r="D3" s="105"/>
      <c r="E3" s="105"/>
      <c r="F3" s="105"/>
    </row>
    <row r="4" spans="2:7" s="113" customFormat="1" ht="21.75" customHeight="1">
      <c r="B4" s="178" t="s">
        <v>2</v>
      </c>
      <c r="C4" s="103" t="s">
        <v>4</v>
      </c>
      <c r="D4" s="103" t="s">
        <v>5</v>
      </c>
      <c r="E4" s="103" t="s">
        <v>6</v>
      </c>
      <c r="F4" s="102" t="s">
        <v>7</v>
      </c>
      <c r="G4" s="102" t="s">
        <v>7</v>
      </c>
    </row>
    <row r="5" spans="2:7" s="113" customFormat="1" ht="21.75" customHeight="1" thickBot="1">
      <c r="B5" s="179"/>
      <c r="C5" s="115" t="s">
        <v>43</v>
      </c>
      <c r="D5" s="115" t="s">
        <v>43</v>
      </c>
      <c r="E5" s="115" t="s">
        <v>43</v>
      </c>
      <c r="F5" s="115" t="s">
        <v>43</v>
      </c>
      <c r="G5" s="101" t="s">
        <v>8</v>
      </c>
    </row>
    <row r="6" spans="2:7" s="113" customFormat="1" ht="15.75" thickBot="1">
      <c r="B6" s="180" t="s">
        <v>10</v>
      </c>
      <c r="C6" s="181"/>
      <c r="D6" s="181"/>
      <c r="E6" s="181"/>
      <c r="F6" s="181"/>
      <c r="G6" s="181"/>
    </row>
    <row r="7" spans="2:7" s="113" customFormat="1">
      <c r="B7" s="91" t="s">
        <v>11</v>
      </c>
      <c r="C7" s="122">
        <v>70513018.087237</v>
      </c>
      <c r="D7" s="121">
        <v>74363256.100977018</v>
      </c>
      <c r="E7" s="120">
        <v>77008153.176087439</v>
      </c>
      <c r="F7" s="90">
        <v>221884427.36430147</v>
      </c>
      <c r="G7" s="89">
        <v>216054410</v>
      </c>
    </row>
    <row r="8" spans="2:7" s="113" customFormat="1">
      <c r="B8" s="137" t="s">
        <v>12</v>
      </c>
      <c r="C8" s="98">
        <v>33112285.620000001</v>
      </c>
      <c r="D8" s="98">
        <v>34700076.149999999</v>
      </c>
      <c r="E8" s="98">
        <v>35934130.789999999</v>
      </c>
      <c r="F8" s="97">
        <v>103746492.56</v>
      </c>
      <c r="G8" s="88">
        <v>101164390</v>
      </c>
    </row>
    <row r="9" spans="2:7" s="113" customFormat="1">
      <c r="B9" s="137" t="s">
        <v>13</v>
      </c>
      <c r="C9" s="98">
        <v>862165.84525184741</v>
      </c>
      <c r="D9" s="136">
        <v>892809.18617663195</v>
      </c>
      <c r="E9" s="135">
        <v>924532.12320351077</v>
      </c>
      <c r="F9" s="97">
        <v>2679507.15463199</v>
      </c>
      <c r="G9" s="88">
        <v>2679507</v>
      </c>
    </row>
    <row r="10" spans="2:7" s="113" customFormat="1">
      <c r="B10" s="137" t="s">
        <v>14</v>
      </c>
      <c r="C10" s="98">
        <v>5732688.1593333324</v>
      </c>
      <c r="D10" s="98">
        <v>5965105.3093281211</v>
      </c>
      <c r="E10" s="98">
        <v>6178700.6812412441</v>
      </c>
      <c r="F10" s="97">
        <f>SUM(C10:E10)</f>
        <v>17876494.149902698</v>
      </c>
      <c r="G10" s="88">
        <v>17092322</v>
      </c>
    </row>
    <row r="11" spans="2:7" s="113" customFormat="1">
      <c r="B11" s="137" t="s">
        <v>15</v>
      </c>
      <c r="C11" s="98">
        <v>1651598.594843287</v>
      </c>
      <c r="D11" s="98">
        <v>1722950.2114860439</v>
      </c>
      <c r="E11" s="98">
        <v>1783677.9277124591</v>
      </c>
      <c r="F11" s="97">
        <v>5158226.7340417895</v>
      </c>
      <c r="G11" s="88">
        <v>5111111</v>
      </c>
    </row>
    <row r="12" spans="2:7" s="113" customFormat="1">
      <c r="B12" s="137" t="s">
        <v>16</v>
      </c>
      <c r="C12" s="98">
        <v>0</v>
      </c>
      <c r="D12" s="136">
        <v>0</v>
      </c>
      <c r="E12" s="135">
        <v>0</v>
      </c>
      <c r="F12" s="97">
        <v>0</v>
      </c>
      <c r="G12" s="87">
        <v>0</v>
      </c>
    </row>
    <row r="13" spans="2:7" s="113" customFormat="1">
      <c r="B13" s="137" t="s">
        <v>17</v>
      </c>
      <c r="C13" s="98">
        <v>26644923</v>
      </c>
      <c r="D13" s="136">
        <v>27592929</v>
      </c>
      <c r="E13" s="135">
        <v>28575478</v>
      </c>
      <c r="F13" s="97">
        <v>82813330</v>
      </c>
      <c r="G13" s="88">
        <v>82813330</v>
      </c>
    </row>
    <row r="14" spans="2:7" s="113" customFormat="1">
      <c r="B14" s="137" t="s">
        <v>18</v>
      </c>
      <c r="C14" s="98">
        <v>2314753.0771418628</v>
      </c>
      <c r="D14" s="136">
        <v>2396819.4833143507</v>
      </c>
      <c r="E14" s="135">
        <v>2482177.1351714758</v>
      </c>
      <c r="F14" s="97">
        <v>7193749.6956276894</v>
      </c>
      <c r="G14" s="88">
        <v>7193750</v>
      </c>
    </row>
    <row r="15" spans="2:7" s="113" customFormat="1">
      <c r="B15" s="140" t="s">
        <v>19</v>
      </c>
      <c r="C15" s="134">
        <v>1077733.1500000001</v>
      </c>
      <c r="D15" s="119">
        <v>1115154.95</v>
      </c>
      <c r="E15" s="133">
        <v>1155070.8</v>
      </c>
      <c r="F15" s="86">
        <v>3347958.9000000004</v>
      </c>
      <c r="G15" s="76">
        <v>3347959</v>
      </c>
    </row>
    <row r="16" spans="2:7" s="113" customFormat="1" ht="13.5" customHeight="1">
      <c r="B16" s="140" t="s">
        <v>20</v>
      </c>
      <c r="C16" s="134">
        <v>9247426.5</v>
      </c>
      <c r="D16" s="119">
        <v>9576733.4000000004</v>
      </c>
      <c r="E16" s="133">
        <v>9917891.0999999996</v>
      </c>
      <c r="F16" s="86">
        <v>28742051</v>
      </c>
      <c r="G16" s="76">
        <v>28742051</v>
      </c>
    </row>
    <row r="17" spans="2:7" s="113" customFormat="1" ht="13.5" customHeight="1" thickBot="1">
      <c r="B17" s="112" t="s">
        <v>21</v>
      </c>
      <c r="C17" s="151">
        <v>0</v>
      </c>
      <c r="D17" s="152">
        <v>0</v>
      </c>
      <c r="E17" s="153">
        <v>0</v>
      </c>
      <c r="F17" s="154">
        <v>0</v>
      </c>
      <c r="G17" s="155">
        <v>0</v>
      </c>
    </row>
    <row r="18" spans="2:7" s="113" customFormat="1" ht="16.5" customHeight="1" thickBot="1">
      <c r="B18" s="147" t="s">
        <v>22</v>
      </c>
      <c r="C18" s="148">
        <v>80838177.737237006</v>
      </c>
      <c r="D18" s="149">
        <v>85055144.450977027</v>
      </c>
      <c r="E18" s="150">
        <v>88081115.07608743</v>
      </c>
      <c r="F18" s="150">
        <v>253974437.26430148</v>
      </c>
      <c r="G18" s="77">
        <v>248144419</v>
      </c>
    </row>
    <row r="19" spans="2:7" s="113" customFormat="1" ht="6.75" customHeight="1" thickBot="1">
      <c r="B19" s="184"/>
      <c r="C19" s="185"/>
      <c r="D19" s="185"/>
      <c r="E19" s="185"/>
      <c r="F19" s="185"/>
      <c r="G19" s="185"/>
    </row>
    <row r="20" spans="2:7" s="113" customFormat="1" ht="15.75" thickBot="1">
      <c r="B20" s="182" t="s">
        <v>23</v>
      </c>
      <c r="C20" s="183"/>
      <c r="D20" s="183"/>
      <c r="E20" s="183"/>
      <c r="F20" s="183"/>
      <c r="G20" s="176"/>
    </row>
    <row r="21" spans="2:7" s="113" customFormat="1">
      <c r="B21" s="140" t="s">
        <v>24</v>
      </c>
      <c r="C21" s="100">
        <v>594100</v>
      </c>
      <c r="D21" s="139">
        <v>613600</v>
      </c>
      <c r="E21" s="138">
        <v>634400</v>
      </c>
      <c r="F21" s="143">
        <v>1842100</v>
      </c>
      <c r="G21" s="143">
        <v>1842100</v>
      </c>
    </row>
    <row r="22" spans="2:7" s="113" customFormat="1">
      <c r="B22" s="140" t="s">
        <v>25</v>
      </c>
      <c r="C22" s="134">
        <v>3646705.4</v>
      </c>
      <c r="D22" s="119">
        <v>3770819.65</v>
      </c>
      <c r="E22" s="133">
        <v>3899299.3000000003</v>
      </c>
      <c r="F22" s="118">
        <v>11316824.35</v>
      </c>
      <c r="G22" s="118">
        <v>11316824.35</v>
      </c>
    </row>
    <row r="23" spans="2:7" s="113" customFormat="1">
      <c r="B23" s="140" t="s">
        <v>26</v>
      </c>
      <c r="C23" s="134">
        <v>1157565.5</v>
      </c>
      <c r="D23" s="119">
        <v>1193115.95</v>
      </c>
      <c r="E23" s="133">
        <v>1234902.5</v>
      </c>
      <c r="F23" s="118">
        <v>3585583.95</v>
      </c>
      <c r="G23" s="118">
        <v>3585583.95</v>
      </c>
    </row>
    <row r="24" spans="2:7" s="113" customFormat="1">
      <c r="B24" s="140" t="s">
        <v>27</v>
      </c>
      <c r="C24" s="134">
        <v>78000</v>
      </c>
      <c r="D24" s="119">
        <v>79950</v>
      </c>
      <c r="E24" s="133">
        <v>82550</v>
      </c>
      <c r="F24" s="118">
        <v>240500</v>
      </c>
      <c r="G24" s="118">
        <v>240500</v>
      </c>
    </row>
    <row r="25" spans="2:7" s="113" customFormat="1">
      <c r="B25" s="140" t="s">
        <v>28</v>
      </c>
      <c r="C25" s="134">
        <v>130000</v>
      </c>
      <c r="D25" s="119">
        <v>131950</v>
      </c>
      <c r="E25" s="133">
        <v>133250</v>
      </c>
      <c r="F25" s="118">
        <v>395200</v>
      </c>
      <c r="G25" s="118">
        <v>395200</v>
      </c>
    </row>
    <row r="26" spans="2:7" s="113" customFormat="1">
      <c r="B26" s="140" t="s">
        <v>29</v>
      </c>
      <c r="C26" s="134">
        <v>224900</v>
      </c>
      <c r="D26" s="119">
        <v>262600</v>
      </c>
      <c r="E26" s="133">
        <v>241150</v>
      </c>
      <c r="F26" s="118">
        <v>728650</v>
      </c>
      <c r="G26" s="118">
        <v>728650</v>
      </c>
    </row>
    <row r="27" spans="2:7" s="113" customFormat="1">
      <c r="B27" s="140" t="s">
        <v>30</v>
      </c>
      <c r="C27" s="134">
        <v>2307500</v>
      </c>
      <c r="D27" s="119">
        <v>2387450</v>
      </c>
      <c r="E27" s="133">
        <v>2472600</v>
      </c>
      <c r="F27" s="118">
        <v>7167550</v>
      </c>
      <c r="G27" s="118">
        <v>7167550</v>
      </c>
    </row>
    <row r="28" spans="2:7" s="113" customFormat="1" ht="13.5" thickBot="1">
      <c r="B28" s="140" t="s">
        <v>31</v>
      </c>
      <c r="C28" s="134">
        <v>35750</v>
      </c>
      <c r="D28" s="119">
        <v>35750</v>
      </c>
      <c r="E28" s="133">
        <v>35750</v>
      </c>
      <c r="F28" s="118">
        <v>107250</v>
      </c>
      <c r="G28" s="118">
        <v>107250</v>
      </c>
    </row>
    <row r="29" spans="2:7" s="113" customFormat="1" ht="16.5" customHeight="1" thickBot="1">
      <c r="B29" s="125" t="s">
        <v>45</v>
      </c>
      <c r="C29" s="117">
        <v>89012698.637237012</v>
      </c>
      <c r="D29" s="130">
        <v>93530380.050977021</v>
      </c>
      <c r="E29" s="129">
        <v>96815016.876087427</v>
      </c>
      <c r="F29" s="129">
        <v>279358095.56430149</v>
      </c>
      <c r="G29" s="129">
        <f>SUM(G21:G28)+G18</f>
        <v>273528077.30000001</v>
      </c>
    </row>
    <row r="30" spans="2:7" s="113" customFormat="1" ht="9.75" customHeight="1" thickBot="1">
      <c r="B30" s="116"/>
      <c r="C30" s="115"/>
      <c r="D30" s="115"/>
      <c r="E30" s="115"/>
      <c r="F30" s="114"/>
      <c r="G30" s="114"/>
    </row>
    <row r="31" spans="2:7" s="113" customFormat="1" ht="15.75" thickBot="1">
      <c r="B31" s="174" t="s">
        <v>33</v>
      </c>
      <c r="C31" s="175"/>
      <c r="D31" s="175"/>
      <c r="E31" s="175"/>
      <c r="F31" s="175"/>
      <c r="G31" s="176"/>
    </row>
    <row r="32" spans="2:7" s="113" customFormat="1">
      <c r="B32" s="140" t="s">
        <v>44</v>
      </c>
      <c r="C32" s="100">
        <v>0</v>
      </c>
      <c r="D32" s="139">
        <v>0</v>
      </c>
      <c r="E32" s="138">
        <v>0</v>
      </c>
      <c r="F32" s="143">
        <f>SUM(C32:E32)</f>
        <v>0</v>
      </c>
      <c r="G32" s="143">
        <f>SUM(D32:F32)</f>
        <v>0</v>
      </c>
    </row>
    <row r="33" spans="2:7" s="113" customFormat="1" ht="9.75" customHeight="1" thickBot="1">
      <c r="B33" s="116"/>
      <c r="C33" s="115"/>
      <c r="D33" s="115"/>
      <c r="E33" s="115"/>
      <c r="F33" s="114"/>
      <c r="G33" s="114"/>
    </row>
    <row r="34" spans="2:7" s="113" customFormat="1" ht="13.5" thickBot="1">
      <c r="B34" s="112" t="s">
        <v>35</v>
      </c>
      <c r="C34" s="111">
        <v>0</v>
      </c>
      <c r="D34" s="110">
        <v>0</v>
      </c>
      <c r="E34" s="109">
        <v>0</v>
      </c>
      <c r="F34" s="108">
        <f>SUM(C34:E34)</f>
        <v>0</v>
      </c>
      <c r="G34" s="108">
        <f>SUM(D34:F34)</f>
        <v>0</v>
      </c>
    </row>
    <row r="35" spans="2:7" s="105" customFormat="1">
      <c r="C35" s="93"/>
      <c r="D35" s="93"/>
      <c r="E35" s="93"/>
      <c r="F35" s="92"/>
    </row>
    <row r="36" spans="2:7" s="105" customFormat="1"/>
  </sheetData>
  <mergeCells count="7">
    <mergeCell ref="B31:G31"/>
    <mergeCell ref="B1:E1"/>
    <mergeCell ref="B2:E2"/>
    <mergeCell ref="B4:B5"/>
    <mergeCell ref="B6:G6"/>
    <mergeCell ref="B20:G20"/>
    <mergeCell ref="B19:G19"/>
  </mergeCells>
  <pageMargins left="0.75" right="0.75" top="1" bottom="1" header="0.5" footer="0.5"/>
  <pageSetup scale="74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39997558519241921"/>
    <pageSetUpPr fitToPage="1"/>
  </sheetPr>
  <dimension ref="B1:G34"/>
  <sheetViews>
    <sheetView zoomScaleNormal="100" zoomScaleSheetLayoutView="100" workbookViewId="0">
      <selection activeCell="H14" sqref="H14"/>
    </sheetView>
  </sheetViews>
  <sheetFormatPr defaultRowHeight="12.75"/>
  <cols>
    <col min="1" max="1" width="3.140625" style="104" customWidth="1"/>
    <col min="2" max="2" width="45.5703125" style="104" customWidth="1"/>
    <col min="3" max="5" width="23.5703125" style="104" customWidth="1"/>
    <col min="6" max="6" width="23.140625" style="104" customWidth="1"/>
    <col min="7" max="7" width="14" style="104" customWidth="1"/>
    <col min="8" max="8" width="10.140625" style="104" bestFit="1" customWidth="1"/>
    <col min="9" max="16384" width="9.140625" style="104"/>
  </cols>
  <sheetData>
    <row r="1" spans="2:7" ht="15.75">
      <c r="B1" s="177" t="s">
        <v>0</v>
      </c>
      <c r="C1" s="177"/>
      <c r="D1" s="177"/>
      <c r="E1" s="177"/>
      <c r="F1" s="105"/>
    </row>
    <row r="2" spans="2:7" ht="15.75">
      <c r="B2" s="177" t="s">
        <v>1</v>
      </c>
      <c r="C2" s="177"/>
      <c r="D2" s="177"/>
      <c r="E2" s="177"/>
      <c r="F2" s="105"/>
    </row>
    <row r="3" spans="2:7" ht="13.5" thickBot="1">
      <c r="B3" s="105"/>
      <c r="C3" s="105"/>
      <c r="D3" s="105"/>
      <c r="E3" s="105"/>
      <c r="F3" s="105"/>
    </row>
    <row r="4" spans="2:7" s="113" customFormat="1" ht="21.75" customHeight="1">
      <c r="B4" s="178" t="s">
        <v>2</v>
      </c>
      <c r="C4" s="103" t="s">
        <v>4</v>
      </c>
      <c r="D4" s="103" t="s">
        <v>5</v>
      </c>
      <c r="E4" s="103" t="s">
        <v>6</v>
      </c>
      <c r="F4" s="102" t="s">
        <v>7</v>
      </c>
      <c r="G4" s="102" t="s">
        <v>7</v>
      </c>
    </row>
    <row r="5" spans="2:7" s="113" customFormat="1" ht="21.75" customHeight="1" thickBot="1">
      <c r="B5" s="179"/>
      <c r="C5" s="115" t="s">
        <v>43</v>
      </c>
      <c r="D5" s="115" t="s">
        <v>43</v>
      </c>
      <c r="E5" s="115" t="s">
        <v>43</v>
      </c>
      <c r="F5" s="115" t="s">
        <v>43</v>
      </c>
      <c r="G5" s="101" t="s">
        <v>8</v>
      </c>
    </row>
    <row r="6" spans="2:7" s="113" customFormat="1" ht="15.75" thickBot="1">
      <c r="B6" s="182" t="s">
        <v>10</v>
      </c>
      <c r="C6" s="186"/>
      <c r="D6" s="186"/>
      <c r="E6" s="186"/>
      <c r="F6" s="186"/>
      <c r="G6" s="187"/>
    </row>
    <row r="7" spans="2:7" s="113" customFormat="1">
      <c r="B7" s="91" t="s">
        <v>11</v>
      </c>
      <c r="C7" s="122">
        <v>53528885.062763005</v>
      </c>
      <c r="D7" s="121">
        <v>56555937.749022968</v>
      </c>
      <c r="E7" s="120">
        <v>58567116.083912559</v>
      </c>
      <c r="F7" s="90">
        <v>170454685.99569854</v>
      </c>
      <c r="G7" s="89">
        <v>166534985</v>
      </c>
    </row>
    <row r="8" spans="2:7" s="113" customFormat="1">
      <c r="B8" s="137" t="s">
        <v>12</v>
      </c>
      <c r="C8" s="98">
        <v>2449962.7599999998</v>
      </c>
      <c r="D8" s="136">
        <v>2537144.7499999981</v>
      </c>
      <c r="E8" s="135">
        <v>2627416.4699999983</v>
      </c>
      <c r="F8" s="97">
        <v>7614523.9799999949</v>
      </c>
      <c r="G8" s="88">
        <v>7614524</v>
      </c>
    </row>
    <row r="9" spans="2:7" s="113" customFormat="1">
      <c r="B9" s="137" t="s">
        <v>13</v>
      </c>
      <c r="C9" s="98">
        <v>9099575.1547481529</v>
      </c>
      <c r="D9" s="136">
        <v>9422994.8138233684</v>
      </c>
      <c r="E9" s="135">
        <v>9757808.8767964896</v>
      </c>
      <c r="F9" s="97">
        <v>28280378.845368013</v>
      </c>
      <c r="G9" s="88">
        <v>28280379</v>
      </c>
    </row>
    <row r="10" spans="2:7" s="113" customFormat="1">
      <c r="B10" s="137" t="s">
        <v>14</v>
      </c>
      <c r="C10" s="98">
        <v>33263034.933999997</v>
      </c>
      <c r="D10" s="98">
        <v>34702315.765953086</v>
      </c>
      <c r="E10" s="98">
        <v>35948691.669491209</v>
      </c>
      <c r="F10" s="97">
        <f>SUM(C10:E10)</f>
        <v>103914042.36944428</v>
      </c>
      <c r="G10" s="88">
        <v>96856489</v>
      </c>
    </row>
    <row r="11" spans="2:7" s="113" customFormat="1">
      <c r="B11" s="137" t="s">
        <v>15</v>
      </c>
      <c r="C11" s="98">
        <v>2485011.6151567129</v>
      </c>
      <c r="D11" s="136">
        <v>2571019.8085139557</v>
      </c>
      <c r="E11" s="135">
        <v>2661646.4122875407</v>
      </c>
      <c r="F11" s="97">
        <v>7717677.8359582089</v>
      </c>
      <c r="G11" s="88">
        <v>7717678</v>
      </c>
    </row>
    <row r="12" spans="2:7" s="113" customFormat="1">
      <c r="B12" s="137" t="s">
        <v>16</v>
      </c>
      <c r="C12" s="98">
        <v>0</v>
      </c>
      <c r="D12" s="136">
        <v>0</v>
      </c>
      <c r="E12" s="135">
        <v>0</v>
      </c>
      <c r="F12" s="97">
        <v>0</v>
      </c>
      <c r="G12" s="87">
        <v>0</v>
      </c>
    </row>
    <row r="13" spans="2:7" s="113" customFormat="1">
      <c r="B13" s="137" t="s">
        <v>17</v>
      </c>
      <c r="C13" s="98">
        <v>0</v>
      </c>
      <c r="D13" s="136">
        <v>0</v>
      </c>
      <c r="E13" s="135">
        <v>0</v>
      </c>
      <c r="F13" s="97">
        <v>0</v>
      </c>
      <c r="G13" s="87">
        <v>0</v>
      </c>
    </row>
    <row r="14" spans="2:7" s="113" customFormat="1">
      <c r="B14" s="137" t="s">
        <v>18</v>
      </c>
      <c r="C14" s="98">
        <v>7807227.9228581376</v>
      </c>
      <c r="D14" s="136">
        <v>8084022.5166856498</v>
      </c>
      <c r="E14" s="135">
        <v>8371917.8648285251</v>
      </c>
      <c r="F14" s="97">
        <v>24263168.304372311</v>
      </c>
      <c r="G14" s="88">
        <v>24263168</v>
      </c>
    </row>
    <row r="15" spans="2:7" s="113" customFormat="1">
      <c r="B15" s="140" t="s">
        <v>19</v>
      </c>
      <c r="C15" s="134">
        <v>580317.85</v>
      </c>
      <c r="D15" s="119">
        <v>600468.04999999993</v>
      </c>
      <c r="E15" s="133">
        <v>621961.19999999995</v>
      </c>
      <c r="F15" s="86">
        <v>1802747.0999999999</v>
      </c>
      <c r="G15" s="76">
        <v>1802747</v>
      </c>
    </row>
    <row r="16" spans="2:7" s="113" customFormat="1" ht="13.5" customHeight="1">
      <c r="B16" s="140" t="s">
        <v>20</v>
      </c>
      <c r="C16" s="134">
        <v>4979383.5</v>
      </c>
      <c r="D16" s="119">
        <v>5156702.5999999996</v>
      </c>
      <c r="E16" s="133">
        <v>5340402.8999999994</v>
      </c>
      <c r="F16" s="86">
        <v>15476489</v>
      </c>
      <c r="G16" s="76">
        <v>15476489</v>
      </c>
    </row>
    <row r="17" spans="2:7" s="113" customFormat="1" ht="13.5" customHeight="1" thickBot="1">
      <c r="B17" s="132" t="s">
        <v>21</v>
      </c>
      <c r="C17" s="96">
        <v>0</v>
      </c>
      <c r="D17" s="95">
        <v>0</v>
      </c>
      <c r="E17" s="94">
        <v>0</v>
      </c>
      <c r="F17" s="86">
        <v>0</v>
      </c>
      <c r="G17" s="85">
        <v>0</v>
      </c>
    </row>
    <row r="18" spans="2:7" s="113" customFormat="1" ht="16.5" customHeight="1" thickBot="1">
      <c r="B18" s="131" t="s">
        <v>22</v>
      </c>
      <c r="C18" s="117">
        <v>59088586.412763007</v>
      </c>
      <c r="D18" s="130">
        <v>62313108.399022967</v>
      </c>
      <c r="E18" s="129">
        <v>64529480.18391256</v>
      </c>
      <c r="F18" s="84">
        <v>185931174.99569854</v>
      </c>
      <c r="G18" s="156">
        <v>182011474</v>
      </c>
    </row>
    <row r="19" spans="2:7" s="113" customFormat="1" ht="6.75" customHeight="1" thickBot="1">
      <c r="B19" s="83"/>
      <c r="C19" s="82"/>
      <c r="D19" s="82"/>
      <c r="E19" s="82"/>
      <c r="F19" s="188"/>
      <c r="G19" s="189"/>
    </row>
    <row r="20" spans="2:7" s="113" customFormat="1" ht="15.75" thickBot="1">
      <c r="B20" s="182" t="s">
        <v>23</v>
      </c>
      <c r="C20" s="186"/>
      <c r="D20" s="186"/>
      <c r="E20" s="186"/>
      <c r="F20" s="186"/>
      <c r="G20" s="187"/>
    </row>
    <row r="21" spans="2:7" s="113" customFormat="1">
      <c r="B21" s="140" t="s">
        <v>24</v>
      </c>
      <c r="C21" s="100">
        <v>319900</v>
      </c>
      <c r="D21" s="139">
        <v>330400</v>
      </c>
      <c r="E21" s="138">
        <v>341600</v>
      </c>
      <c r="F21" s="86">
        <v>991900</v>
      </c>
      <c r="G21" s="78">
        <v>991900</v>
      </c>
    </row>
    <row r="22" spans="2:7" s="113" customFormat="1">
      <c r="B22" s="140" t="s">
        <v>25</v>
      </c>
      <c r="C22" s="134">
        <v>1963610.5999999999</v>
      </c>
      <c r="D22" s="119">
        <v>2030441.3499999999</v>
      </c>
      <c r="E22" s="133">
        <v>2099622.6999999997</v>
      </c>
      <c r="F22" s="80">
        <v>6093674.6499999994</v>
      </c>
      <c r="G22" s="79">
        <v>6093675</v>
      </c>
    </row>
    <row r="23" spans="2:7" s="113" customFormat="1">
      <c r="B23" s="140" t="s">
        <v>26</v>
      </c>
      <c r="C23" s="134">
        <v>623304.5</v>
      </c>
      <c r="D23" s="119">
        <v>642447.04999999993</v>
      </c>
      <c r="E23" s="133">
        <v>664947.5</v>
      </c>
      <c r="F23" s="80">
        <v>1930699.0499999998</v>
      </c>
      <c r="G23" s="79">
        <v>1930699</v>
      </c>
    </row>
    <row r="24" spans="2:7" s="113" customFormat="1">
      <c r="B24" s="140" t="s">
        <v>27</v>
      </c>
      <c r="C24" s="134">
        <v>42000</v>
      </c>
      <c r="D24" s="119">
        <v>43050</v>
      </c>
      <c r="E24" s="133">
        <v>44450</v>
      </c>
      <c r="F24" s="80">
        <v>129500</v>
      </c>
      <c r="G24" s="79">
        <v>129500</v>
      </c>
    </row>
    <row r="25" spans="2:7" s="113" customFormat="1">
      <c r="B25" s="140" t="s">
        <v>28</v>
      </c>
      <c r="C25" s="134">
        <v>70000</v>
      </c>
      <c r="D25" s="119">
        <v>71050</v>
      </c>
      <c r="E25" s="133">
        <v>71750</v>
      </c>
      <c r="F25" s="80">
        <v>212800</v>
      </c>
      <c r="G25" s="79">
        <v>212800</v>
      </c>
    </row>
    <row r="26" spans="2:7" s="113" customFormat="1">
      <c r="B26" s="140" t="s">
        <v>29</v>
      </c>
      <c r="C26" s="134">
        <v>121099.99999999999</v>
      </c>
      <c r="D26" s="119">
        <v>141400</v>
      </c>
      <c r="E26" s="133">
        <v>129850</v>
      </c>
      <c r="F26" s="80">
        <v>392350</v>
      </c>
      <c r="G26" s="79">
        <v>392350</v>
      </c>
    </row>
    <row r="27" spans="2:7" s="113" customFormat="1">
      <c r="B27" s="140" t="s">
        <v>30</v>
      </c>
      <c r="C27" s="134">
        <v>1242500</v>
      </c>
      <c r="D27" s="119">
        <v>1285550</v>
      </c>
      <c r="E27" s="133">
        <v>1331400</v>
      </c>
      <c r="F27" s="80">
        <v>3859450</v>
      </c>
      <c r="G27" s="79">
        <v>3859450</v>
      </c>
    </row>
    <row r="28" spans="2:7" s="113" customFormat="1" ht="13.5" thickBot="1">
      <c r="B28" s="140" t="s">
        <v>31</v>
      </c>
      <c r="C28" s="134">
        <v>19250</v>
      </c>
      <c r="D28" s="119">
        <v>19250</v>
      </c>
      <c r="E28" s="133">
        <v>19250</v>
      </c>
      <c r="F28" s="80">
        <v>57750</v>
      </c>
      <c r="G28" s="79">
        <v>57750</v>
      </c>
    </row>
    <row r="29" spans="2:7" s="113" customFormat="1" ht="16.5" customHeight="1" thickBot="1">
      <c r="B29" s="125" t="s">
        <v>45</v>
      </c>
      <c r="C29" s="117">
        <v>63490251.512763008</v>
      </c>
      <c r="D29" s="130">
        <v>66876696.799022965</v>
      </c>
      <c r="E29" s="129">
        <v>69232350.383912563</v>
      </c>
      <c r="F29" s="129">
        <v>199599298.69569853</v>
      </c>
      <c r="G29" s="77">
        <f>SUM(G21:G28)+G18</f>
        <v>195679598</v>
      </c>
    </row>
    <row r="30" spans="2:7" s="113" customFormat="1" ht="9.75" customHeight="1" thickBot="1">
      <c r="B30" s="116"/>
      <c r="C30" s="115"/>
      <c r="D30" s="115"/>
      <c r="E30" s="115"/>
      <c r="F30" s="114"/>
      <c r="G30" s="114"/>
    </row>
    <row r="31" spans="2:7" s="113" customFormat="1" ht="15.75" thickBot="1">
      <c r="B31" s="174" t="s">
        <v>33</v>
      </c>
      <c r="C31" s="175"/>
      <c r="D31" s="175"/>
      <c r="E31" s="175"/>
      <c r="F31" s="175"/>
      <c r="G31" s="176"/>
    </row>
    <row r="32" spans="2:7" s="113" customFormat="1" ht="13.5" thickBot="1">
      <c r="B32" s="81" t="s">
        <v>44</v>
      </c>
      <c r="C32" s="122">
        <v>0</v>
      </c>
      <c r="D32" s="121">
        <v>0</v>
      </c>
      <c r="E32" s="120">
        <v>0</v>
      </c>
      <c r="F32" s="120">
        <v>0</v>
      </c>
      <c r="G32" s="120">
        <v>0</v>
      </c>
    </row>
    <row r="33" spans="2:7" s="113" customFormat="1" ht="9.75" customHeight="1" thickBot="1">
      <c r="B33" s="116"/>
      <c r="C33" s="115"/>
      <c r="D33" s="115"/>
      <c r="E33" s="115"/>
      <c r="F33" s="114"/>
      <c r="G33" s="114"/>
    </row>
    <row r="34" spans="2:7" s="113" customFormat="1" ht="13.5" thickBot="1">
      <c r="B34" s="112" t="s">
        <v>35</v>
      </c>
      <c r="C34" s="111">
        <f>'2012-14 E&amp;G Bdgt Sum per Dec '!D34</f>
        <v>5500000</v>
      </c>
      <c r="D34" s="110">
        <f>'2012-14 E&amp;G Bdgt Sum per Dec '!E34</f>
        <v>5665000</v>
      </c>
      <c r="E34" s="109">
        <f>'2012-14 E&amp;G Bdgt Sum per Dec '!F34</f>
        <v>5834950</v>
      </c>
      <c r="F34" s="108">
        <f>SUM(C34:E34)</f>
        <v>16999950</v>
      </c>
      <c r="G34" s="99">
        <v>16999950</v>
      </c>
    </row>
  </sheetData>
  <mergeCells count="7">
    <mergeCell ref="B20:G20"/>
    <mergeCell ref="B31:G31"/>
    <mergeCell ref="B1:E1"/>
    <mergeCell ref="B2:E2"/>
    <mergeCell ref="B4:B5"/>
    <mergeCell ref="B6:G6"/>
    <mergeCell ref="F19:G19"/>
  </mergeCells>
  <pageMargins left="0.75" right="0.75" top="1" bottom="1" header="0.5" footer="0.5"/>
  <pageSetup scale="74"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2012-14 E&amp;G Bdgt Sum per Dec </vt:lpstr>
      <vt:lpstr>Summary per Application</vt:lpstr>
      <vt:lpstr>2012-14 Electric Budget</vt:lpstr>
      <vt:lpstr>2012-14 Gas Budget</vt:lpstr>
      <vt:lpstr>'2012-14 E&amp;G Bdgt Sum per Dec '!Print_Area</vt:lpstr>
      <vt:lpstr>'2012-14 Electric Budget'!Print_Area</vt:lpstr>
      <vt:lpstr>'2012-14 Gas Budget'!Print_Area</vt:lpstr>
      <vt:lpstr>'Summary per Application'!Print_Area</vt:lpstr>
    </vt:vector>
  </TitlesOfParts>
  <Company>Pacific Gas and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Walton, Mardi</dc:creator>
  <cp:lastModifiedBy>Landry, Patti</cp:lastModifiedBy>
  <cp:lastPrinted>2012-10-30T01:44:16Z</cp:lastPrinted>
  <dcterms:created xsi:type="dcterms:W3CDTF">2012-08-24T22:48:14Z</dcterms:created>
  <dcterms:modified xsi:type="dcterms:W3CDTF">2012-10-30T01:47:06Z</dcterms:modified>
</cp:coreProperties>
</file>