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<sst xmlns="http://schemas.openxmlformats.org/spreadsheetml/2006/main" count="34" uniqueCount="31">
  <si>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Monthly Energy Inputs/Outputs</t>
  </si>
  <si>
    <t>January</t>
  </si>
  <si>
    <t>Fuel Energy Input (MMBtu)</t>
  </si>
  <si>
    <t>On-Site Electricity Use from CHP System (MWh)</t>
  </si>
  <si>
    <t>Electricity Export from CHP System (MWh)</t>
  </si>
  <si>
    <t>Useful Thermal Energy Output (MMBtu)</t>
  </si>
  <si>
    <t>Emissions from Exported Electricity</t>
  </si>
  <si>
    <t>MMBtu Equivalent</t>
  </si>
  <si>
    <t>% of total energy output</t>
  </si>
  <si>
    <t>On-Site Electricity Use</t>
  </si>
  <si>
    <t>Exported Electricity</t>
  </si>
  <si>
    <t>Useful Thermal Output</t>
  </si>
  <si>
    <t>Total</t>
  </si>
  <si>
    <t>3. Determine Emissions of Exported Electricity</t>
  </si>
  <si>
    <t>Conversion Factor</t>
  </si>
  <si>
    <t>MMBtu/MWh</t>
  </si>
  <si>
    <t>% of Energy Output for Exported Electricity</t>
  </si>
  <si>
    <t>Assumed Fuel Use for Exported Electricity</t>
  </si>
  <si>
    <t>Natural Gas Emissions</t>
  </si>
  <si>
    <t>Fuel Energy Input</t>
  </si>
  <si>
    <t>MMBtu</t>
  </si>
  <si>
    <t>MTCO2e</t>
  </si>
  <si>
    <t>MTCO2e/MMBTu</t>
  </si>
  <si>
    <t>Allowance Price</t>
  </si>
  <si>
    <t>$/MTCO2e</t>
  </si>
  <si>
    <t>Total GHG Allowance Reimbursement</t>
  </si>
  <si>
    <t>Note: Form CEC-2843 found here: http://www.energy.ca.gov/2009publications/CEC-200-2009-016/CEC-200-2009-016-CMF-REV2.PDF</t>
  </si>
  <si>
    <t>Illustrative calculation of utility reimbursement of GHG Allowance costs</t>
  </si>
  <si>
    <t>1. In accordance with section 3.03(b)(iii) of the AB 1613 contract, CHP provides the following data consistent with Form CEC-2843.</t>
  </si>
  <si>
    <t>2. Use Data from CHP to Determine Percentage of Output associated with Exported Electricity</t>
  </si>
  <si>
    <t>4. Calculate Reimbursement Costs of GHG Allowances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</si>
</sst>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  <numFmt numFmtId="172" formatCode="_(* #,##0.0_);_(* \(#,##0.0\);_(* &quot;-&quot;??_);_(@_)"/>
    <numFmt numFmtId="173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9" fontId="0" fillId="0" borderId="10" xfId="57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9" fontId="0" fillId="0" borderId="10" xfId="57" applyFont="1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42" applyNumberFormat="1" applyFont="1" applyBorder="1" applyAlignment="1">
      <alignment vertical="center" wrapText="1"/>
    </xf>
    <xf numFmtId="173" fontId="0" fillId="0" borderId="10" xfId="42" applyNumberFormat="1" applyFont="1" applyBorder="1" applyAlignment="1">
      <alignment vertical="center" wrapText="1"/>
    </xf>
    <xf numFmtId="173" fontId="0" fillId="0" borderId="0" xfId="42" applyNumberFormat="1" applyFont="1" applyBorder="1" applyAlignment="1">
      <alignment vertical="center" wrapText="1"/>
    </xf>
    <xf numFmtId="8" fontId="0" fillId="0" borderId="10" xfId="0" applyNumberFormat="1" applyBorder="1" applyAlignment="1">
      <alignment/>
    </xf>
    <xf numFmtId="173" fontId="0" fillId="0" borderId="10" xfId="42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/>
    </xf>
    <xf numFmtId="8" fontId="33" fillId="0" borderId="1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27" fillId="0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8.8515625" style="2" customWidth="1"/>
    <col min="2" max="2" width="41.57421875" style="2" customWidth="1"/>
    <col min="3" max="3" width="17.140625" style="2" customWidth="1"/>
    <col min="4" max="4" width="21.28125" style="2" customWidth="1"/>
    <col min="5" max="6" width="8.8515625" style="2" customWidth="1"/>
    <col min="7" max="7" width="15.8515625" style="2" bestFit="1" customWidth="1"/>
    <col min="8" max="16384" width="8.8515625" style="2" customWidth="1"/>
  </cols>
  <sheetData>
    <row r="1" ht="18">
      <c r="B1" s="27" t="s">
        <v>27</v>
      </c>
    </row>
    <row r="3" spans="2:8" ht="14.25">
      <c r="B3" s="24" t="s">
        <v>28</v>
      </c>
      <c r="H3" s="2" t="s">
        <v>26</v>
      </c>
    </row>
    <row r="4" spans="2:3" ht="14.25">
      <c r="B4" s="4" t="s">
        <v>0</v>
      </c>
      <c r="C4" s="4" t="s">
        <v>1</v>
      </c>
    </row>
    <row r="5" spans="2:3" ht="14.25">
      <c r="B5" s="5" t="s">
        <v>2</v>
      </c>
      <c r="C5" s="18">
        <v>1000</v>
      </c>
    </row>
    <row r="6" spans="2:3" ht="14.25">
      <c r="B6" s="5" t="s">
        <v>3</v>
      </c>
      <c r="C6" s="18">
        <v>500</v>
      </c>
    </row>
    <row r="7" spans="2:3" ht="14.25">
      <c r="B7" s="5" t="s">
        <v>4</v>
      </c>
      <c r="C7" s="18">
        <v>1000</v>
      </c>
    </row>
    <row r="8" spans="2:3" ht="14.25">
      <c r="B8" s="5" t="s">
        <v>5</v>
      </c>
      <c r="C8" s="18">
        <v>500</v>
      </c>
    </row>
    <row r="9" spans="2:3" ht="14.25">
      <c r="B9" s="3"/>
      <c r="C9" s="19"/>
    </row>
    <row r="10" ht="14.25">
      <c r="B10" s="28" t="s">
        <v>29</v>
      </c>
    </row>
    <row r="11" spans="2:9" ht="14.25">
      <c r="B11" s="1"/>
      <c r="C11" s="9" t="s">
        <v>7</v>
      </c>
      <c r="D11" s="9" t="s">
        <v>8</v>
      </c>
      <c r="G11" s="2" t="s">
        <v>14</v>
      </c>
      <c r="H11" s="2">
        <f>1/0.293071083333</f>
        <v>3.4121414799008227</v>
      </c>
      <c r="I11" s="2" t="s">
        <v>15</v>
      </c>
    </row>
    <row r="12" spans="2:4" ht="14.25">
      <c r="B12" s="6" t="s">
        <v>9</v>
      </c>
      <c r="C12" s="17">
        <f>C6*H11</f>
        <v>1706.0707399504113</v>
      </c>
      <c r="D12" s="8">
        <f>C12/$C$15</f>
        <v>0.3036679059438568</v>
      </c>
    </row>
    <row r="13" spans="2:4" ht="14.25">
      <c r="B13" s="10" t="s">
        <v>10</v>
      </c>
      <c r="C13" s="21">
        <f>C7*H11</f>
        <v>3412.1414799008226</v>
      </c>
      <c r="D13" s="11">
        <f>C13/$C$15</f>
        <v>0.6073358118877136</v>
      </c>
    </row>
    <row r="14" spans="2:4" ht="14.25">
      <c r="B14" s="6" t="s">
        <v>11</v>
      </c>
      <c r="C14" s="18">
        <f>C8</f>
        <v>500</v>
      </c>
      <c r="D14" s="8">
        <f>C14/$C$15</f>
        <v>0.08899628216842967</v>
      </c>
    </row>
    <row r="15" spans="2:4" ht="14.25">
      <c r="B15" s="6" t="s">
        <v>12</v>
      </c>
      <c r="C15" s="18">
        <f>SUM(C12:C14)</f>
        <v>5618.212219851233</v>
      </c>
      <c r="D15" s="8">
        <f>C15/$C$15</f>
        <v>1</v>
      </c>
    </row>
    <row r="16" spans="2:3" ht="14.25">
      <c r="B16" s="3"/>
      <c r="C16" s="3"/>
    </row>
    <row r="17" ht="14.25">
      <c r="B17" s="25" t="s">
        <v>13</v>
      </c>
    </row>
    <row r="18" spans="2:4" ht="14.25">
      <c r="B18" s="7" t="s">
        <v>19</v>
      </c>
      <c r="C18" s="7">
        <f>C5</f>
        <v>1000</v>
      </c>
      <c r="D18" s="7" t="s">
        <v>20</v>
      </c>
    </row>
    <row r="19" spans="2:4" ht="14.25">
      <c r="B19" s="7" t="s">
        <v>16</v>
      </c>
      <c r="C19" s="12">
        <f>D13</f>
        <v>0.6073358118877136</v>
      </c>
      <c r="D19" s="7"/>
    </row>
    <row r="20" spans="2:4" ht="14.25">
      <c r="B20" s="13" t="s">
        <v>17</v>
      </c>
      <c r="C20" s="14">
        <f>C19*C18</f>
        <v>607.3358118877136</v>
      </c>
      <c r="D20" s="7" t="s">
        <v>20</v>
      </c>
    </row>
    <row r="21" spans="2:4" ht="14.25">
      <c r="B21" s="13" t="s">
        <v>18</v>
      </c>
      <c r="C21" s="15">
        <v>0.05307</v>
      </c>
      <c r="D21" s="7" t="s">
        <v>22</v>
      </c>
    </row>
    <row r="22" spans="2:4" ht="14.25">
      <c r="B22" s="13" t="s">
        <v>6</v>
      </c>
      <c r="C22" s="16">
        <f>C20*C21</f>
        <v>32.23131153688096</v>
      </c>
      <c r="D22" s="13" t="s">
        <v>21</v>
      </c>
    </row>
    <row r="24" ht="14.25">
      <c r="B24" s="26" t="s">
        <v>30</v>
      </c>
    </row>
    <row r="25" spans="2:4" ht="14.25">
      <c r="B25" s="13" t="s">
        <v>6</v>
      </c>
      <c r="C25" s="16">
        <f>C22</f>
        <v>32.23131153688096</v>
      </c>
      <c r="D25" s="13" t="s">
        <v>21</v>
      </c>
    </row>
    <row r="26" spans="2:4" ht="14.25">
      <c r="B26" s="13" t="s">
        <v>23</v>
      </c>
      <c r="C26" s="20">
        <v>11.5</v>
      </c>
      <c r="D26" s="7" t="s">
        <v>24</v>
      </c>
    </row>
    <row r="27" spans="2:4" ht="14.25">
      <c r="B27" s="22" t="s">
        <v>25</v>
      </c>
      <c r="C27" s="23">
        <f>C26*C25</f>
        <v>370.66008267413105</v>
      </c>
      <c r="D27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Kochanowsky, Amy</dc:creator>
  <cp:keywords/>
  <dc:description/>
  <cp:lastModifiedBy>Kochanowsky, Amy</cp:lastModifiedBy>
  <dcterms:created xsi:type="dcterms:W3CDTF">2014-07-18T22:46:48Z</dcterms:created>
  <dcterms:modified xsi:type="dcterms:W3CDTF">2014-07-18T23:38:28Z</dcterms:modified>
  <cp:category/>
  <cp:version/>
  <cp:contentType/>
  <cp:contentStatus/>
</cp:coreProperties>
</file>