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7875" activeTab="0"/>
  </bookViews>
  <sheets>
    <sheet name="Certification" sheetId="1" r:id="rId1"/>
    <sheet name="Instructions" sheetId="2" r:id="rId2"/>
    <sheet name=" Summary" sheetId="3" r:id="rId3"/>
    <sheet name="I_Phys_Res" sheetId="4" r:id="rId4"/>
    <sheet name="II_DWR_Contracts" sheetId="5" r:id="rId5"/>
    <sheet name="III_Unit_Import" sheetId="6" r:id="rId6"/>
    <sheet name="IV_NonUnit_Import" sheetId="7" r:id="rId7"/>
    <sheet name="V_LD_Contracts" sheetId="8" r:id="rId8"/>
    <sheet name="VI_Portfolio_RA" sheetId="9" r:id="rId9"/>
    <sheet name="VII_Construc" sheetId="10" r:id="rId10"/>
    <sheet name="DR-a_2hr-Plus" sheetId="11" r:id="rId11"/>
    <sheet name="DR-b_2hr-max" sheetId="12" r:id="rId12"/>
  </sheets>
  <definedNames>
    <definedName name="_Toc124581189" localSheetId="1">'Instructions'!#REF!</definedName>
    <definedName name="_Toc124581190" localSheetId="1">'Instructions'!$A$33</definedName>
    <definedName name="_Toc124581191" localSheetId="1">'Instructions'!$A$99</definedName>
    <definedName name="_Toc124581214" localSheetId="1">'Instructions'!$A$105</definedName>
    <definedName name="_Toc124581215" localSheetId="1">'Instructions'!$A$171</definedName>
    <definedName name="_Toc124581495" localSheetId="1">'Instructions'!$A$13</definedName>
    <definedName name="Local_Areas">' Summary'!#REF!</definedName>
    <definedName name="_xlnm.Print_Area" localSheetId="2">' Summary'!$A$1:$G$52</definedName>
    <definedName name="_xlnm.Print_Area" localSheetId="1">'Instructions'!$A$1:$A$190</definedName>
    <definedName name="_xlnm.Print_Titles" localSheetId="10">'DR-a_2hr-Plus'!$1:$4</definedName>
    <definedName name="_xlnm.Print_Titles" localSheetId="11">'DR-b_2hr-max'!$1:$4</definedName>
    <definedName name="_xlnm.Print_Titles" localSheetId="3">'I_Phys_Res'!$1:$4</definedName>
    <definedName name="_xlnm.Print_Titles" localSheetId="5">'III_Unit_Import'!$1:$4</definedName>
    <definedName name="_xlnm.Print_Titles" localSheetId="6">'IV_NonUnit_Import'!$1:$4</definedName>
    <definedName name="_xlnm.Print_Titles" localSheetId="7">'V_LD_Contracts'!$1:$4</definedName>
    <definedName name="RMR">' Summary'!$F$39:$F$40</definedName>
    <definedName name="Z_1192BFD3_42A0_438F_AE28_3A7B66144E0D_.wvu.PrintArea" localSheetId="2" hidden="1">' Summary'!$A$1:$G$52</definedName>
    <definedName name="Z_1192BFD3_42A0_438F_AE28_3A7B66144E0D_.wvu.PrintArea" localSheetId="1" hidden="1">'Instructions'!$A$1:$A$190</definedName>
    <definedName name="Z_1192BFD3_42A0_438F_AE28_3A7B66144E0D_.wvu.PrintTitles" localSheetId="10" hidden="1">'DR-a_2hr-Plus'!$1:$4</definedName>
    <definedName name="Z_1192BFD3_42A0_438F_AE28_3A7B66144E0D_.wvu.PrintTitles" localSheetId="11" hidden="1">'DR-b_2hr-max'!$1:$4</definedName>
    <definedName name="Z_1192BFD3_42A0_438F_AE28_3A7B66144E0D_.wvu.PrintTitles" localSheetId="3" hidden="1">'I_Phys_Res'!$1:$4</definedName>
    <definedName name="Z_1192BFD3_42A0_438F_AE28_3A7B66144E0D_.wvu.PrintTitles" localSheetId="5" hidden="1">'III_Unit_Import'!$1:$4</definedName>
    <definedName name="Z_1192BFD3_42A0_438F_AE28_3A7B66144E0D_.wvu.PrintTitles" localSheetId="6" hidden="1">'IV_NonUnit_Import'!$1:$4</definedName>
    <definedName name="Z_1192BFD3_42A0_438F_AE28_3A7B66144E0D_.wvu.PrintTitles" localSheetId="7" hidden="1">'V_LD_Contracts'!$1:$4</definedName>
  </definedNames>
  <calcPr fullCalcOnLoad="1"/>
</workbook>
</file>

<file path=xl/comments10.xml><?xml version="1.0" encoding="utf-8"?>
<comments xmlns="http://schemas.openxmlformats.org/spreadsheetml/2006/main">
  <authors>
    <author>Merideth Sterkel</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3.xml><?xml version="1.0" encoding="utf-8"?>
<comments xmlns="http://schemas.openxmlformats.org/spreadsheetml/2006/main">
  <authors>
    <author>Merideth Sterkel</author>
    <author>rls</author>
  </authors>
  <commentList>
    <comment ref="B25" authorId="0">
      <text>
        <r>
          <rPr>
            <sz val="8"/>
            <rFont val="Tahoma"/>
            <family val="0"/>
          </rPr>
          <t xml:space="preserve">Each LSE should insert 
RMR Cond. 2 Allocation from CPUC letter.
</t>
        </r>
      </text>
    </comment>
    <comment ref="C37" authorId="0">
      <text>
        <r>
          <rPr>
            <sz val="8"/>
            <rFont val="Tahoma"/>
            <family val="0"/>
          </rPr>
          <t>In order to calculate each Resource Category Bucket by itself, one has to disaggregate the individual values from (L).   
Bucket #1 is straigtforward (Cell C42 = E34)
Bucket #2 by itself is calculated as Category#1,2 minus Category #1 (Cell C43 = E34-E33)
Bucket #3 by itself is calculated as Category#1,2,3 minus Category #1,2 (Cell C44 = E35-E34)
Bucket #4 by itself cannot be calculated same as above. Instead, to not undercount, it is necessary to consider Cell C45 as exactly Cell B45.  This formula demonstrates Bucket #4 resources can count as any  resources categories, i.e. there is no limit to their use as countable capacity.</t>
        </r>
      </text>
    </comment>
    <comment ref="D29" authorId="1">
      <text>
        <r>
          <rPr>
            <sz val="8"/>
            <rFont val="Tahoma"/>
            <family val="0"/>
          </rPr>
          <t>Category 1 = total from Table 2, Caltegory #1,2 = Countable Category #1 from (L) + Category #2 total from Table 2, Category #1,2,3 = Countable Category #1,2 from (L) + Category #3 from Table 2, Category #1,2,3,4 = Countable #1,2,3 from (L) plus Cateogry #4 fromTable 2</t>
        </r>
      </text>
    </comment>
  </commentList>
</comments>
</file>

<file path=xl/comments4.xml><?xml version="1.0" encoding="utf-8"?>
<comments xmlns="http://schemas.openxmlformats.org/spreadsheetml/2006/main">
  <authors>
    <author>Merideth Sterkel</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5.xml><?xml version="1.0" encoding="utf-8"?>
<comments xmlns="http://schemas.openxmlformats.org/spreadsheetml/2006/main">
  <authors>
    <author>Merideth Sterkel</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6.xml><?xml version="1.0" encoding="utf-8"?>
<comments xmlns="http://schemas.openxmlformats.org/spreadsheetml/2006/main">
  <authors>
    <author>Merideth Sterkel</author>
  </authors>
  <commentList>
    <comment ref="K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L3" authorId="0">
      <text>
        <r>
          <rPr>
            <sz val="8"/>
            <rFont val="Tahoma"/>
            <family val="0"/>
          </rPr>
          <t xml:space="preserve">See RA Guide Section 2,  “Greater than or equal to” 160 hours per month.
</t>
        </r>
      </text>
    </comment>
    <comment ref="M3" authorId="0">
      <text>
        <r>
          <rPr>
            <sz val="8"/>
            <rFont val="Tahoma"/>
            <family val="0"/>
          </rPr>
          <t xml:space="preserve">See RA Guide Section 2
“Greater than or equal to” 384 hours per month.
</t>
        </r>
      </text>
    </comment>
    <comment ref="N3" authorId="0">
      <text>
        <r>
          <rPr>
            <sz val="8"/>
            <rFont val="Tahoma"/>
            <family val="0"/>
          </rPr>
          <t>See RA Guide Section 2
All Hours (planned availability is unrestricted)</t>
        </r>
      </text>
    </comment>
  </commentList>
</comments>
</file>

<file path=xl/comments7.xml><?xml version="1.0" encoding="utf-8"?>
<comments xmlns="http://schemas.openxmlformats.org/spreadsheetml/2006/main">
  <authors>
    <author>Merideth Sterkel</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8.xml><?xml version="1.0" encoding="utf-8"?>
<comments xmlns="http://schemas.openxmlformats.org/spreadsheetml/2006/main">
  <authors>
    <author>Merideth Sterkel</author>
  </authors>
  <commentList>
    <comment ref="I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J3" authorId="0">
      <text>
        <r>
          <rPr>
            <sz val="8"/>
            <rFont val="Tahoma"/>
            <family val="0"/>
          </rPr>
          <t xml:space="preserve">See RA Guide Section 2,  “Greater than or equal to” 160 hours per month.
</t>
        </r>
      </text>
    </comment>
    <comment ref="K3" authorId="0">
      <text>
        <r>
          <rPr>
            <sz val="8"/>
            <rFont val="Tahoma"/>
            <family val="0"/>
          </rPr>
          <t xml:space="preserve">See RA Guide Section 2
“Greater than or equal to” 384 hours per month.
</t>
        </r>
      </text>
    </comment>
    <comment ref="L3" authorId="0">
      <text>
        <r>
          <rPr>
            <sz val="8"/>
            <rFont val="Tahoma"/>
            <family val="0"/>
          </rPr>
          <t>See RA Guide Section 2
All Hours (planned availability is unrestricted)</t>
        </r>
      </text>
    </comment>
  </commentList>
</comments>
</file>

<file path=xl/comments9.xml><?xml version="1.0" encoding="utf-8"?>
<comments xmlns="http://schemas.openxmlformats.org/spreadsheetml/2006/main">
  <authors>
    <author>Merideth Sterkel</author>
  </authors>
  <commentList>
    <comment ref="L3" authorId="0">
      <text>
        <r>
          <rPr>
            <sz val="8"/>
            <rFont val="Tahoma"/>
            <family val="0"/>
          </rPr>
          <t>See RA Guide Section 2
All Hours (planned availability is unrestricted)</t>
        </r>
      </text>
    </comment>
    <comment ref="K3" authorId="0">
      <text>
        <r>
          <rPr>
            <sz val="8"/>
            <rFont val="Tahoma"/>
            <family val="0"/>
          </rPr>
          <t xml:space="preserve">See RA Guide Section 2
“Greater than or equal to” 384 hours per month.
</t>
        </r>
      </text>
    </comment>
    <comment ref="J3" authorId="0">
      <text>
        <r>
          <rPr>
            <sz val="8"/>
            <rFont val="Tahoma"/>
            <family val="0"/>
          </rPr>
          <t xml:space="preserve">See RA Guide Section 2,  “Greater than or equal to” 160 hours per month.
</t>
        </r>
      </text>
    </comment>
    <comment ref="I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List>
</comments>
</file>

<file path=xl/sharedStrings.xml><?xml version="1.0" encoding="utf-8"?>
<sst xmlns="http://schemas.openxmlformats.org/spreadsheetml/2006/main" count="378" uniqueCount="268">
  <si>
    <t>Summary Table 3, Maximum Compliance Showing Cumulative Load in Each Bucket (MW)</t>
  </si>
  <si>
    <t>Table 3 shows the Maximum Cumulative Contribution (MCC) figures that were issued as errata by the Energy Division on December 29, 2005.  This table automatically calculates LSE-specific MW values that correspond to the MCC percentages; and automatically calculates how much capacity will count based on the data provided in the supporting spreadsheet tabs relative to the 115% RA target in Cell E9.</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</si>
  <si>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</si>
  <si>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</si>
  <si>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</si>
  <si>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3
90% Year Ahead Compliance Showing
Claimed vs. Countable Load in Each Bucket (MW)</t>
  </si>
  <si>
    <t>Summary Table 4
Resource Category by Bucket (MW)</t>
  </si>
  <si>
    <t>Summary Table 5
Minimum Required Compliance Showing by Category (MW)</t>
  </si>
  <si>
    <r>
      <t>RAR Capacity Effective End Date</t>
    </r>
    <r>
      <rPr>
        <sz val="12"/>
        <rFont val="Times New Roman"/>
        <family val="1"/>
      </rPr>
      <t xml:space="preserve"> – Please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utility owned generation, enter the date the facility is expected to retire or be sold.  For cases that do not fit this description, please ask the ED for instructions.</t>
    </r>
  </si>
  <si>
    <r>
      <t xml:space="preserve">Allocation of RA Import Branch Group (MW) - </t>
    </r>
    <r>
      <rPr>
        <sz val="12"/>
        <rFont val="Times New Roman"/>
        <family val="1"/>
      </rPr>
      <t>If the resource is an import resource, enter here the resource's allocation in MW over the Branch Group specified in Column H CAISO Control Zone or Branch Group.  Please ensure that the total the LSE enters for a particular Branch Group does not exceed the LSE's final Import Allocation for that Branch Group.</t>
    </r>
  </si>
  <si>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</si>
  <si>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</si>
  <si>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</si>
  <si>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 xml:space="preserve">The Summary Tab of the RA workbook tabulates data from the supporting resource worksheets, and consists of the five Summary Tables described below.  As noted above, the Summary Tab is almost entirely automated, only requiring the LSE to fill in the following three pieces of data in the Summary Tab, which are highlighted in light blue: </t>
  </si>
  <si>
    <t xml:space="preserve">This box also computes the LSE's compliance with the LD Phase Out percentages.  The final row computes the amount of non-LD resource available to fulfill the RAR.  Compliance is shown when the LSE has demonstrated at least 50% of their RAR met through non-LD resources. In future years, this requirement will raise to 75%, and finally 100% in 2009. This is the reverse of how the LD Phase out percentages are normally stated; this was done to remain consistent with the wording and formulas in the rest of the Summary Table, and to make clear the intent - to procure non-LD Resources.  If the Local obligation forces the LSE to leave out more LD contracts than would otherwise  be acceptable under the phase out schedule, please note that the Local RAR obligation supersedes the phase out percentage. </t>
  </si>
  <si>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(i.e. there may be multiple rows with the same contract identifier)</t>
    </r>
  </si>
  <si>
    <r>
      <t>Scheduling Resource ID</t>
    </r>
    <r>
      <rPr>
        <sz val="12"/>
        <rFont val="Times New Roman"/>
        <family val="1"/>
      </rPr>
      <t xml:space="preserve"> – The CAISO-assigned Scheduling Resource ID for this resource, either aggregate or unit specific.  Please find this ID on the List of Qualifying Capacity posted on the CAISO website on July 14, 2006.  For resources "paired" to become one contract with unrestricted availability, please list both paired IDs on one line, and any resources with "unpaired" amounts on a separate line.</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</si>
  <si>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t>
    </r>
  </si>
  <si>
    <r>
      <t>Resource Capacity Contract Number</t>
    </r>
    <r>
      <rPr>
        <sz val="12"/>
        <rFont val="Times New Roman"/>
        <family val="1"/>
      </rPr>
      <t xml:space="preserve"> – LSE specified number that identifies the relevant contract(s).  This information will be used to identify supporting documentation during compliance verification.  </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</si>
  <si>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Also if a unit is only available for part of the month, </t>
    </r>
  </si>
  <si>
    <r>
      <t>Resource Capacity Contract Number</t>
    </r>
    <r>
      <rPr>
        <sz val="12"/>
        <rFont val="Times New Roman"/>
        <family val="1"/>
      </rPr>
      <t xml:space="preserve"> – LSE specified number that identifies the relevant contract(s).  This information will be used to identify supporting documentation during compliance verification. Use the following convention for reporting LD contracts -- LD-LSE initials-001, then LD-LSE acronym-002, etc. For example, LD-SCE-001 is the first LD contract for Southern California Edison.</t>
    </r>
  </si>
  <si>
    <r>
      <t>Resource Capacity Contract Number</t>
    </r>
    <r>
      <rPr>
        <sz val="12"/>
        <rFont val="Times New Roman"/>
        <family val="1"/>
      </rPr>
      <t xml:space="preserve"> – LSE specified number that identifies the relevant contract(s).  This information will be used to identify supporting documentation during compliance verification.</t>
    </r>
  </si>
  <si>
    <r>
      <t>Branch Group</t>
    </r>
    <r>
      <rPr>
        <sz val="12"/>
        <rFont val="Times New Roman"/>
        <family val="1"/>
      </rPr>
      <t xml:space="preserve"> – The name of the Branch Group that CAISO import capability has been allocated for purposes of RA to the LSE. </t>
    </r>
  </si>
  <si>
    <r>
      <t>Allocation of RA Import Branch Group</t>
    </r>
    <r>
      <rPr>
        <sz val="12"/>
        <rFont val="Times New Roman"/>
        <family val="1"/>
      </rPr>
      <t xml:space="preserve"> </t>
    </r>
    <r>
      <rPr>
        <b/>
        <sz val="12"/>
        <rFont val="Times New Roman"/>
        <family val="1"/>
      </rPr>
      <t xml:space="preserve">(MW) </t>
    </r>
    <r>
      <rPr>
        <sz val="12"/>
        <rFont val="Times New Roman"/>
        <family val="1"/>
      </rPr>
      <t>– The quantity of total qualified capacity available to the specific LSE at the specific Branch Group, as defined by the CAISO for the purposes of RAR.</t>
    </r>
    <r>
      <rPr>
        <b/>
        <sz val="12"/>
        <rFont val="Times New Roman"/>
        <family val="1"/>
      </rPr>
      <t xml:space="preserve">  </t>
    </r>
    <r>
      <rPr>
        <sz val="12"/>
        <rFont val="Times New Roman"/>
        <family val="1"/>
      </rPr>
      <t>Please ensure that the total the LSE enters for a particular Branch Group does not exceed the LSE's final Import Allocation for that Branch Group.</t>
    </r>
  </si>
  <si>
    <r>
      <t>Allocation of RA Import Branch Group</t>
    </r>
    <r>
      <rPr>
        <sz val="12"/>
        <rFont val="Times New Roman"/>
        <family val="1"/>
      </rPr>
      <t xml:space="preserve"> </t>
    </r>
    <r>
      <rPr>
        <b/>
        <sz val="12"/>
        <rFont val="Times New Roman"/>
        <family val="1"/>
      </rPr>
      <t xml:space="preserve">(MW) </t>
    </r>
    <r>
      <rPr>
        <sz val="12"/>
        <rFont val="Times New Roman"/>
        <family val="1"/>
      </rPr>
      <t>– The quantity of total qualified capacity available to the specific LSE at the specific Branch Group, as defined by the CAISO for the purposes of RAR.</t>
    </r>
    <r>
      <rPr>
        <b/>
        <sz val="12"/>
        <rFont val="Times New Roman"/>
        <family val="1"/>
      </rPr>
      <t xml:space="preserve"> </t>
    </r>
    <r>
      <rPr>
        <sz val="12"/>
        <rFont val="Times New Roman"/>
        <family val="1"/>
      </rPr>
      <t>Please ensure that the total the LSE enters for a particular Branch Group does not exceed the LSE's final Import Allocation for that Branch Group.</t>
    </r>
  </si>
  <si>
    <r>
      <t>Busbar Plant  Name</t>
    </r>
    <r>
      <rPr>
        <sz val="12"/>
        <rFont val="Times New Roman"/>
        <family val="1"/>
      </rPr>
      <t xml:space="preserve"> – The name of the plant in which a group of units sharing a common busbar have been identified without yet knowing which units will be selected.</t>
    </r>
  </si>
  <si>
    <r>
      <t xml:space="preserve">Resource Adequacy Capacity (MW) </t>
    </r>
    <r>
      <rPr>
        <sz val="12"/>
        <rFont val="Times New Roman"/>
        <family val="1"/>
      </rPr>
      <t>– This quantity is calculated automatically from the four Resource Category columns to the right, and represents the quantity of capacity that the LSE has under contract and that will be counted toward its requirement for that RAR Month.  Note: the Resource Adequacy Capacity amount cannot exceed the Qualified Capacity amount for the resource.  Also note that any changes to Resource Adequacy Capacity during the RAR month must be identified in a separate line entry.  For contracts "paired" to aggregate to one resource with unrestricted availability, list only the QC MW that overlaps.  Additional "unpaired" amounts go on separate lines.</t>
    </r>
  </si>
  <si>
    <r>
      <t>Branch Group</t>
    </r>
    <r>
      <rPr>
        <sz val="12"/>
        <rFont val="Times New Roman"/>
        <family val="1"/>
      </rPr>
      <t xml:space="preserve"> – The name of the Branch Group that CAISO import capability has been allocated for purposes of RA to the LSE.</t>
    </r>
  </si>
  <si>
    <r>
      <t>Allocation of RA Import Branch Group</t>
    </r>
    <r>
      <rPr>
        <sz val="12"/>
        <rFont val="Times New Roman"/>
        <family val="1"/>
      </rPr>
      <t xml:space="preserve"> </t>
    </r>
    <r>
      <rPr>
        <b/>
        <sz val="12"/>
        <rFont val="Times New Roman"/>
        <family val="1"/>
      </rPr>
      <t xml:space="preserve">(MW) </t>
    </r>
    <r>
      <rPr>
        <sz val="12"/>
        <rFont val="Times New Roman"/>
        <family val="1"/>
      </rPr>
      <t>– The quantity of total qualified capacity available to the specific LSE at the specific Branch Group, as defined by the CAISO pursuant to the annual Import Allocation process to determine Branch Group and MW total for the purposes of RAR. Please ensure that the total the LSE enters for a particular Branch Group does not exceed the LSE's final Import Allocation for that Branch Group.</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</si>
  <si>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its requirement for that RAR Month.  Note: the Resource Adequacy Capacity amount cannot exceed the anticipated Qualified Capacity amount for the resource.  Units under construction shall not be allowed in monthly filings and must appear in the Qualifying capacity list 60 days before they may be counted as a physical resource. </t>
    </r>
  </si>
  <si>
    <r>
      <t>Date</t>
    </r>
    <r>
      <rPr>
        <sz val="12"/>
        <rFont val="Times New Roman"/>
        <family val="1"/>
      </rPr>
      <t xml:space="preserve"> </t>
    </r>
    <r>
      <rPr>
        <b/>
        <sz val="12"/>
        <rFont val="Times New Roman"/>
        <family val="1"/>
      </rPr>
      <t>of Commercial Operation</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</si>
  <si>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r>
      <t xml:space="preserve">Resource Adequacy Capacity (MW) – </t>
    </r>
    <r>
      <rPr>
        <sz val="12"/>
        <rFont val="Times New Roman"/>
        <family val="1"/>
      </rPr>
      <t xml:space="preserve">The quantity of capacity of the program.  If the program is not unique to the LSE, enter CEC DR Allocation.    </t>
    </r>
  </si>
  <si>
    <r>
      <t>Program Operator –</t>
    </r>
    <r>
      <rPr>
        <sz val="12"/>
        <rFont val="Times New Roman"/>
        <family val="1"/>
      </rPr>
      <t xml:space="preserve"> The entity that will physically dispatch the program.</t>
    </r>
  </si>
  <si>
    <r>
      <t>Program Capacity (MW)</t>
    </r>
    <r>
      <rPr>
        <sz val="12"/>
        <rFont val="Times New Roman"/>
        <family val="1"/>
      </rPr>
      <t xml:space="preserve"> – The total program capacity as reported by the CEC staff.</t>
    </r>
  </si>
  <si>
    <r>
      <t xml:space="preserve">Resource Adequacy Capacity (MW) – </t>
    </r>
    <r>
      <rPr>
        <sz val="12"/>
        <rFont val="Times New Roman"/>
        <family val="1"/>
      </rPr>
      <t xml:space="preserve">The program's quantity of capacity.   </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</si>
  <si>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</si>
  <si>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t>I.    Physical Resources in ISO Control Area and Unit Specific DWR Contracts</t>
  </si>
  <si>
    <t>I. Physical Resources in ISO Control Area and Unit-Specific DWR Contracts</t>
  </si>
  <si>
    <t>The RA template contains the following resource worksheets, which are respectively subtotaled at the top of each sheet then tabulated in Summary Table 2:</t>
  </si>
  <si>
    <t>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 2.</t>
  </si>
  <si>
    <r>
      <t xml:space="preserve">Total Authorized Hours of Operation- </t>
    </r>
    <r>
      <rPr>
        <sz val="12"/>
        <rFont val="Times New Roman"/>
        <family val="1"/>
      </rPr>
      <t>Report the program's monthly authorized hours of operation.</t>
    </r>
  </si>
  <si>
    <r>
      <t xml:space="preserve">Program Name – </t>
    </r>
    <r>
      <rPr>
        <sz val="12"/>
        <rFont val="Times New Roman"/>
        <family val="1"/>
      </rPr>
      <t>The name of the program. For those programs not operated by the LSE, please enter "CEC Allocation".</t>
    </r>
  </si>
  <si>
    <r>
      <t>E.</t>
    </r>
    <r>
      <rPr>
        <b/>
        <i/>
        <sz val="7"/>
        <rFont val="Times New Roman"/>
        <family val="1"/>
      </rPr>
      <t xml:space="preserve">   </t>
    </r>
    <r>
      <rPr>
        <b/>
        <i/>
        <sz val="14"/>
        <rFont val="Arial"/>
        <family val="2"/>
      </rPr>
      <t>Worksheets on Dispatchable Demand Response Program Resources</t>
    </r>
  </si>
  <si>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</si>
  <si>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</si>
  <si>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A. Overview</t>
  </si>
  <si>
    <t>C. Summary Tab</t>
  </si>
  <si>
    <t>D. Instructions for the Resource Reporting Worksheets</t>
  </si>
  <si>
    <t>E. Worksheets on Dispatchable Demand Response Program Resources</t>
  </si>
  <si>
    <t>Worksheet Tab Name = DR-a_2hr-Plus</t>
  </si>
  <si>
    <t>Worksheet Tab Name = DR-b_2hr-max</t>
  </si>
  <si>
    <t>Worksheet Tab Name = I_Phys_Res</t>
  </si>
  <si>
    <t>Category #1 Bucket:  Greater than or equal to the ULR monthly hours. These are for June through September, respectively: 40, 40, 60, and 40.</t>
  </si>
  <si>
    <t>Category #2 Bucket:  160 hours</t>
  </si>
  <si>
    <t>Category #3  Bucket:  384 hours</t>
  </si>
  <si>
    <t>Category #4  Bucket:  Unrestricted</t>
  </si>
  <si>
    <t>Title:</t>
  </si>
  <si>
    <t>Date:</t>
  </si>
  <si>
    <t>Resource Adequacy Capacity (MW)</t>
  </si>
  <si>
    <t>Allocation of RA Import Branch Group (MW)</t>
  </si>
  <si>
    <t>CAISO Congestion Zone</t>
  </si>
  <si>
    <t>Program Name</t>
  </si>
  <si>
    <t>Program Operator</t>
  </si>
  <si>
    <t>Program Capacity (MW)</t>
  </si>
  <si>
    <t>Authorized Operation Start Date (mm/dd/yyyy)</t>
  </si>
  <si>
    <t>Authorized Operation End Date (mm/dd/yyyy)</t>
  </si>
  <si>
    <t>Percentage of All RA Resources</t>
  </si>
  <si>
    <t>Branch 
Group</t>
  </si>
  <si>
    <t xml:space="preserve">Total Resource Adequacy Capacity </t>
  </si>
  <si>
    <t>Scheduling Coordinator:</t>
  </si>
  <si>
    <t>Subtotal</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</si>
  <si>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</si>
  <si>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</si>
  <si>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</si>
  <si>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</si>
  <si>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</si>
  <si>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</si>
  <si>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</si>
  <si>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Contact Person for Questions about this Filing:</t>
  </si>
  <si>
    <t>Instructions for RA Reporting Template</t>
  </si>
  <si>
    <t>Certification of Information:</t>
  </si>
  <si>
    <t>B. Instructions for the Certification Sheet</t>
  </si>
  <si>
    <t>Name of Load Serving Entity (LSE):</t>
  </si>
  <si>
    <t>1. I have responsibility for the activities reflected in this filing;</t>
  </si>
  <si>
    <t>City:</t>
  </si>
  <si>
    <t>State:</t>
  </si>
  <si>
    <t xml:space="preserve">Worksheet A. CERTIFICATION FORM </t>
  </si>
  <si>
    <t>Worksheet B. SUMMARY</t>
  </si>
  <si>
    <t xml:space="preserve">Worksheet V.  RESOURCES </t>
  </si>
  <si>
    <t xml:space="preserve">Worksheet III.  RESOURCES </t>
  </si>
  <si>
    <t>Certified By Authorized LSE Representative (Name):</t>
  </si>
  <si>
    <t>Worksheet I. Physical Resources in ISO Control Area</t>
  </si>
  <si>
    <t>Contract Identifier</t>
  </si>
  <si>
    <t>Signature (sign the hard copy of filing):</t>
  </si>
  <si>
    <t>Address:</t>
  </si>
  <si>
    <t>Address 2:</t>
  </si>
  <si>
    <t>Category #1 Bucket</t>
  </si>
  <si>
    <t>Category #1,2  Buckets</t>
  </si>
  <si>
    <t>Category #1,2,3  Buckets</t>
  </si>
  <si>
    <t>Category #1,2,3,4  Buckets</t>
  </si>
  <si>
    <t>Sum of Resource Category 1</t>
  </si>
  <si>
    <t>Sum of Resource Category 2</t>
  </si>
  <si>
    <t>Sum of Resource Category 3</t>
  </si>
  <si>
    <t>Sum of Resource Category 4</t>
  </si>
  <si>
    <t>Resource Category #1 Bucket</t>
  </si>
  <si>
    <t>Resource Category #2 Bucket</t>
  </si>
  <si>
    <t>Resource Category #3 Bucket</t>
  </si>
  <si>
    <t>Resource Category #4 Bucket</t>
  </si>
  <si>
    <t>Category #4  Bucket</t>
  </si>
  <si>
    <t>Category #4, 3  Buckets</t>
  </si>
  <si>
    <t>Category #4, 3, 2  Buckets</t>
  </si>
  <si>
    <t>Category #4, 3, 2, 1  Buckets</t>
  </si>
  <si>
    <t>Cumulative Total</t>
  </si>
  <si>
    <t>(A)</t>
  </si>
  <si>
    <t>(B)</t>
  </si>
  <si>
    <t xml:space="preserve">(C) </t>
  </si>
  <si>
    <t>(D)</t>
  </si>
  <si>
    <t>(E)</t>
  </si>
  <si>
    <t>(F)</t>
  </si>
  <si>
    <t>(G)</t>
  </si>
  <si>
    <t>Categories</t>
  </si>
  <si>
    <t>Peak Demand [Coincident Peak Hour Demand Forecast provided by CEC] (MW):</t>
  </si>
  <si>
    <t>Summary Table 2
Total Claimed Resource Adequacy Capacity by Type of Capacity (MW)</t>
  </si>
  <si>
    <t>(H)</t>
  </si>
  <si>
    <t>(I)</t>
  </si>
  <si>
    <t>(J)</t>
  </si>
  <si>
    <t>(K)</t>
  </si>
  <si>
    <t>(L)</t>
  </si>
  <si>
    <t>(M)</t>
  </si>
  <si>
    <t>(N)</t>
  </si>
  <si>
    <t>(O)</t>
  </si>
  <si>
    <t>(P)</t>
  </si>
  <si>
    <t>(Q)</t>
  </si>
  <si>
    <t>(S)</t>
  </si>
  <si>
    <t>(T)</t>
  </si>
  <si>
    <t>(U)</t>
  </si>
  <si>
    <t>(V)</t>
  </si>
  <si>
    <t>(W)</t>
  </si>
  <si>
    <t>(R)</t>
  </si>
  <si>
    <t>Maximum Cumulative Contribution (MCC)
 Allowed (%)</t>
  </si>
  <si>
    <t xml:space="preserve"> Abbreviation</t>
  </si>
  <si>
    <t>Filing Month</t>
  </si>
  <si>
    <t>Peak Demand</t>
  </si>
  <si>
    <t>DR-a</t>
  </si>
  <si>
    <t>DR-b</t>
  </si>
  <si>
    <t>Claimed Resource Adequacy Capacity by Bucket (MW)
(O) = Totals from Summary Table 2</t>
  </si>
  <si>
    <t>Countable 
Resource 
Adequacy 
Capacity 
by Bucket (MW)</t>
  </si>
  <si>
    <t>Minimum Cumulative Requirement (MCR) %</t>
  </si>
  <si>
    <t>Minimum Capacity Levels (MW)
(T) = (S) x (RAR)</t>
  </si>
  <si>
    <t xml:space="preserve">Countable Resource Adequacy Capacity (MW)
(U) = Cummulative Values of (P) </t>
  </si>
  <si>
    <r>
      <t>(Short)</t>
    </r>
    <r>
      <rPr>
        <b/>
        <sz val="10"/>
        <rFont val="Arial"/>
        <family val="0"/>
      </rPr>
      <t>/Long on Capacity (MW)
(V) = (U) - (T)</t>
    </r>
  </si>
  <si>
    <t>Compliance 
Status
(W) = "Compliant" when (V) is Greater Than or Equal to Zero</t>
  </si>
  <si>
    <t xml:space="preserve">Worksheet I.  RESOURCES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</si>
  <si>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</si>
  <si>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</si>
  <si>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</si>
  <si>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</si>
  <si>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</si>
  <si>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 xml:space="preserve">Worksheet DR-a  RESOURCES </t>
  </si>
  <si>
    <t xml:space="preserve">Worksheet DR-b.  RESOURCES </t>
  </si>
  <si>
    <t>unrestricted</t>
  </si>
  <si>
    <t>Claimed Resource plus countable from prior bucket  (MW)
(K) = (L) + Total of Table 2</t>
  </si>
  <si>
    <t>DR-a_2hr-Plus. Dispatchable Demand Response Program Resources Available more than 2 hours per day</t>
  </si>
  <si>
    <t>DR-b_2hr-max. Dispatchable Demand Response Program Resources Available not more than 2 hours per day</t>
  </si>
  <si>
    <r>
      <t xml:space="preserve">Type of Capacity
</t>
    </r>
    <r>
      <rPr>
        <b/>
        <sz val="9"/>
        <rFont val="Arial"/>
        <family val="2"/>
      </rPr>
      <t>(Double-Click on Yellow-Highlighted Cells below to go to Each Supporting Worksheet Tab)</t>
    </r>
  </si>
  <si>
    <t>Notes:</t>
  </si>
  <si>
    <t xml:space="preserve">Double-Click on Yellow-Highlighted Cells below to go to Each Supporting Worksheet Tab.  In order to use this "Double-Click" feature, you must unselect the 'Edit Directly In Cell' feature in MS-Excel.  To do this, on the MENU BAR above, select TOOLS then OPTIONS then the EDIT tab and make sure there is NO checkmark in the 'Edit Directly In Cell' box.  </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</si>
  <si>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</si>
  <si>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</si>
  <si>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r>
      <t>C.</t>
    </r>
    <r>
      <rPr>
        <b/>
        <i/>
        <sz val="7"/>
        <rFont val="Times New Roman"/>
        <family val="1"/>
      </rPr>
      <t xml:space="preserve">   </t>
    </r>
    <r>
      <rPr>
        <b/>
        <i/>
        <sz val="14"/>
        <rFont val="Arial"/>
        <family val="2"/>
      </rPr>
      <t xml:space="preserve">Summary Tab </t>
    </r>
  </si>
  <si>
    <t>1. The “Month of Filing” in Cell E8 in Summary Table 1;</t>
  </si>
  <si>
    <t>Summary Table 1, LSE Obligations</t>
  </si>
  <si>
    <t>Resource Types</t>
  </si>
  <si>
    <t>Demand Response available more than 2 hours per day [115% of Spreadsheet Tab DR-a ] (MW)</t>
  </si>
  <si>
    <t>Summary Table 2, Total Claimed Resource Adequacy Capacity by Type of Capacity (MW)</t>
  </si>
  <si>
    <r>
      <t>D.</t>
    </r>
    <r>
      <rPr>
        <b/>
        <i/>
        <sz val="7"/>
        <rFont val="Times New Roman"/>
        <family val="1"/>
      </rPr>
      <t xml:space="preserve">   </t>
    </r>
    <r>
      <rPr>
        <b/>
        <i/>
        <sz val="14"/>
        <rFont val="Arial"/>
        <family val="2"/>
      </rPr>
      <t>Instructions for the Resource Reporting Worksheets</t>
    </r>
  </si>
  <si>
    <t>-</t>
  </si>
  <si>
    <t>Resource Adequacy Capacity Relative to 115% of RAR</t>
  </si>
  <si>
    <t xml:space="preserve">Demand Response available no more than 2 hours per day [115% of Spreadsheet Tab DR-b ] (MW) </t>
  </si>
  <si>
    <t>Month of Filing:</t>
  </si>
  <si>
    <t xml:space="preserve">Worksheet IV.  RESOURCES </t>
  </si>
  <si>
    <r>
      <t xml:space="preserve">Program Name - </t>
    </r>
    <r>
      <rPr>
        <sz val="12"/>
        <rFont val="Times New Roman"/>
        <family val="1"/>
      </rPr>
      <t xml:space="preserve">The name of the program. </t>
    </r>
  </si>
  <si>
    <t>The Certification Sheet is to be completed and signed by an appropriate officer of the company.</t>
  </si>
  <si>
    <t>Resource Buckets: Minimum Monthly Hours of Operation Qualifying for that Bucket</t>
  </si>
  <si>
    <t>General Instructions for Columns that Appear in Multiple Worksheets:</t>
  </si>
  <si>
    <t>For directions to columns not listed here, please consult the General Instructions above.</t>
  </si>
  <si>
    <r>
      <t xml:space="preserve">CAISO Congestion Zone </t>
    </r>
    <r>
      <rPr>
        <sz val="12"/>
        <rFont val="Times New Roman"/>
        <family val="1"/>
      </rPr>
      <t>– The congestion zone where the capacity will be delivered.  This field can contain more than one congestion zone if necessary.  If capacity can be delivered in all CAISO congestion zones, enter “CAISO Control Area”.</t>
    </r>
  </si>
  <si>
    <t>Total Authorized Hours of Operation</t>
  </si>
  <si>
    <t>CAISO Congestion Zone or Branch Group</t>
  </si>
  <si>
    <r>
      <t xml:space="preserve">CAISO Congestion Zone or Branch Group </t>
    </r>
    <r>
      <rPr>
        <sz val="12"/>
        <rFont val="Times New Roman"/>
        <family val="1"/>
      </rPr>
      <t>– The congestion zone or Branch Group where the capacity will be delivered.  This field can contain more than one congestion zone if necessary.  If capacity can be delivered in all CAISO congestion zones, use “CAISO Control Area” as the input.</t>
    </r>
  </si>
  <si>
    <t>Resource Category (MW)</t>
  </si>
  <si>
    <t>Bucket 1</t>
  </si>
  <si>
    <t>Bucket 2</t>
  </si>
  <si>
    <t>Bucket 3</t>
  </si>
  <si>
    <t>Bucket 4</t>
  </si>
  <si>
    <t>Non- LD Contract Minimum</t>
  </si>
  <si>
    <t>VI. Portfolio Resources</t>
  </si>
  <si>
    <t>VI.  Portfolio Resources</t>
  </si>
  <si>
    <t>Worksheet Tab Name = VI_Portfolio_RA</t>
  </si>
  <si>
    <t>VII.  Resources Under Construction</t>
  </si>
  <si>
    <t xml:space="preserve">Worksheet VI. RESOURCES </t>
  </si>
  <si>
    <t>Worksheet VI. Portfolio Resources</t>
  </si>
  <si>
    <t>Worksheet VII. Resources Under Construction</t>
  </si>
  <si>
    <t>Date of Commercial Operation (mm/dd/yyyy)</t>
  </si>
  <si>
    <t>Forward Commitment Obligation for Year-Ahead Minus Demand Response (MW):</t>
  </si>
  <si>
    <t>(90% of FCO)-DR</t>
  </si>
  <si>
    <t xml:space="preserve">2. The “Peak Demand [Coincident Peak Hour Demand Forecast provided by CEC] (MW)” in Cell E9 in Summary Table 1; please enter here the latest 2007 Annual Load Forecast mailed out by the CEC.     </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</si>
  <si>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</si>
  <si>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</si>
  <si>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Summary Table 1: LSE Obligations</t>
  </si>
  <si>
    <t>Forward Commitment Obligation for year-ahead - 90% of [Peak Demand plus 15% PRM] (MW):</t>
  </si>
  <si>
    <t>90%*(FCO*115%)</t>
  </si>
  <si>
    <t>III.   Unit Contingent Resources from Outside the ISO Control Area</t>
  </si>
  <si>
    <t>IV.  Non-Unit Contingent Resources from Outside the ISO Control Area</t>
  </si>
  <si>
    <t>V.   Liquidated Damages Contracts that do not specify a Physical Source or Tie Point for the Energy</t>
  </si>
  <si>
    <t>Worksheet Tab Name = II_DWR_Contracts</t>
  </si>
  <si>
    <t>Worksheet Tab Name = III_Unit_Import</t>
  </si>
  <si>
    <t>Worksheet Tab Name = IV_NonUnit_Import</t>
  </si>
  <si>
    <t xml:space="preserve">Worksheet Tab Name = V_LD_Contracts.  </t>
  </si>
  <si>
    <t>Worksheet Tab Name = VII_Construc</t>
  </si>
  <si>
    <t>Worksheet II.  DWR Contracts</t>
  </si>
  <si>
    <t xml:space="preserve"> III. Unit Contingent Resource from Outside the ISO Control Area</t>
  </si>
  <si>
    <t xml:space="preserve"> IV. Non-Unit Contingent Resource from Outside the ISO Control Area</t>
  </si>
  <si>
    <t>V. Liquidated Damages Contracts that do not specify a Physical Source or a Tie Point for the Energy</t>
  </si>
  <si>
    <t xml:space="preserve">Worksheet VII.  RESOURCES </t>
  </si>
  <si>
    <t>VII. Resources Under Construction</t>
  </si>
  <si>
    <t>Worksheet III. Unit Contingent Resources from Outside the ISO Control Area</t>
  </si>
  <si>
    <t>Worksheet IV. Non-Unit Contingent Resources from Outside the ISO Control Area</t>
  </si>
  <si>
    <t>Worksheet V. Liquidated Damages Contracts that do not specify a Physical Source for the Energy and do not specify a Tie Point</t>
  </si>
  <si>
    <t>Worksheet II. DWR Contracts</t>
  </si>
  <si>
    <t>Forward Commitment Obligation [115% of Peak Load]</t>
  </si>
  <si>
    <t xml:space="preserve">Resource Category </t>
  </si>
  <si>
    <t>Bucket 1 (MW)</t>
  </si>
  <si>
    <t>Bucket 2 (MW)</t>
  </si>
  <si>
    <t>Bucket 3 (MW)</t>
  </si>
  <si>
    <t>Bucket 4 (MW)</t>
  </si>
  <si>
    <t xml:space="preserve">        </t>
  </si>
  <si>
    <t>2. I have reviewed, or have caused to be reviewed, this compliance filing;</t>
  </si>
  <si>
    <t>Common Bus-bar Plant Name</t>
  </si>
  <si>
    <t>VIII. RMR Condition 2 Allocation</t>
  </si>
  <si>
    <t xml:space="preserve">Schedule Resource ID </t>
  </si>
  <si>
    <t>Scheduling Resource ID</t>
  </si>
  <si>
    <t>For directions to columns not listed here, please consult the General Instructions above.  Also note that all unit specific DWR Contracts are to be entered on the Physical Resource Worksheet I.</t>
  </si>
  <si>
    <t>II.  DWR Contracts - Non-Unit Specific</t>
  </si>
  <si>
    <t xml:space="preserve">For the purposes of this template, figures are to be input to the one-hundredth level of precision. Please enter all figures to two decimal places. </t>
  </si>
  <si>
    <r>
      <t xml:space="preserve">Resource Category </t>
    </r>
    <r>
      <rPr>
        <sz val="12"/>
        <rFont val="Times New Roman"/>
        <family val="1"/>
      </rPr>
      <t>– The categorization of RA Resources based on physical or contractual operating limitations.  The four Resource Categories for the 2007 Year-Ahead Report are:</t>
    </r>
  </si>
  <si>
    <t>Resource  Contract Number</t>
  </si>
  <si>
    <t>Min. Hours in Month</t>
  </si>
  <si>
    <t>Capacity Effective Start Date (mm/dd/yyyy)</t>
  </si>
  <si>
    <t>Capacity Effective End Date (mm/dd/yyyy)</t>
  </si>
  <si>
    <t>II. Non-Unit Specific DWR Contracts</t>
  </si>
  <si>
    <t>RA Capacity (MW)</t>
  </si>
  <si>
    <t>Resource Contract Number</t>
  </si>
  <si>
    <t xml:space="preserve"> Capacity Effective End Date (mm/dd/yyyy)</t>
  </si>
  <si>
    <t>Scheduling Resource ID (or Resource Name if no ID)</t>
  </si>
  <si>
    <t>These instructions for the RA Reporting Template consist of the following:</t>
  </si>
  <si>
    <t>3. Reliability Must Run (RMR) Condition 2 Allocation in Cell B24 in Summary Table 2; enter into this cell the RMR Condition 2 Credit that was issued by the CPUC on or before October 6, 2006.  If any units change from Condition 2 to Condition 1, the CPUC will let the LSEs know of an amended RMR Allocation, and that is to be reflected in the subsequent Monthly Showings.</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</si>
  <si>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
  </si>
  <si>
    <t>The System Resource Adequacy Template was created to assure that each Load Serving Entity (“LSE”) owns or contracts for sufficient capacity to meet its Resource Adequacy Requirement (RAR).  This constitutes the System RAR year ahead filing template for 2007.  This template measures compliance with System RAR, and uses data appropriately.  Please consult the Filing Guide for more detail regarding this year's implementation, as many things have changed.</t>
  </si>
  <si>
    <r>
      <t xml:space="preserve">Local Unit: </t>
    </r>
    <r>
      <rPr>
        <sz val="12"/>
        <rFont val="Times New Roman"/>
        <family val="1"/>
      </rPr>
      <t>Enter 'Y' if this unit was used to also meet your Local RAR, or leave it blank if it was not.</t>
    </r>
  </si>
  <si>
    <t>Cells in light blue on the Summary Tab must be entered by each LSE.</t>
  </si>
  <si>
    <r>
      <t>RAR Capacity Effective Start Date</t>
    </r>
    <r>
      <rPr>
        <sz val="12"/>
        <rFont val="Times New Roman"/>
        <family val="1"/>
      </rPr>
      <t xml:space="preserve"> – Please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For utility owned generation, enter the date the utility originally bought the facility.  For cases that do not fit this description, please ask the ED for instructions.</t>
    </r>
  </si>
  <si>
    <t>Table 5 shows the Minimum Cumulative Requirement (MCR) as percentages of Total Resources Shown and in absolute MW.  This is the minimum amount of cumulative capacity the LSE must have in Bucket 4; Buckets 4 &amp; 3; Buckets 4 &amp; 3 &amp; 2; and Buckets 4 &amp; 3 &amp; 2 &amp; 1.  This is the point of compliance for the LSEs.  Each LSE has to show up with AT LEAST a specific amount of capacity in each of these minimum buckets.  Table 5 automatically shows the LSE's short/long position in the minimum buckets, and automatically displays whether the LSE is "Compliant" or "Non-Compliant" at each level. The percentages used here may nit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</si>
  <si>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 xml:space="preserve">The Summary Tab of the RA Template is now almost entirely automated, requiring the LSE to only fill out (1) the Month of Filing in Cell E8, (2) the “Peak Demand [Coincident Peak Hour Demand Forecast provided by CEC] (MW)” in Cell E9, and (3) the RMR allocation for System RA in Cell B25.  Once the LSE has input its resource information into the supporting spreadsheet tabs, the Summary Tab will automatically evaluate an LSE’s compliance. </t>
  </si>
  <si>
    <r>
      <t>Each LSE must file one copy of this System RA template for each month May through September on which they include all information related to compliance with System RAR.  Each LSE must also file the Local RAR Template for the 2007 compliance year with all information related to the Local RAR filing.  Preliminary Local RAR showings are to be received on September 22, 2006, and are to be done on the Local RAR Template that accompanies this template.  Instructions for the Local Only template are included in it as well.  The Final System and Local filing must be received in the CPUC office by October 31, 2006, containing both the Local Template and five System Templates (one for eahc month May thru September).  Postmarks are</t>
    </r>
    <r>
      <rPr>
        <b/>
        <sz val="12"/>
        <rFont val="Times New Roman"/>
        <family val="1"/>
      </rPr>
      <t xml:space="preserve"> not</t>
    </r>
    <r>
      <rPr>
        <sz val="12"/>
        <rFont val="Times New Roman"/>
        <family val="1"/>
      </rPr>
      <t xml:space="preserve"> accepted for either the Preliminary Local or the Final System and Local Filing.   </t>
    </r>
  </si>
  <si>
    <t xml:space="preserve">As noted above, the LSE needs to input data to Cells E7 and E8 in Summary Table 1.  This table starts with the LSE obligation in MW provided by the CEC; grosses it up by 15% Planning Reserve Margin and computes the LSE's 90% Year-Ahead RA Requirement, which is listed in Cell E10.  The template then subtracts out dispatchable demand response programs in Cell E11 and E12 and delivers in Cell E13 the 90% year-ahead Forward Commitment Obligation. The demand response line items are pulled from the appropriate tabs in the workbook.  </t>
  </si>
  <si>
    <t xml:space="preserve">Table 2 summarizes the LSE's capacity showing by resource type (rows) and by resource category (columns), that the LSE would like to count toward its yearly RAR goal.  The LSE must manually input its “RMR Condition 2 Allocation” into Cell B24 in Summary Table 2.  The Final RMR Allocation is mailed to each LSE on or around Octboer 6, 2006..  </t>
  </si>
  <si>
    <t>Used for Local Filing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</si>
</sst>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Yes&quot;;&quot;Yes&quot;;&quot;No&quot;"/>
    <numFmt numFmtId="166" formatCode="&quot;True&quot;;&quot;True&quot;;&quot;False&quot;"/>
    <numFmt numFmtId="167" formatCode="&quot;On&quot;;&quot;On&quot;;&quot;Off&quot;"/>
    <numFmt numFmtId="168" formatCode="0.0%"/>
    <numFmt numFmtId="169" formatCode="[$€-2]\ #,##0.00_);[Red]\([$€-2]\ #,##0.00\)"/>
    <numFmt numFmtId="170" formatCode="_(* #,##0.0_);_(* \(#,##0.0\);_(* &quot;-&quot;??_);_(@_)"/>
    <numFmt numFmtId="171" formatCode="_(* #,##0_);_(* \(#,##0\);_(* &quot;-&quot;??_);_(@_)"/>
    <numFmt numFmtId="172" formatCode="_(* #,##0.0_);_(* \(#,##0.0\);_(* &quot;-&quot;?_);_(@_)"/>
    <numFmt numFmtId="173" formatCode="[$-409]dddd\,\ mmmm\ dd\,\ yyyy"/>
    <numFmt numFmtId="174" formatCode="m/d/yyyy;@"/>
    <numFmt numFmtId="175" formatCode="[$-409]mmmm\ d\,\ yyyy;@"/>
    <numFmt numFmtId="176" formatCode="0.0"/>
    <numFmt numFmtId="177" formatCode="#,##0.0"/>
  </numFmts>
  <fonts count="27">
    <font>
      <sz val="10"/>
      <name val="Arial"/>
      <family val="0"/>
    </font>
    <font>
      <b/>
      <sz val="14"/>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8"/>
      <name val="Tahoma"/>
      <family val="0"/>
    </font>
    <font>
      <sz val="8"/>
      <color indexed="8"/>
      <name val="Arial"/>
      <family val="2"/>
    </font>
    <font>
      <sz val="12"/>
      <name val="Arial"/>
      <family val="0"/>
    </font>
    <font>
      <b/>
      <sz val="12"/>
      <color indexed="8"/>
      <name val="Arial"/>
      <family val="0"/>
    </font>
    <font>
      <sz val="12"/>
      <color indexed="8"/>
      <name val="Arial"/>
      <family val="0"/>
    </font>
    <font>
      <b/>
      <sz val="10"/>
      <color indexed="10"/>
      <name val="Arial"/>
      <family val="0"/>
    </font>
    <font>
      <b/>
      <sz val="10"/>
      <color indexed="8"/>
      <name val="Arial"/>
      <family val="0"/>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b/>
      <i/>
      <sz val="14"/>
      <name val="Times New Roman"/>
      <family val="1"/>
    </font>
    <font>
      <b/>
      <sz val="14"/>
      <name val="Times New Roman"/>
      <family val="1"/>
    </font>
    <font>
      <sz val="11"/>
      <name val="Arial Black"/>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s>
  <borders count="3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style="medium"/>
      <top style="thin"/>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8">
    <xf numFmtId="0" fontId="0" fillId="0" borderId="0" xfId="0" applyAlignment="1">
      <alignment/>
    </xf>
    <xf numFmtId="0" fontId="0" fillId="0" borderId="1" xfId="0" applyBorder="1" applyAlignment="1">
      <alignment/>
    </xf>
    <xf numFmtId="0" fontId="2" fillId="0" borderId="0" xfId="0" applyFont="1" applyAlignment="1">
      <alignment/>
    </xf>
    <xf numFmtId="0" fontId="0" fillId="0" borderId="0" xfId="0" applyFont="1" applyAlignment="1">
      <alignment wrapText="1"/>
    </xf>
    <xf numFmtId="0" fontId="0" fillId="0" borderId="0" xfId="0"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6" fillId="0" borderId="0"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6" fillId="0" borderId="0" xfId="0" applyFont="1" applyAlignment="1">
      <alignment/>
    </xf>
    <xf numFmtId="0" fontId="2" fillId="2" borderId="1"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4" xfId="0" applyFont="1" applyFill="1" applyBorder="1" applyAlignment="1">
      <alignment horizontal="center" wrapText="1"/>
    </xf>
    <xf numFmtId="0" fontId="2" fillId="2" borderId="5" xfId="0" applyFont="1" applyFill="1" applyBorder="1" applyAlignment="1">
      <alignment horizontal="center"/>
    </xf>
    <xf numFmtId="0" fontId="2" fillId="0" borderId="0" xfId="0" applyFont="1" applyFill="1" applyBorder="1" applyAlignment="1">
      <alignment horizontal="center" wrapText="1"/>
    </xf>
    <xf numFmtId="0" fontId="2" fillId="2" borderId="6" xfId="0" applyFont="1" applyFill="1" applyBorder="1" applyAlignment="1">
      <alignment horizontal="center"/>
    </xf>
    <xf numFmtId="0" fontId="0" fillId="0" borderId="1" xfId="0" applyFill="1" applyBorder="1" applyAlignment="1">
      <alignment horizontal="right"/>
    </xf>
    <xf numFmtId="174" fontId="0" fillId="0" borderId="1" xfId="0" applyNumberFormat="1" applyBorder="1" applyAlignment="1">
      <alignment horizontal="center"/>
    </xf>
    <xf numFmtId="0" fontId="8" fillId="0" borderId="1" xfId="0" applyFont="1" applyBorder="1" applyAlignment="1">
      <alignmen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4" xfId="0" applyFont="1" applyFill="1" applyBorder="1" applyAlignment="1">
      <alignment horizontal="center"/>
    </xf>
    <xf numFmtId="0" fontId="0" fillId="0" borderId="1" xfId="0" applyBorder="1" applyAlignment="1">
      <alignment horizontal="left"/>
    </xf>
    <xf numFmtId="0" fontId="9" fillId="0" borderId="0" xfId="0" applyFont="1" applyAlignment="1">
      <alignment/>
    </xf>
    <xf numFmtId="0" fontId="6" fillId="0" borderId="0" xfId="0" applyNumberFormat="1" applyFont="1" applyBorder="1" applyAlignment="1">
      <alignment/>
    </xf>
    <xf numFmtId="0" fontId="9" fillId="0" borderId="0" xfId="0" applyFont="1" applyAlignment="1">
      <alignment wrapText="1"/>
    </xf>
    <xf numFmtId="0" fontId="9" fillId="3" borderId="0" xfId="0" applyFont="1" applyFill="1" applyBorder="1" applyAlignment="1">
      <alignment horizontal="left"/>
    </xf>
    <xf numFmtId="0" fontId="9" fillId="3" borderId="0"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9" fillId="0" borderId="0" xfId="0" applyFont="1" applyFill="1" applyBorder="1" applyAlignment="1">
      <alignment/>
    </xf>
    <xf numFmtId="0" fontId="2" fillId="2" borderId="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0" fillId="0" borderId="0" xfId="0" applyFont="1" applyAlignment="1">
      <alignment vertical="center"/>
    </xf>
    <xf numFmtId="0" fontId="2" fillId="3"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Alignment="1">
      <alignment vertical="center"/>
    </xf>
    <xf numFmtId="0" fontId="2"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3" borderId="0" xfId="0" applyFont="1" applyFill="1" applyBorder="1" applyAlignment="1">
      <alignment horizontal="center" vertical="center"/>
    </xf>
    <xf numFmtId="0" fontId="12" fillId="0" borderId="1" xfId="0" applyFont="1" applyFill="1" applyBorder="1" applyAlignment="1">
      <alignment horizontal="center" vertical="center" wrapText="1"/>
    </xf>
    <xf numFmtId="17" fontId="2" fillId="4" borderId="10" xfId="0" applyNumberFormat="1" applyFont="1" applyFill="1" applyBorder="1" applyAlignment="1">
      <alignment horizontal="center" vertical="center" wrapText="1"/>
    </xf>
    <xf numFmtId="0" fontId="15" fillId="0" borderId="1" xfId="0" applyFont="1" applyBorder="1" applyAlignment="1">
      <alignment horizontal="center" wrapText="1"/>
    </xf>
    <xf numFmtId="0" fontId="2" fillId="3" borderId="11" xfId="0" applyFont="1" applyFill="1" applyBorder="1" applyAlignment="1">
      <alignment horizontal="center" vertical="center" wrapText="1"/>
    </xf>
    <xf numFmtId="168" fontId="0" fillId="0" borderId="1" xfId="22" applyNumberFormat="1" applyFont="1" applyFill="1" applyBorder="1" applyAlignment="1">
      <alignment horizontal="center" vertical="center"/>
    </xf>
    <xf numFmtId="9" fontId="2" fillId="2" borderId="1" xfId="22" applyFont="1" applyFill="1" applyBorder="1" applyAlignment="1">
      <alignment horizontal="center" vertical="center"/>
    </xf>
    <xf numFmtId="0" fontId="6" fillId="0" borderId="0" xfId="0" applyFont="1" applyAlignment="1">
      <alignmen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168" fontId="0" fillId="0" borderId="1" xfId="22" applyNumberFormat="1" applyFont="1" applyFill="1" applyBorder="1" applyAlignment="1">
      <alignment horizontal="center" vertical="center" wrapText="1"/>
    </xf>
    <xf numFmtId="0" fontId="0" fillId="0" borderId="0" xfId="0" applyFont="1" applyAlignment="1">
      <alignment vertical="center"/>
    </xf>
    <xf numFmtId="3" fontId="0" fillId="0" borderId="0" xfId="0" applyNumberFormat="1" applyFont="1" applyBorder="1" applyAlignment="1">
      <alignment horizontal="center" vertical="center"/>
    </xf>
    <xf numFmtId="9" fontId="0" fillId="0" borderId="1" xfId="22" applyFont="1" applyFill="1" applyBorder="1" applyAlignment="1">
      <alignment horizontal="center" vertical="center" wrapText="1"/>
    </xf>
    <xf numFmtId="0" fontId="2" fillId="3" borderId="1" xfId="0" applyFont="1" applyFill="1" applyBorder="1" applyAlignment="1" quotePrefix="1">
      <alignment horizontal="center" vertical="center"/>
    </xf>
    <xf numFmtId="168" fontId="0" fillId="0" borderId="1" xfId="0" applyNumberFormat="1" applyFont="1" applyBorder="1" applyAlignment="1">
      <alignment horizontal="center" vertical="center"/>
    </xf>
    <xf numFmtId="0" fontId="12" fillId="3" borderId="12"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1" xfId="0" applyFont="1" applyFill="1" applyBorder="1" applyAlignment="1">
      <alignment horizontal="left" vertical="center"/>
    </xf>
    <xf numFmtId="0" fontId="13" fillId="0" borderId="1" xfId="0" applyFont="1" applyFill="1" applyBorder="1" applyAlignment="1">
      <alignment horizontal="left" vertical="center"/>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3" borderId="3"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0" borderId="2" xfId="0" applyBorder="1" applyAlignment="1">
      <alignment horizontal="center"/>
    </xf>
    <xf numFmtId="3" fontId="9" fillId="0" borderId="0" xfId="0" applyNumberFormat="1" applyFont="1" applyAlignment="1">
      <alignment/>
    </xf>
    <xf numFmtId="0" fontId="0" fillId="0" borderId="0" xfId="0" applyAlignment="1">
      <alignment horizontal="center" wrapText="1"/>
    </xf>
    <xf numFmtId="0" fontId="0" fillId="0" borderId="1" xfId="0" applyBorder="1" applyAlignment="1">
      <alignment horizontal="center" wrapText="1"/>
    </xf>
    <xf numFmtId="174" fontId="0" fillId="0" borderId="1" xfId="0" applyNumberFormat="1" applyFill="1" applyBorder="1" applyAlignment="1">
      <alignment horizontal="center"/>
    </xf>
    <xf numFmtId="0" fontId="6" fillId="0" borderId="0" xfId="0" applyFont="1" applyAlignment="1">
      <alignment horizontal="center"/>
    </xf>
    <xf numFmtId="0" fontId="0" fillId="0" borderId="1" xfId="0" applyFill="1" applyBorder="1" applyAlignment="1">
      <alignment horizontal="center"/>
    </xf>
    <xf numFmtId="0" fontId="2" fillId="5" borderId="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0" borderId="0" xfId="0" applyNumberFormat="1" applyFont="1" applyBorder="1" applyAlignment="1">
      <alignment/>
    </xf>
    <xf numFmtId="0" fontId="2" fillId="6" borderId="11" xfId="0" applyFont="1" applyFill="1" applyBorder="1" applyAlignment="1">
      <alignment horizontal="center" vertical="center" wrapText="1"/>
    </xf>
    <xf numFmtId="0" fontId="18" fillId="0" borderId="0" xfId="0" applyFont="1" applyAlignment="1">
      <alignment horizontal="left" indent="4"/>
    </xf>
    <xf numFmtId="0" fontId="17" fillId="0" borderId="15" xfId="0" applyFont="1" applyBorder="1" applyAlignment="1">
      <alignment vertical="top" wrapText="1"/>
    </xf>
    <xf numFmtId="0" fontId="17" fillId="0" borderId="0" xfId="0" applyFont="1" applyAlignment="1">
      <alignment horizontal="center" vertical="top" wrapText="1"/>
    </xf>
    <xf numFmtId="0" fontId="17" fillId="0" borderId="16" xfId="0" applyFont="1" applyBorder="1" applyAlignment="1">
      <alignment vertical="top" wrapText="1"/>
    </xf>
    <xf numFmtId="0" fontId="17" fillId="0" borderId="0" xfId="0" applyFont="1" applyAlignment="1">
      <alignment wrapText="1"/>
    </xf>
    <xf numFmtId="0" fontId="19" fillId="0" borderId="0" xfId="0" applyFont="1" applyAlignment="1">
      <alignment horizontal="center" wrapText="1"/>
    </xf>
    <xf numFmtId="0" fontId="17" fillId="0" borderId="0" xfId="0" applyFont="1" applyAlignment="1">
      <alignment horizontal="center" wrapText="1"/>
    </xf>
    <xf numFmtId="0" fontId="22" fillId="0" borderId="0" xfId="0" applyFont="1" applyAlignment="1">
      <alignment wrapText="1"/>
    </xf>
    <xf numFmtId="0" fontId="18" fillId="0" borderId="0" xfId="0" applyFont="1" applyAlignment="1">
      <alignment wrapText="1"/>
    </xf>
    <xf numFmtId="0" fontId="17" fillId="0" borderId="16" xfId="0" applyFont="1" applyBorder="1" applyAlignment="1">
      <alignment horizontal="left" vertical="top" wrapText="1" indent="4"/>
    </xf>
    <xf numFmtId="15" fontId="17" fillId="0" borderId="0" xfId="0" applyNumberFormat="1" applyFont="1" applyAlignment="1">
      <alignment horizontal="center" wrapText="1"/>
    </xf>
    <xf numFmtId="0" fontId="0" fillId="0" borderId="0" xfId="0" applyFont="1" applyAlignment="1">
      <alignment/>
    </xf>
    <xf numFmtId="0" fontId="20" fillId="0" borderId="0" xfId="0" applyFont="1" applyAlignment="1">
      <alignment wrapText="1"/>
    </xf>
    <xf numFmtId="0" fontId="18" fillId="0" borderId="5" xfId="0" applyFont="1" applyBorder="1" applyAlignment="1">
      <alignment horizontal="center" wrapText="1"/>
    </xf>
    <xf numFmtId="0" fontId="17" fillId="0" borderId="16" xfId="0" applyFont="1" applyBorder="1" applyAlignment="1">
      <alignment horizontal="center" vertical="top" wrapText="1"/>
    </xf>
    <xf numFmtId="0" fontId="23" fillId="0" borderId="0" xfId="0" applyFont="1" applyAlignment="1">
      <alignment wrapText="1"/>
    </xf>
    <xf numFmtId="0" fontId="17" fillId="0" borderId="17" xfId="0" applyFont="1" applyBorder="1" applyAlignment="1">
      <alignment vertical="top" wrapText="1"/>
    </xf>
    <xf numFmtId="0" fontId="17" fillId="0" borderId="0" xfId="0" applyFont="1" applyBorder="1" applyAlignment="1">
      <alignment horizontal="center" vertical="top" wrapText="1"/>
    </xf>
    <xf numFmtId="0" fontId="2" fillId="3" borderId="18" xfId="0" applyFont="1" applyFill="1" applyBorder="1" applyAlignment="1">
      <alignment horizontal="left" wrapText="1"/>
    </xf>
    <xf numFmtId="9" fontId="0" fillId="3" borderId="1" xfId="0" applyNumberFormat="1" applyFont="1" applyFill="1" applyBorder="1" applyAlignment="1">
      <alignment horizontal="center"/>
    </xf>
    <xf numFmtId="0" fontId="0" fillId="3" borderId="19" xfId="0" applyFont="1" applyFill="1" applyBorder="1" applyAlignment="1">
      <alignment horizontal="center"/>
    </xf>
    <xf numFmtId="0" fontId="0" fillId="0" borderId="0" xfId="0" applyFont="1" applyAlignment="1">
      <alignment/>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9" fillId="0" borderId="0" xfId="0" applyFont="1" applyBorder="1" applyAlignment="1">
      <alignment/>
    </xf>
    <xf numFmtId="168" fontId="0" fillId="0" borderId="1" xfId="22" applyNumberFormat="1" applyFont="1" applyFill="1" applyBorder="1" applyAlignment="1">
      <alignment horizontal="center" vertical="center"/>
    </xf>
    <xf numFmtId="0" fontId="17" fillId="0" borderId="0" xfId="0" applyFont="1" applyBorder="1" applyAlignment="1">
      <alignment horizontal="left" vertical="top" wrapText="1" indent="4"/>
    </xf>
    <xf numFmtId="0" fontId="17" fillId="0" borderId="22" xfId="0" applyFont="1" applyBorder="1" applyAlignment="1">
      <alignment wrapText="1"/>
    </xf>
    <xf numFmtId="0" fontId="22" fillId="0" borderId="22" xfId="0" applyFont="1" applyBorder="1" applyAlignment="1">
      <alignment wrapText="1"/>
    </xf>
    <xf numFmtId="0" fontId="17" fillId="0" borderId="23" xfId="0" applyFont="1" applyBorder="1" applyAlignment="1">
      <alignment wrapText="1"/>
    </xf>
    <xf numFmtId="0" fontId="17" fillId="0" borderId="24" xfId="0" applyFont="1" applyBorder="1" applyAlignment="1">
      <alignment vertical="top" wrapText="1"/>
    </xf>
    <xf numFmtId="0" fontId="24" fillId="0" borderId="25" xfId="0" applyFont="1" applyBorder="1" applyAlignment="1">
      <alignment horizontal="center" vertical="top" wrapText="1"/>
    </xf>
    <xf numFmtId="0" fontId="17" fillId="0" borderId="5" xfId="0" applyFont="1" applyBorder="1" applyAlignment="1">
      <alignment horizontal="center" vertical="top" wrapText="1"/>
    </xf>
    <xf numFmtId="0" fontId="18" fillId="0" borderId="17" xfId="0" applyFont="1" applyBorder="1" applyAlignment="1">
      <alignment horizontal="center" vertical="top" wrapText="1"/>
    </xf>
    <xf numFmtId="0" fontId="17" fillId="0" borderId="17" xfId="0" applyFont="1" applyBorder="1" applyAlignment="1">
      <alignment horizontal="left" vertical="top" wrapText="1" indent="4"/>
    </xf>
    <xf numFmtId="0" fontId="18" fillId="0" borderId="15" xfId="0" applyFont="1" applyBorder="1" applyAlignment="1">
      <alignment horizontal="center" vertical="top" wrapText="1"/>
    </xf>
    <xf numFmtId="0" fontId="24" fillId="0" borderId="5" xfId="0" applyFont="1" applyBorder="1" applyAlignment="1">
      <alignment horizontal="center" vertical="top" wrapText="1"/>
    </xf>
    <xf numFmtId="0" fontId="2" fillId="2" borderId="0" xfId="0" applyFont="1" applyFill="1" applyBorder="1" applyAlignment="1">
      <alignment horizontal="center"/>
    </xf>
    <xf numFmtId="0" fontId="0" fillId="0" borderId="2" xfId="21" applyBorder="1" applyAlignment="1">
      <alignment horizontal="left" vertical="center"/>
      <protection/>
    </xf>
    <xf numFmtId="174" fontId="0" fillId="0" borderId="1" xfId="21" applyNumberFormat="1" applyBorder="1" applyAlignment="1">
      <alignment horizontal="center" vertical="center"/>
      <protection/>
    </xf>
    <xf numFmtId="0" fontId="0" fillId="0" borderId="1" xfId="21" applyBorder="1" applyAlignment="1">
      <alignment horizontal="center" vertical="center"/>
      <protection/>
    </xf>
    <xf numFmtId="0" fontId="0" fillId="0" borderId="1" xfId="21" applyBorder="1" applyAlignment="1">
      <alignment horizontal="center"/>
      <protection/>
    </xf>
    <xf numFmtId="0" fontId="25" fillId="0" borderId="0" xfId="0" applyFont="1" applyAlignment="1">
      <alignment/>
    </xf>
    <xf numFmtId="0" fontId="9" fillId="0" borderId="0" xfId="0" applyFont="1" applyAlignment="1">
      <alignment/>
    </xf>
    <xf numFmtId="0" fontId="9" fillId="0" borderId="0" xfId="0" applyFont="1" applyAlignment="1">
      <alignment wrapText="1"/>
    </xf>
    <xf numFmtId="0" fontId="2" fillId="2" borderId="4" xfId="0" applyFont="1" applyFill="1" applyBorder="1" applyAlignment="1">
      <alignment horizont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Border="1" applyAlignment="1">
      <alignment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15" fillId="0" borderId="9" xfId="0" applyFont="1" applyBorder="1" applyAlignment="1">
      <alignment horizontal="center" wrapText="1"/>
    </xf>
    <xf numFmtId="0" fontId="9" fillId="0" borderId="23" xfId="0" applyFont="1" applyBorder="1" applyAlignment="1">
      <alignment/>
    </xf>
    <xf numFmtId="0" fontId="2" fillId="0" borderId="5" xfId="0" applyFont="1" applyBorder="1" applyAlignment="1">
      <alignment horizontal="center"/>
    </xf>
    <xf numFmtId="2" fontId="0" fillId="0" borderId="1" xfId="0" applyNumberFormat="1" applyBorder="1" applyAlignment="1">
      <alignment horizontal="center"/>
    </xf>
    <xf numFmtId="2" fontId="0" fillId="0" borderId="1" xfId="21" applyNumberFormat="1" applyBorder="1" applyAlignment="1">
      <alignment horizontal="center" vertical="center"/>
      <protection/>
    </xf>
    <xf numFmtId="2" fontId="0" fillId="0" borderId="9" xfId="0" applyNumberFormat="1" applyBorder="1" applyAlignment="1">
      <alignment horizontal="center"/>
    </xf>
    <xf numFmtId="4" fontId="2" fillId="4" borderId="2" xfId="15" applyNumberFormat="1" applyFont="1" applyFill="1" applyBorder="1" applyAlignment="1">
      <alignment horizontal="center" vertical="center" wrapText="1"/>
    </xf>
    <xf numFmtId="4" fontId="0" fillId="0" borderId="2" xfId="15" applyNumberFormat="1" applyFont="1" applyFill="1" applyBorder="1" applyAlignment="1">
      <alignment horizontal="center" vertical="center" wrapText="1"/>
    </xf>
    <xf numFmtId="4" fontId="0" fillId="0" borderId="2" xfId="15"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3" borderId="18"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4" fontId="0" fillId="0" borderId="2" xfId="0" applyNumberFormat="1" applyFont="1" applyBorder="1" applyAlignment="1">
      <alignment horizontal="center" vertical="center"/>
    </xf>
    <xf numFmtId="4" fontId="16" fillId="0" borderId="5" xfId="0" applyNumberFormat="1" applyFont="1" applyBorder="1" applyAlignment="1">
      <alignment horizontal="center" vertical="center"/>
    </xf>
    <xf numFmtId="4" fontId="0" fillId="3" borderId="2" xfId="0" applyNumberFormat="1" applyFont="1" applyFill="1" applyBorder="1" applyAlignment="1">
      <alignment horizontal="center" vertical="center"/>
    </xf>
    <xf numFmtId="4" fontId="16" fillId="0" borderId="15" xfId="0" applyNumberFormat="1" applyFont="1" applyBorder="1" applyAlignment="1">
      <alignment horizontal="center" vertical="center"/>
    </xf>
    <xf numFmtId="49" fontId="0" fillId="3" borderId="1"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2" fontId="0" fillId="0" borderId="2" xfId="0" applyNumberFormat="1" applyFont="1" applyBorder="1" applyAlignment="1">
      <alignment horizontal="center" vertical="center"/>
    </xf>
    <xf numFmtId="2" fontId="16" fillId="0" borderId="5" xfId="0" applyNumberFormat="1" applyFont="1" applyFill="1" applyBorder="1" applyAlignment="1">
      <alignment horizontal="center" vertical="center"/>
    </xf>
    <xf numFmtId="2" fontId="0" fillId="3" borderId="2" xfId="0" applyNumberFormat="1" applyFont="1" applyFill="1" applyBorder="1" applyAlignment="1">
      <alignment horizontal="center" vertical="center"/>
    </xf>
    <xf numFmtId="2" fontId="13" fillId="7" borderId="2" xfId="0" applyNumberFormat="1" applyFont="1" applyFill="1" applyBorder="1" applyAlignment="1">
      <alignment horizontal="center" vertical="center"/>
    </xf>
    <xf numFmtId="2" fontId="16" fillId="0" borderId="16"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10" fontId="2" fillId="3" borderId="3" xfId="22"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3" borderId="1" xfId="0" applyNumberFormat="1" applyFont="1" applyFill="1" applyBorder="1" applyAlignment="1">
      <alignment horizontal="center"/>
    </xf>
    <xf numFmtId="2" fontId="0" fillId="0" borderId="3" xfId="0" applyNumberFormat="1" applyFont="1" applyBorder="1" applyAlignment="1">
      <alignment horizontal="center" vertical="center"/>
    </xf>
    <xf numFmtId="2" fontId="2" fillId="2" borderId="5" xfId="0" applyNumberFormat="1" applyFont="1" applyFill="1" applyBorder="1" applyAlignment="1">
      <alignment horizontal="center"/>
    </xf>
    <xf numFmtId="2" fontId="2" fillId="2" borderId="14" xfId="0" applyNumberFormat="1" applyFont="1" applyFill="1" applyBorder="1" applyAlignment="1">
      <alignment horizontal="center"/>
    </xf>
    <xf numFmtId="2" fontId="0" fillId="0" borderId="1" xfId="0" applyNumberFormat="1" applyBorder="1" applyAlignment="1">
      <alignment/>
    </xf>
    <xf numFmtId="2" fontId="2" fillId="2" borderId="1" xfId="0" applyNumberFormat="1" applyFont="1" applyFill="1" applyBorder="1" applyAlignment="1">
      <alignment horizontal="center"/>
    </xf>
    <xf numFmtId="0" fontId="2" fillId="0" borderId="4" xfId="0" applyFont="1" applyBorder="1" applyAlignment="1">
      <alignment horizontal="center" wrapText="1"/>
    </xf>
    <xf numFmtId="0" fontId="0" fillId="0" borderId="3" xfId="21" applyBorder="1" applyAlignment="1">
      <alignment horizontal="center"/>
      <protection/>
    </xf>
    <xf numFmtId="0" fontId="0" fillId="0" borderId="0" xfId="0" applyFont="1" applyAlignment="1">
      <alignment/>
    </xf>
    <xf numFmtId="0" fontId="18" fillId="0" borderId="0" xfId="0" applyFont="1" applyAlignment="1">
      <alignment horizontal="center" vertical="top" wrapText="1"/>
    </xf>
    <xf numFmtId="0" fontId="0" fillId="0" borderId="0" xfId="0" applyFont="1" applyAlignment="1">
      <alignment/>
    </xf>
    <xf numFmtId="0" fontId="17" fillId="0" borderId="24" xfId="0" applyFont="1" applyBorder="1" applyAlignment="1">
      <alignment horizontal="left" vertical="top" wrapText="1" indent="4"/>
    </xf>
    <xf numFmtId="0" fontId="0" fillId="0" borderId="0" xfId="0" applyFont="1" applyBorder="1" applyAlignment="1">
      <alignment/>
    </xf>
    <xf numFmtId="0" fontId="17" fillId="0" borderId="0" xfId="0" applyFont="1" applyAlignment="1">
      <alignment vertical="top" wrapText="1"/>
    </xf>
    <xf numFmtId="0" fontId="18" fillId="0" borderId="0" xfId="0" applyNumberFormat="1" applyFont="1" applyAlignment="1">
      <alignment wrapText="1"/>
    </xf>
    <xf numFmtId="0" fontId="18" fillId="0" borderId="0" xfId="0" applyFont="1" applyAlignment="1">
      <alignment horizontal="left" wrapText="1"/>
    </xf>
    <xf numFmtId="0" fontId="15" fillId="0" borderId="1" xfId="0" applyFont="1" applyBorder="1" applyAlignment="1">
      <alignment horizontal="center" wrapText="1"/>
    </xf>
    <xf numFmtId="4" fontId="0" fillId="0" borderId="1" xfId="15" applyNumberFormat="1" applyFont="1" applyBorder="1" applyAlignment="1">
      <alignment horizontal="center" vertical="center" wrapText="1"/>
    </xf>
    <xf numFmtId="2" fontId="0" fillId="0" borderId="1" xfId="0" applyNumberFormat="1" applyFont="1" applyFill="1" applyBorder="1" applyAlignment="1">
      <alignment horizontal="center" vertical="center"/>
    </xf>
    <xf numFmtId="168" fontId="0" fillId="0" borderId="1" xfId="22" applyNumberFormat="1" applyFont="1" applyFill="1" applyBorder="1" applyAlignment="1">
      <alignment horizontal="center" vertical="center"/>
    </xf>
    <xf numFmtId="0" fontId="9" fillId="0" borderId="0" xfId="0" applyFont="1" applyAlignment="1">
      <alignment vertical="center"/>
    </xf>
    <xf numFmtId="0" fontId="2" fillId="0" borderId="1" xfId="0" applyFont="1" applyFill="1" applyBorder="1" applyAlignment="1">
      <alignment horizontal="left" vertical="center" wrapText="1"/>
    </xf>
    <xf numFmtId="2" fontId="0" fillId="1" borderId="1" xfId="0" applyNumberFormat="1" applyFont="1" applyFill="1" applyBorder="1" applyAlignment="1">
      <alignment horizontal="center" vertical="center"/>
    </xf>
    <xf numFmtId="0" fontId="0" fillId="0" borderId="0" xfId="0" applyFont="1" applyAlignment="1">
      <alignment horizontal="center"/>
    </xf>
    <xf numFmtId="0" fontId="0" fillId="0" borderId="1" xfId="0" applyFont="1" applyBorder="1" applyAlignment="1">
      <alignment horizontal="center"/>
    </xf>
    <xf numFmtId="2" fontId="0" fillId="0" borderId="9" xfId="0" applyNumberFormat="1" applyFont="1" applyBorder="1" applyAlignment="1">
      <alignment horizontal="center"/>
    </xf>
    <xf numFmtId="174" fontId="0" fillId="0" borderId="1" xfId="0" applyNumberFormat="1" applyFont="1" applyBorder="1" applyAlignment="1">
      <alignment horizontal="center"/>
    </xf>
    <xf numFmtId="2" fontId="0" fillId="0" borderId="1" xfId="0" applyNumberFormat="1" applyFont="1" applyBorder="1" applyAlignment="1">
      <alignment horizontal="center"/>
    </xf>
    <xf numFmtId="2" fontId="0" fillId="0" borderId="1" xfId="0" applyNumberFormat="1" applyFont="1" applyBorder="1" applyAlignment="1">
      <alignment/>
    </xf>
    <xf numFmtId="2" fontId="0" fillId="0" borderId="2" xfId="0" applyNumberFormat="1" applyFont="1" applyBorder="1" applyAlignment="1">
      <alignment/>
    </xf>
    <xf numFmtId="0" fontId="0" fillId="0" borderId="0" xfId="0" applyNumberFormat="1" applyFont="1" applyFill="1" applyBorder="1" applyAlignment="1" applyProtection="1">
      <alignment/>
      <protection/>
    </xf>
    <xf numFmtId="0" fontId="0" fillId="0" borderId="1" xfId="0" applyFont="1" applyFill="1" applyBorder="1" applyAlignment="1">
      <alignment horizontal="center"/>
    </xf>
    <xf numFmtId="0" fontId="0" fillId="0" borderId="0" xfId="0" applyFont="1" applyAlignment="1">
      <alignment horizontal="left"/>
    </xf>
    <xf numFmtId="0" fontId="2" fillId="2" borderId="1" xfId="0" applyFont="1" applyFill="1" applyBorder="1" applyAlignment="1">
      <alignment horizontal="left"/>
    </xf>
    <xf numFmtId="0" fontId="3" fillId="0" borderId="1" xfId="0" applyFont="1" applyBorder="1" applyAlignment="1">
      <alignment vertical="top" wrapText="1"/>
    </xf>
    <xf numFmtId="0" fontId="0" fillId="0" borderId="1" xfId="0" applyFont="1" applyBorder="1" applyAlignment="1">
      <alignment horizontal="left"/>
    </xf>
    <xf numFmtId="0" fontId="0" fillId="0" borderId="1"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2" fillId="0" borderId="0" xfId="0" applyFont="1" applyFill="1" applyBorder="1" applyAlignment="1">
      <alignment horizontal="right" vertical="center"/>
    </xf>
    <xf numFmtId="0" fontId="2" fillId="0" borderId="0" xfId="0" applyFont="1" applyFill="1" applyBorder="1" applyAlignment="1">
      <alignment/>
    </xf>
    <xf numFmtId="0" fontId="0" fillId="0" borderId="1" xfId="0" applyFont="1" applyBorder="1" applyAlignment="1">
      <alignment/>
    </xf>
    <xf numFmtId="0" fontId="0" fillId="2" borderId="1" xfId="0" applyFont="1" applyFill="1" applyBorder="1" applyAlignment="1">
      <alignment/>
    </xf>
    <xf numFmtId="0" fontId="2" fillId="0" borderId="1" xfId="0" applyFont="1" applyFill="1" applyBorder="1" applyAlignment="1">
      <alignment horizontal="center" wrapText="1"/>
    </xf>
    <xf numFmtId="2" fontId="0" fillId="0" borderId="10" xfId="0" applyNumberFormat="1" applyFont="1" applyBorder="1" applyAlignment="1">
      <alignment horizontal="center"/>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17" fillId="0" borderId="0" xfId="0" applyFont="1" applyAlignment="1">
      <alignment horizontal="center" vertical="top" wrapText="1"/>
    </xf>
    <xf numFmtId="0" fontId="17" fillId="0" borderId="0" xfId="0" applyFont="1" applyBorder="1" applyAlignment="1">
      <alignment horizontal="center" vertical="top" wrapText="1"/>
    </xf>
    <xf numFmtId="0" fontId="2" fillId="0" borderId="9" xfId="0" applyNumberFormat="1" applyFont="1" applyBorder="1" applyAlignment="1">
      <alignment horizontal="left" vertical="center" wrapText="1"/>
    </xf>
    <xf numFmtId="0" fontId="0" fillId="0" borderId="9" xfId="0" applyBorder="1" applyAlignment="1">
      <alignment horizontal="left" vertical="center" wrapText="1"/>
    </xf>
    <xf numFmtId="0" fontId="2"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2" fillId="0" borderId="2" xfId="0" applyNumberFormat="1" applyFont="1"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4" borderId="0" xfId="0" applyFont="1" applyFill="1" applyBorder="1" applyAlignment="1">
      <alignment horizontal="left" vertical="center" wrapText="1" indent="3"/>
    </xf>
    <xf numFmtId="0" fontId="0" fillId="0" borderId="0" xfId="0" applyFont="1" applyAlignment="1">
      <alignment horizontal="left" indent="3"/>
    </xf>
    <xf numFmtId="0" fontId="0" fillId="5" borderId="0" xfId="0" applyFont="1" applyFill="1" applyBorder="1" applyAlignment="1">
      <alignment horizontal="left" vertical="center" wrapText="1" indent="3"/>
    </xf>
    <xf numFmtId="0" fontId="6" fillId="3" borderId="26"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6"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6" fillId="3" borderId="29"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2" fillId="5" borderId="2"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6" fillId="0" borderId="26" xfId="0" applyFont="1" applyBorder="1" applyAlignment="1">
      <alignment horizontal="center" vertical="center" wrapText="1"/>
    </xf>
    <xf numFmtId="0" fontId="9" fillId="0" borderId="27" xfId="0" applyFont="1" applyBorder="1" applyAlignment="1">
      <alignment horizontal="center" vertical="center"/>
    </xf>
    <xf numFmtId="0" fontId="0" fillId="0" borderId="27" xfId="0" applyBorder="1" applyAlignment="1">
      <alignment/>
    </xf>
    <xf numFmtId="0" fontId="0" fillId="0" borderId="32" xfId="0" applyBorder="1" applyAlignment="1">
      <alignment/>
    </xf>
    <xf numFmtId="0" fontId="1" fillId="0" borderId="33" xfId="0" applyFont="1" applyBorder="1" applyAlignment="1">
      <alignment horizontal="center"/>
    </xf>
    <xf numFmtId="0" fontId="2" fillId="0" borderId="33" xfId="0" applyFont="1" applyBorder="1" applyAlignment="1">
      <alignment/>
    </xf>
    <xf numFmtId="0" fontId="1" fillId="0" borderId="33" xfId="0" applyFont="1" applyBorder="1" applyAlignment="1">
      <alignment horizontal="left"/>
    </xf>
    <xf numFmtId="0" fontId="1" fillId="0" borderId="0" xfId="0" applyFont="1" applyBorder="1" applyAlignment="1">
      <alignment horizontal="left"/>
    </xf>
    <xf numFmtId="0" fontId="0" fillId="0" borderId="33"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PG&amp;E Year-ahead RA - June 2006" xfId="21"/>
    <cellStyle name="Percent" xfId="22"/>
  </cellStyles>
  <dxfs count="2">
    <dxf>
      <font>
        <b/>
        <i val="0"/>
        <strike val="0"/>
        <color rgb="FF0000FF"/>
      </font>
      <fill>
        <patternFill>
          <bgColor rgb="FFFFFF99"/>
        </patternFill>
      </fill>
      <border/>
    </dxf>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5"/>
  </sheetPr>
  <dimension ref="A1:D43"/>
  <sheetViews>
    <sheetView showGridLines="0" tabSelected="1" workbookViewId="0" topLeftCell="A1">
      <selection activeCell="B4" sqref="B4"/>
    </sheetView>
  </sheetViews>
  <sheetFormatPr defaultColWidth="9.140625" defaultRowHeight="12" customHeight="1"/>
  <cols>
    <col min="1" max="1" width="64.7109375" style="4" customWidth="1"/>
    <col min="2" max="2" width="64.00390625" style="4" customWidth="1"/>
    <col min="3" max="16384" width="9.140625" style="4" customWidth="1"/>
  </cols>
  <sheetData>
    <row r="1" spans="1:4" ht="17.25" customHeight="1">
      <c r="A1" s="10" t="s">
        <v>86</v>
      </c>
      <c r="B1" s="5"/>
      <c r="C1" s="5"/>
      <c r="D1" s="6"/>
    </row>
    <row r="2" spans="1:4" ht="12" customHeight="1">
      <c r="A2" s="5"/>
      <c r="B2" s="5"/>
      <c r="C2" s="5"/>
      <c r="D2" s="6"/>
    </row>
    <row r="3" spans="1:4" ht="12" customHeight="1">
      <c r="A3" s="7"/>
      <c r="B3" s="5"/>
      <c r="C3" s="5"/>
      <c r="D3" s="6"/>
    </row>
    <row r="4" spans="1:3" ht="12" customHeight="1">
      <c r="A4" s="13" t="s">
        <v>82</v>
      </c>
      <c r="B4" s="28"/>
      <c r="C4" s="7"/>
    </row>
    <row r="5" spans="1:3" ht="12" customHeight="1">
      <c r="A5" s="13" t="s">
        <v>153</v>
      </c>
      <c r="B5" s="28"/>
      <c r="C5" s="7"/>
    </row>
    <row r="6" spans="1:3" s="211" customFormat="1" ht="12" customHeight="1">
      <c r="A6" s="13" t="s">
        <v>69</v>
      </c>
      <c r="B6" s="209"/>
      <c r="C6" s="210"/>
    </row>
    <row r="7" spans="1:3" s="211" customFormat="1" ht="12" customHeight="1">
      <c r="A7" s="8"/>
      <c r="B7" s="11"/>
      <c r="C7" s="210"/>
    </row>
    <row r="8" spans="1:3" s="211" customFormat="1" ht="12" customHeight="1">
      <c r="A8" s="9" t="s">
        <v>80</v>
      </c>
      <c r="B8" s="11"/>
      <c r="C8" s="210"/>
    </row>
    <row r="9" spans="1:3" s="211" customFormat="1" ht="12" customHeight="1">
      <c r="A9" s="210" t="s">
        <v>71</v>
      </c>
      <c r="B9" s="11"/>
      <c r="C9" s="210"/>
    </row>
    <row r="10" spans="1:3" s="211" customFormat="1" ht="12" customHeight="1">
      <c r="A10" s="210" t="s">
        <v>73</v>
      </c>
      <c r="B10" s="11"/>
      <c r="C10" s="210"/>
    </row>
    <row r="11" spans="1:3" s="211" customFormat="1" ht="12" customHeight="1">
      <c r="A11" s="210" t="s">
        <v>74</v>
      </c>
      <c r="B11" s="11"/>
      <c r="C11" s="210"/>
    </row>
    <row r="12" spans="1:3" s="211" customFormat="1" ht="12" customHeight="1">
      <c r="A12" s="210" t="s">
        <v>72</v>
      </c>
      <c r="B12" s="11"/>
      <c r="C12" s="210"/>
    </row>
    <row r="13" spans="1:3" s="211" customFormat="1" ht="12" customHeight="1">
      <c r="A13" s="210"/>
      <c r="B13" s="11"/>
      <c r="C13" s="210"/>
    </row>
    <row r="14" spans="1:3" s="211" customFormat="1" ht="12" customHeight="1">
      <c r="A14" s="212" t="s">
        <v>83</v>
      </c>
      <c r="B14" s="11"/>
      <c r="C14" s="210"/>
    </row>
    <row r="15" spans="1:3" s="211" customFormat="1" ht="15.75" customHeight="1">
      <c r="A15" s="212" t="s">
        <v>237</v>
      </c>
      <c r="B15" s="11"/>
      <c r="C15" s="210"/>
    </row>
    <row r="16" spans="1:3" s="211" customFormat="1" ht="42.75" customHeight="1">
      <c r="A16" s="212" t="s">
        <v>207</v>
      </c>
      <c r="B16" s="11"/>
      <c r="C16" s="210"/>
    </row>
    <row r="17" spans="1:3" s="211" customFormat="1" ht="40.5" customHeight="1">
      <c r="A17" s="212" t="s">
        <v>208</v>
      </c>
      <c r="B17" s="11"/>
      <c r="C17" s="210"/>
    </row>
    <row r="18" spans="1:3" s="211" customFormat="1" ht="12" customHeight="1">
      <c r="A18" s="210"/>
      <c r="B18" s="213"/>
      <c r="C18" s="210"/>
    </row>
    <row r="19" spans="1:3" s="211" customFormat="1" ht="12" customHeight="1">
      <c r="A19" s="13" t="s">
        <v>90</v>
      </c>
      <c r="B19" s="209"/>
      <c r="C19" s="210"/>
    </row>
    <row r="20" spans="1:3" s="211" customFormat="1" ht="12" customHeight="1">
      <c r="A20" s="13" t="s">
        <v>56</v>
      </c>
      <c r="B20" s="209"/>
      <c r="C20" s="210"/>
    </row>
    <row r="21" spans="1:3" s="211" customFormat="1" ht="12" customHeight="1">
      <c r="A21" s="13" t="s">
        <v>57</v>
      </c>
      <c r="B21" s="209"/>
      <c r="C21" s="210"/>
    </row>
    <row r="22" spans="1:3" s="211" customFormat="1" ht="35.25" customHeight="1">
      <c r="A22" s="214" t="s">
        <v>93</v>
      </c>
      <c r="B22" s="209"/>
      <c r="C22" s="210"/>
    </row>
    <row r="23" spans="1:3" ht="12" customHeight="1">
      <c r="A23" s="8"/>
      <c r="B23" s="12"/>
      <c r="C23" s="7"/>
    </row>
    <row r="24" spans="1:3" ht="12" customHeight="1">
      <c r="A24" s="8" t="s">
        <v>78</v>
      </c>
      <c r="B24" s="12"/>
      <c r="C24" s="7"/>
    </row>
    <row r="25" spans="1:3" ht="12" customHeight="1">
      <c r="A25" s="8"/>
      <c r="B25" s="12"/>
      <c r="C25" s="7"/>
    </row>
    <row r="26" spans="1:3" ht="12" customHeight="1">
      <c r="A26" s="13" t="s">
        <v>94</v>
      </c>
      <c r="B26" s="28"/>
      <c r="C26" s="7"/>
    </row>
    <row r="27" spans="1:3" ht="12" customHeight="1">
      <c r="A27" s="13" t="s">
        <v>95</v>
      </c>
      <c r="B27" s="28"/>
      <c r="C27" s="7"/>
    </row>
    <row r="28" spans="1:3" ht="12" customHeight="1">
      <c r="A28" s="13" t="s">
        <v>84</v>
      </c>
      <c r="B28" s="28"/>
      <c r="C28" s="7"/>
    </row>
    <row r="29" spans="1:3" ht="12" customHeight="1">
      <c r="A29" s="13" t="s">
        <v>85</v>
      </c>
      <c r="B29" s="28"/>
      <c r="C29" s="7"/>
    </row>
    <row r="30" spans="1:3" ht="12" customHeight="1">
      <c r="A30" s="13" t="s">
        <v>155</v>
      </c>
      <c r="B30" s="28"/>
      <c r="C30" s="7"/>
    </row>
    <row r="31" spans="1:2" ht="12" customHeight="1">
      <c r="A31" s="215"/>
      <c r="B31" s="12"/>
    </row>
    <row r="32" spans="1:2" ht="12" customHeight="1">
      <c r="A32" s="8" t="s">
        <v>154</v>
      </c>
      <c r="B32" s="12"/>
    </row>
    <row r="33" spans="1:2" ht="12" customHeight="1">
      <c r="A33" s="13" t="s">
        <v>75</v>
      </c>
      <c r="B33" s="28"/>
    </row>
    <row r="34" spans="1:2" ht="12" customHeight="1">
      <c r="A34" s="13" t="s">
        <v>56</v>
      </c>
      <c r="B34" s="28"/>
    </row>
    <row r="35" spans="1:2" ht="12" customHeight="1">
      <c r="A35" s="13" t="s">
        <v>76</v>
      </c>
      <c r="B35" s="28"/>
    </row>
    <row r="36" spans="1:2" ht="12" customHeight="1">
      <c r="A36" s="13" t="s">
        <v>77</v>
      </c>
      <c r="B36" s="28"/>
    </row>
    <row r="42" ht="12" customHeight="1">
      <c r="A42" s="4"/>
    </row>
    <row r="43" ht="12" customHeight="1">
      <c r="A43" s="4"/>
    </row>
  </sheetData>
  <printOptions/>
  <pageMargins left="0.75" right="0.75" top="1" bottom="1" header="0.5" footer="0.5"/>
  <pageSetup horizontalDpi="525" verticalDpi="525" orientation="landscape" scale="81" r:id="rId1"/>
  <headerFooter alignWithMargins="0">
    <oddHeader>&amp;LAugust 10,, 2006, {Filing Month} 2006
&amp;CRESOURCE ADEQUACY COMPLIANCE FILING&amp;R{Name of LSE}, Page &amp;P of &amp;N</oddHeader>
    <oddFooter>&amp;LFile:  &amp;F&amp;RTab:  &amp;A</oddFooter>
  </headerFooter>
</worksheet>
</file>

<file path=xl/worksheets/sheet10.xml><?xml version="1.0" encoding="utf-8"?>
<worksheet xmlns="http://schemas.openxmlformats.org/spreadsheetml/2006/main" xmlns:r="http://schemas.openxmlformats.org/officeDocument/2006/relationships">
  <sheetPr>
    <tabColor indexed="43"/>
  </sheetPr>
  <dimension ref="A1:M140"/>
  <sheetViews>
    <sheetView workbookViewId="0" topLeftCell="A1">
      <selection activeCell="B5" sqref="B5"/>
    </sheetView>
  </sheetViews>
  <sheetFormatPr defaultColWidth="9.140625" defaultRowHeight="12.75"/>
  <cols>
    <col min="1" max="1" width="5.57421875" style="103" customWidth="1"/>
    <col min="2" max="2" width="9.140625" style="205" customWidth="1"/>
    <col min="3" max="3" width="14.00390625" style="196" customWidth="1"/>
    <col min="4" max="4" width="8.57421875" style="196" customWidth="1"/>
    <col min="5" max="5" width="13.8515625" style="196" customWidth="1"/>
    <col min="6" max="6" width="12.7109375" style="196" customWidth="1"/>
    <col min="7" max="7" width="9.28125" style="196" customWidth="1"/>
    <col min="8" max="8" width="8.57421875" style="196" customWidth="1"/>
    <col min="9" max="9" width="13.00390625" style="196" customWidth="1"/>
    <col min="10" max="10" width="7.140625" style="196" customWidth="1"/>
    <col min="11" max="11" width="8.28125" style="103" customWidth="1"/>
    <col min="12" max="12" width="7.140625" style="103" customWidth="1"/>
    <col min="13" max="13" width="7.00390625" style="103" customWidth="1"/>
    <col min="14" max="16384" width="9.140625" style="103" customWidth="1"/>
  </cols>
  <sheetData>
    <row r="1" ht="15.75">
      <c r="A1" s="14" t="s">
        <v>224</v>
      </c>
    </row>
    <row r="2" spans="1:13" ht="18">
      <c r="A2" s="14" t="s">
        <v>225</v>
      </c>
      <c r="J2" s="255" t="s">
        <v>231</v>
      </c>
      <c r="K2" s="257"/>
      <c r="L2" s="257"/>
      <c r="M2" s="257"/>
    </row>
    <row r="3" spans="2:13" s="18" customFormat="1" ht="59.25" customHeight="1" thickBot="1">
      <c r="B3" s="19" t="s">
        <v>92</v>
      </c>
      <c r="C3" s="20" t="s">
        <v>254</v>
      </c>
      <c r="D3" s="21" t="s">
        <v>251</v>
      </c>
      <c r="E3" s="20" t="s">
        <v>248</v>
      </c>
      <c r="F3" s="20" t="s">
        <v>249</v>
      </c>
      <c r="G3" s="20" t="s">
        <v>252</v>
      </c>
      <c r="H3" s="20" t="s">
        <v>247</v>
      </c>
      <c r="I3" s="20" t="s">
        <v>203</v>
      </c>
      <c r="J3" s="19" t="s">
        <v>232</v>
      </c>
      <c r="K3" s="19" t="s">
        <v>233</v>
      </c>
      <c r="L3" s="19" t="s">
        <v>234</v>
      </c>
      <c r="M3" s="19" t="s">
        <v>235</v>
      </c>
    </row>
    <row r="4" spans="1:13" ht="13.5" thickBot="1">
      <c r="A4" s="2" t="s">
        <v>70</v>
      </c>
      <c r="B4" s="206"/>
      <c r="C4" s="15"/>
      <c r="D4" s="178">
        <f>SUM(D5:D982)</f>
        <v>0</v>
      </c>
      <c r="E4" s="15"/>
      <c r="F4" s="15"/>
      <c r="G4" s="15"/>
      <c r="H4" s="15"/>
      <c r="I4" s="15"/>
      <c r="J4" s="175">
        <f>SUM(J5:J982)</f>
        <v>0</v>
      </c>
      <c r="K4" s="175">
        <f>SUM(K5:K982)</f>
        <v>0</v>
      </c>
      <c r="L4" s="175">
        <f>SUM(L5:L982)</f>
        <v>0</v>
      </c>
      <c r="M4" s="175">
        <f>SUM(M5:M982)</f>
        <v>0</v>
      </c>
    </row>
    <row r="5" spans="2:13" ht="12.75">
      <c r="B5" s="197"/>
      <c r="C5" s="207"/>
      <c r="D5" s="198">
        <f aca="true" t="shared" si="0" ref="D5:D36">SUM(J5:M5)</f>
        <v>0</v>
      </c>
      <c r="E5" s="199"/>
      <c r="F5" s="199"/>
      <c r="G5" s="197"/>
      <c r="H5" s="197"/>
      <c r="I5" s="199"/>
      <c r="J5" s="200"/>
      <c r="K5" s="200"/>
      <c r="L5" s="200"/>
      <c r="M5" s="200"/>
    </row>
    <row r="6" spans="2:13" ht="12.75">
      <c r="B6" s="197"/>
      <c r="C6" s="207"/>
      <c r="D6" s="198">
        <f t="shared" si="0"/>
        <v>0</v>
      </c>
      <c r="E6" s="199"/>
      <c r="F6" s="199"/>
      <c r="G6" s="197"/>
      <c r="H6" s="197"/>
      <c r="I6" s="199"/>
      <c r="J6" s="200"/>
      <c r="K6" s="200"/>
      <c r="L6" s="200"/>
      <c r="M6" s="200"/>
    </row>
    <row r="7" spans="2:13" ht="12.75">
      <c r="B7" s="197"/>
      <c r="C7" s="207"/>
      <c r="D7" s="198">
        <f t="shared" si="0"/>
        <v>0</v>
      </c>
      <c r="E7" s="199"/>
      <c r="F7" s="199"/>
      <c r="G7" s="197"/>
      <c r="H7" s="197"/>
      <c r="I7" s="199"/>
      <c r="J7" s="200"/>
      <c r="K7" s="200"/>
      <c r="L7" s="200"/>
      <c r="M7" s="200"/>
    </row>
    <row r="8" spans="2:13" ht="12.75">
      <c r="B8" s="208"/>
      <c r="C8" s="197"/>
      <c r="D8" s="198">
        <f t="shared" si="0"/>
        <v>0</v>
      </c>
      <c r="E8" s="197"/>
      <c r="F8" s="197"/>
      <c r="G8" s="197"/>
      <c r="H8" s="197"/>
      <c r="I8" s="197"/>
      <c r="J8" s="200"/>
      <c r="K8" s="201"/>
      <c r="L8" s="201"/>
      <c r="M8" s="201"/>
    </row>
    <row r="9" spans="2:13" ht="12.75" customHeight="1">
      <c r="B9" s="208"/>
      <c r="C9" s="197"/>
      <c r="D9" s="198">
        <f t="shared" si="0"/>
        <v>0</v>
      </c>
      <c r="E9" s="197"/>
      <c r="F9" s="197"/>
      <c r="G9" s="197"/>
      <c r="H9" s="197"/>
      <c r="I9" s="197"/>
      <c r="J9" s="200"/>
      <c r="K9" s="201"/>
      <c r="L9" s="201"/>
      <c r="M9" s="201"/>
    </row>
    <row r="10" spans="2:13" ht="12.75">
      <c r="B10" s="208"/>
      <c r="C10" s="197"/>
      <c r="D10" s="198">
        <f t="shared" si="0"/>
        <v>0</v>
      </c>
      <c r="E10" s="197"/>
      <c r="F10" s="197"/>
      <c r="G10" s="197"/>
      <c r="H10" s="197"/>
      <c r="I10" s="197"/>
      <c r="J10" s="200"/>
      <c r="K10" s="201"/>
      <c r="L10" s="201"/>
      <c r="M10" s="201"/>
    </row>
    <row r="11" spans="2:13" ht="12.75">
      <c r="B11" s="208"/>
      <c r="C11" s="197"/>
      <c r="D11" s="198">
        <f t="shared" si="0"/>
        <v>0</v>
      </c>
      <c r="E11" s="197"/>
      <c r="F11" s="197"/>
      <c r="G11" s="197"/>
      <c r="H11" s="197"/>
      <c r="I11" s="197"/>
      <c r="J11" s="200"/>
      <c r="K11" s="201"/>
      <c r="L11" s="201"/>
      <c r="M11" s="201"/>
    </row>
    <row r="12" spans="2:13" ht="12.75">
      <c r="B12" s="208"/>
      <c r="C12" s="197"/>
      <c r="D12" s="198">
        <f t="shared" si="0"/>
        <v>0</v>
      </c>
      <c r="E12" s="197"/>
      <c r="F12" s="197"/>
      <c r="G12" s="197"/>
      <c r="H12" s="197"/>
      <c r="I12" s="197"/>
      <c r="J12" s="200"/>
      <c r="K12" s="201"/>
      <c r="L12" s="201"/>
      <c r="M12" s="201"/>
    </row>
    <row r="13" spans="2:13" ht="12.75">
      <c r="B13" s="208"/>
      <c r="C13" s="197"/>
      <c r="D13" s="198">
        <f t="shared" si="0"/>
        <v>0</v>
      </c>
      <c r="E13" s="197"/>
      <c r="F13" s="197"/>
      <c r="G13" s="197"/>
      <c r="H13" s="197"/>
      <c r="I13" s="197"/>
      <c r="J13" s="200"/>
      <c r="K13" s="201"/>
      <c r="L13" s="201"/>
      <c r="M13" s="201"/>
    </row>
    <row r="14" spans="2:13" ht="12.75">
      <c r="B14" s="208"/>
      <c r="C14" s="197"/>
      <c r="D14" s="198">
        <f t="shared" si="0"/>
        <v>0</v>
      </c>
      <c r="E14" s="197"/>
      <c r="F14" s="197"/>
      <c r="G14" s="197"/>
      <c r="H14" s="197"/>
      <c r="I14" s="197"/>
      <c r="J14" s="200"/>
      <c r="K14" s="201"/>
      <c r="L14" s="201"/>
      <c r="M14" s="201"/>
    </row>
    <row r="15" spans="2:13" ht="12.75">
      <c r="B15" s="208"/>
      <c r="C15" s="197"/>
      <c r="D15" s="198">
        <f t="shared" si="0"/>
        <v>0</v>
      </c>
      <c r="E15" s="197"/>
      <c r="F15" s="197"/>
      <c r="G15" s="197"/>
      <c r="H15" s="197"/>
      <c r="I15" s="197"/>
      <c r="J15" s="200"/>
      <c r="K15" s="201"/>
      <c r="L15" s="201"/>
      <c r="M15" s="201"/>
    </row>
    <row r="16" spans="2:13" ht="12.75">
      <c r="B16" s="208"/>
      <c r="C16" s="197"/>
      <c r="D16" s="198">
        <f t="shared" si="0"/>
        <v>0</v>
      </c>
      <c r="E16" s="197"/>
      <c r="F16" s="197"/>
      <c r="G16" s="197"/>
      <c r="H16" s="197"/>
      <c r="I16" s="197"/>
      <c r="J16" s="200"/>
      <c r="K16" s="201"/>
      <c r="L16" s="201"/>
      <c r="M16" s="201"/>
    </row>
    <row r="17" spans="2:13" ht="12.75">
      <c r="B17" s="208"/>
      <c r="C17" s="197"/>
      <c r="D17" s="198">
        <f t="shared" si="0"/>
        <v>0</v>
      </c>
      <c r="E17" s="197"/>
      <c r="F17" s="197"/>
      <c r="G17" s="197"/>
      <c r="H17" s="197"/>
      <c r="I17" s="197"/>
      <c r="J17" s="200"/>
      <c r="K17" s="201"/>
      <c r="L17" s="201"/>
      <c r="M17" s="201"/>
    </row>
    <row r="18" spans="2:13" ht="12.75">
      <c r="B18" s="208"/>
      <c r="C18" s="197"/>
      <c r="D18" s="198">
        <f t="shared" si="0"/>
        <v>0</v>
      </c>
      <c r="E18" s="197"/>
      <c r="F18" s="197"/>
      <c r="G18" s="197"/>
      <c r="H18" s="197"/>
      <c r="I18" s="197"/>
      <c r="J18" s="200"/>
      <c r="K18" s="201"/>
      <c r="L18" s="201"/>
      <c r="M18" s="201"/>
    </row>
    <row r="19" spans="2:13" ht="12.75">
      <c r="B19" s="208"/>
      <c r="C19" s="197"/>
      <c r="D19" s="198">
        <f t="shared" si="0"/>
        <v>0</v>
      </c>
      <c r="E19" s="197"/>
      <c r="F19" s="197"/>
      <c r="G19" s="197"/>
      <c r="H19" s="197"/>
      <c r="I19" s="197"/>
      <c r="J19" s="200"/>
      <c r="K19" s="201"/>
      <c r="L19" s="201"/>
      <c r="M19" s="201"/>
    </row>
    <row r="20" spans="2:13" ht="12.75">
      <c r="B20" s="208"/>
      <c r="C20" s="197"/>
      <c r="D20" s="198">
        <f t="shared" si="0"/>
        <v>0</v>
      </c>
      <c r="E20" s="197"/>
      <c r="F20" s="197"/>
      <c r="G20" s="197"/>
      <c r="H20" s="197"/>
      <c r="I20" s="197"/>
      <c r="J20" s="200"/>
      <c r="K20" s="201"/>
      <c r="L20" s="201"/>
      <c r="M20" s="201"/>
    </row>
    <row r="21" spans="2:13" ht="12.75">
      <c r="B21" s="208"/>
      <c r="C21" s="197"/>
      <c r="D21" s="198">
        <f t="shared" si="0"/>
        <v>0</v>
      </c>
      <c r="E21" s="197"/>
      <c r="F21" s="197"/>
      <c r="G21" s="197"/>
      <c r="H21" s="197"/>
      <c r="I21" s="197"/>
      <c r="J21" s="200"/>
      <c r="K21" s="201"/>
      <c r="L21" s="201"/>
      <c r="M21" s="201"/>
    </row>
    <row r="22" spans="2:13" ht="12.75">
      <c r="B22" s="208"/>
      <c r="C22" s="197"/>
      <c r="D22" s="198">
        <f t="shared" si="0"/>
        <v>0</v>
      </c>
      <c r="E22" s="197"/>
      <c r="F22" s="197"/>
      <c r="G22" s="197"/>
      <c r="H22" s="197"/>
      <c r="I22" s="197"/>
      <c r="J22" s="200"/>
      <c r="K22" s="201"/>
      <c r="L22" s="201"/>
      <c r="M22" s="201"/>
    </row>
    <row r="23" spans="2:13" ht="12.75">
      <c r="B23" s="208"/>
      <c r="C23" s="197"/>
      <c r="D23" s="198">
        <f t="shared" si="0"/>
        <v>0</v>
      </c>
      <c r="E23" s="197"/>
      <c r="F23" s="197"/>
      <c r="G23" s="197"/>
      <c r="H23" s="197"/>
      <c r="I23" s="197"/>
      <c r="J23" s="200"/>
      <c r="K23" s="201"/>
      <c r="L23" s="201"/>
      <c r="M23" s="201"/>
    </row>
    <row r="24" spans="2:13" ht="12.75">
      <c r="B24" s="208"/>
      <c r="C24" s="197"/>
      <c r="D24" s="198">
        <f t="shared" si="0"/>
        <v>0</v>
      </c>
      <c r="E24" s="197"/>
      <c r="F24" s="197"/>
      <c r="G24" s="197"/>
      <c r="H24" s="197"/>
      <c r="I24" s="197"/>
      <c r="J24" s="200"/>
      <c r="K24" s="201"/>
      <c r="L24" s="201"/>
      <c r="M24" s="201"/>
    </row>
    <row r="25" spans="2:13" ht="12.75">
      <c r="B25" s="208"/>
      <c r="C25" s="197"/>
      <c r="D25" s="198">
        <f t="shared" si="0"/>
        <v>0</v>
      </c>
      <c r="E25" s="197"/>
      <c r="F25" s="197"/>
      <c r="G25" s="197"/>
      <c r="H25" s="197"/>
      <c r="I25" s="197"/>
      <c r="J25" s="200"/>
      <c r="K25" s="201"/>
      <c r="L25" s="201"/>
      <c r="M25" s="201"/>
    </row>
    <row r="26" spans="2:13" ht="12.75">
      <c r="B26" s="208"/>
      <c r="C26" s="197"/>
      <c r="D26" s="198">
        <f t="shared" si="0"/>
        <v>0</v>
      </c>
      <c r="E26" s="197"/>
      <c r="F26" s="197"/>
      <c r="G26" s="197"/>
      <c r="H26" s="197"/>
      <c r="I26" s="197"/>
      <c r="J26" s="200"/>
      <c r="K26" s="201"/>
      <c r="L26" s="201"/>
      <c r="M26" s="201"/>
    </row>
    <row r="27" spans="2:13" ht="12.75">
      <c r="B27" s="208"/>
      <c r="C27" s="197"/>
      <c r="D27" s="198">
        <f t="shared" si="0"/>
        <v>0</v>
      </c>
      <c r="E27" s="197"/>
      <c r="F27" s="197"/>
      <c r="G27" s="197"/>
      <c r="H27" s="197"/>
      <c r="I27" s="197"/>
      <c r="J27" s="200"/>
      <c r="K27" s="201"/>
      <c r="L27" s="201"/>
      <c r="M27" s="201"/>
    </row>
    <row r="28" spans="2:13" ht="12.75">
      <c r="B28" s="208"/>
      <c r="C28" s="197"/>
      <c r="D28" s="198">
        <f t="shared" si="0"/>
        <v>0</v>
      </c>
      <c r="E28" s="197"/>
      <c r="F28" s="197"/>
      <c r="G28" s="197"/>
      <c r="H28" s="197"/>
      <c r="I28" s="197"/>
      <c r="J28" s="200"/>
      <c r="K28" s="201"/>
      <c r="L28" s="201"/>
      <c r="M28" s="201"/>
    </row>
    <row r="29" spans="2:13" ht="12.75">
      <c r="B29" s="208"/>
      <c r="C29" s="197"/>
      <c r="D29" s="198">
        <f t="shared" si="0"/>
        <v>0</v>
      </c>
      <c r="E29" s="197"/>
      <c r="F29" s="197"/>
      <c r="G29" s="197"/>
      <c r="H29" s="197"/>
      <c r="I29" s="197"/>
      <c r="J29" s="200"/>
      <c r="K29" s="201"/>
      <c r="L29" s="201"/>
      <c r="M29" s="201"/>
    </row>
    <row r="30" spans="2:13" ht="12.75">
      <c r="B30" s="208"/>
      <c r="C30" s="197"/>
      <c r="D30" s="198">
        <f t="shared" si="0"/>
        <v>0</v>
      </c>
      <c r="E30" s="197"/>
      <c r="F30" s="197"/>
      <c r="G30" s="197"/>
      <c r="H30" s="197"/>
      <c r="I30" s="197"/>
      <c r="J30" s="200"/>
      <c r="K30" s="201"/>
      <c r="L30" s="201"/>
      <c r="M30" s="201"/>
    </row>
    <row r="31" spans="2:13" ht="12.75">
      <c r="B31" s="208"/>
      <c r="C31" s="197"/>
      <c r="D31" s="198">
        <f t="shared" si="0"/>
        <v>0</v>
      </c>
      <c r="E31" s="197"/>
      <c r="F31" s="197"/>
      <c r="G31" s="197"/>
      <c r="H31" s="197"/>
      <c r="I31" s="197"/>
      <c r="J31" s="200"/>
      <c r="K31" s="201"/>
      <c r="L31" s="201"/>
      <c r="M31" s="201"/>
    </row>
    <row r="32" spans="2:13" ht="12.75">
      <c r="B32" s="208"/>
      <c r="C32" s="197"/>
      <c r="D32" s="198">
        <f t="shared" si="0"/>
        <v>0</v>
      </c>
      <c r="E32" s="197"/>
      <c r="F32" s="197"/>
      <c r="G32" s="197"/>
      <c r="H32" s="197"/>
      <c r="I32" s="197"/>
      <c r="J32" s="200"/>
      <c r="K32" s="201"/>
      <c r="L32" s="201"/>
      <c r="M32" s="201"/>
    </row>
    <row r="33" spans="2:13" ht="12.75">
      <c r="B33" s="208"/>
      <c r="C33" s="197"/>
      <c r="D33" s="198">
        <f t="shared" si="0"/>
        <v>0</v>
      </c>
      <c r="E33" s="197"/>
      <c r="F33" s="197"/>
      <c r="G33" s="197"/>
      <c r="H33" s="197"/>
      <c r="I33" s="197"/>
      <c r="J33" s="200"/>
      <c r="K33" s="201"/>
      <c r="L33" s="201"/>
      <c r="M33" s="201"/>
    </row>
    <row r="34" spans="2:13" ht="12.75">
      <c r="B34" s="208"/>
      <c r="C34" s="197"/>
      <c r="D34" s="198">
        <f t="shared" si="0"/>
        <v>0</v>
      </c>
      <c r="E34" s="197"/>
      <c r="F34" s="197"/>
      <c r="G34" s="197"/>
      <c r="H34" s="197"/>
      <c r="I34" s="197"/>
      <c r="J34" s="200"/>
      <c r="K34" s="201"/>
      <c r="L34" s="201"/>
      <c r="M34" s="201"/>
    </row>
    <row r="35" spans="2:13" ht="12.75" customHeight="1">
      <c r="B35" s="208"/>
      <c r="C35" s="197"/>
      <c r="D35" s="198">
        <f t="shared" si="0"/>
        <v>0</v>
      </c>
      <c r="E35" s="197"/>
      <c r="F35" s="197"/>
      <c r="G35" s="197"/>
      <c r="H35" s="197"/>
      <c r="I35" s="197"/>
      <c r="J35" s="200"/>
      <c r="K35" s="201"/>
      <c r="L35" s="201"/>
      <c r="M35" s="201"/>
    </row>
    <row r="36" spans="2:13" ht="12.75">
      <c r="B36" s="208"/>
      <c r="C36" s="197"/>
      <c r="D36" s="198">
        <f t="shared" si="0"/>
        <v>0</v>
      </c>
      <c r="E36" s="197"/>
      <c r="F36" s="197"/>
      <c r="G36" s="197"/>
      <c r="H36" s="197"/>
      <c r="I36" s="197"/>
      <c r="J36" s="200"/>
      <c r="K36" s="201"/>
      <c r="L36" s="201"/>
      <c r="M36" s="201"/>
    </row>
    <row r="37" spans="2:10" ht="12.75">
      <c r="B37" s="103"/>
      <c r="C37" s="103"/>
      <c r="D37" s="103"/>
      <c r="E37" s="103"/>
      <c r="F37" s="103"/>
      <c r="G37" s="103"/>
      <c r="H37" s="103"/>
      <c r="I37" s="103"/>
      <c r="J37" s="103"/>
    </row>
    <row r="38" spans="2:10" ht="12.75">
      <c r="B38" s="103"/>
      <c r="C38" s="103"/>
      <c r="D38" s="103"/>
      <c r="E38" s="103"/>
      <c r="F38" s="103"/>
      <c r="G38" s="103"/>
      <c r="H38" s="103"/>
      <c r="I38" s="103"/>
      <c r="J38" s="103"/>
    </row>
    <row r="39" spans="2:10" ht="12.75">
      <c r="B39" s="103"/>
      <c r="C39" s="103"/>
      <c r="D39" s="103"/>
      <c r="E39" s="103"/>
      <c r="F39" s="103"/>
      <c r="G39" s="103"/>
      <c r="H39" s="103"/>
      <c r="I39" s="103"/>
      <c r="J39" s="103"/>
    </row>
    <row r="40" spans="2:10" ht="12.75">
      <c r="B40" s="103"/>
      <c r="C40" s="103"/>
      <c r="D40" s="103"/>
      <c r="E40" s="103"/>
      <c r="F40" s="103"/>
      <c r="G40" s="103"/>
      <c r="H40" s="103"/>
      <c r="I40" s="103"/>
      <c r="J40" s="103"/>
    </row>
    <row r="41" spans="2:10" ht="12.75">
      <c r="B41" s="103"/>
      <c r="C41" s="103"/>
      <c r="D41" s="103"/>
      <c r="E41" s="103"/>
      <c r="F41" s="103"/>
      <c r="G41" s="103"/>
      <c r="H41" s="103"/>
      <c r="I41" s="103"/>
      <c r="J41" s="103"/>
    </row>
    <row r="42" spans="2:10" ht="12.75">
      <c r="B42" s="103"/>
      <c r="C42" s="103"/>
      <c r="D42" s="103"/>
      <c r="E42" s="103"/>
      <c r="F42" s="103"/>
      <c r="G42" s="103"/>
      <c r="H42" s="103"/>
      <c r="I42" s="103"/>
      <c r="J42" s="103"/>
    </row>
    <row r="43" spans="2:10" ht="12.75">
      <c r="B43" s="103"/>
      <c r="C43" s="103"/>
      <c r="D43" s="103"/>
      <c r="E43" s="103"/>
      <c r="F43" s="103"/>
      <c r="G43" s="103"/>
      <c r="H43" s="103"/>
      <c r="I43" s="103"/>
      <c r="J43" s="103"/>
    </row>
    <row r="44" spans="2:10" ht="12.75">
      <c r="B44" s="103"/>
      <c r="C44" s="103"/>
      <c r="D44" s="103"/>
      <c r="E44" s="103"/>
      <c r="F44" s="103"/>
      <c r="G44" s="103"/>
      <c r="H44" s="103"/>
      <c r="I44" s="103"/>
      <c r="J44" s="103"/>
    </row>
    <row r="45" spans="2:10" ht="12.75">
      <c r="B45" s="103"/>
      <c r="C45" s="103"/>
      <c r="D45" s="103"/>
      <c r="E45" s="103"/>
      <c r="F45" s="103"/>
      <c r="G45" s="103"/>
      <c r="H45" s="103"/>
      <c r="I45" s="103"/>
      <c r="J45" s="103"/>
    </row>
    <row r="46" spans="2:10" ht="12.75">
      <c r="B46" s="103"/>
      <c r="C46" s="103"/>
      <c r="D46" s="103"/>
      <c r="E46" s="103"/>
      <c r="F46" s="103"/>
      <c r="G46" s="103"/>
      <c r="H46" s="103"/>
      <c r="I46" s="103"/>
      <c r="J46" s="103"/>
    </row>
    <row r="47" spans="2:10" ht="12.75">
      <c r="B47" s="103"/>
      <c r="C47" s="103"/>
      <c r="D47" s="103"/>
      <c r="E47" s="103"/>
      <c r="F47" s="103"/>
      <c r="G47" s="103"/>
      <c r="H47" s="103"/>
      <c r="I47" s="103"/>
      <c r="J47" s="103"/>
    </row>
    <row r="48" spans="2:10" ht="12.75">
      <c r="B48" s="103"/>
      <c r="C48" s="103"/>
      <c r="D48" s="103"/>
      <c r="E48" s="103"/>
      <c r="F48" s="103"/>
      <c r="G48" s="103"/>
      <c r="H48" s="103"/>
      <c r="I48" s="103"/>
      <c r="J48" s="103"/>
    </row>
    <row r="49" spans="2:10" ht="12.75">
      <c r="B49" s="103"/>
      <c r="C49" s="103"/>
      <c r="D49" s="103"/>
      <c r="E49" s="103"/>
      <c r="F49" s="103"/>
      <c r="G49" s="103"/>
      <c r="H49" s="103"/>
      <c r="I49" s="103"/>
      <c r="J49" s="103"/>
    </row>
    <row r="50" spans="2:10" ht="12.75">
      <c r="B50" s="103"/>
      <c r="C50" s="103"/>
      <c r="D50" s="103"/>
      <c r="E50" s="103"/>
      <c r="F50" s="103"/>
      <c r="G50" s="103"/>
      <c r="H50" s="103"/>
      <c r="I50" s="103"/>
      <c r="J50" s="103"/>
    </row>
    <row r="51" spans="2:10" ht="12.75">
      <c r="B51" s="103"/>
      <c r="C51" s="103"/>
      <c r="D51" s="103"/>
      <c r="E51" s="103"/>
      <c r="F51" s="103"/>
      <c r="G51" s="103"/>
      <c r="H51" s="103"/>
      <c r="I51" s="103"/>
      <c r="J51" s="103"/>
    </row>
    <row r="52" spans="2:10" ht="12.75">
      <c r="B52" s="103"/>
      <c r="C52" s="103"/>
      <c r="D52" s="103"/>
      <c r="E52" s="103"/>
      <c r="F52" s="103"/>
      <c r="G52" s="103"/>
      <c r="H52" s="103"/>
      <c r="I52" s="103"/>
      <c r="J52" s="103"/>
    </row>
    <row r="53" spans="2:10" ht="12.75">
      <c r="B53" s="103"/>
      <c r="C53" s="103"/>
      <c r="D53" s="103"/>
      <c r="E53" s="103"/>
      <c r="F53" s="103"/>
      <c r="G53" s="103"/>
      <c r="H53" s="103"/>
      <c r="I53" s="103"/>
      <c r="J53" s="103"/>
    </row>
    <row r="54" spans="2:10" ht="12.75">
      <c r="B54" s="103"/>
      <c r="C54" s="103"/>
      <c r="D54" s="103"/>
      <c r="E54" s="103"/>
      <c r="F54" s="103"/>
      <c r="G54" s="103"/>
      <c r="H54" s="103"/>
      <c r="I54" s="103"/>
      <c r="J54" s="103"/>
    </row>
    <row r="55" spans="2:10" ht="12.75">
      <c r="B55" s="103"/>
      <c r="C55" s="103"/>
      <c r="D55" s="103"/>
      <c r="E55" s="103"/>
      <c r="F55" s="103"/>
      <c r="G55" s="103"/>
      <c r="H55" s="103"/>
      <c r="I55" s="103"/>
      <c r="J55" s="103"/>
    </row>
    <row r="56" spans="2:10" ht="12.75">
      <c r="B56" s="103"/>
      <c r="C56" s="103"/>
      <c r="D56" s="103"/>
      <c r="E56" s="103"/>
      <c r="F56" s="103"/>
      <c r="G56" s="103"/>
      <c r="H56" s="103"/>
      <c r="I56" s="103"/>
      <c r="J56" s="103"/>
    </row>
    <row r="57" spans="2:10" ht="12.75">
      <c r="B57" s="103"/>
      <c r="C57" s="103"/>
      <c r="D57" s="103"/>
      <c r="E57" s="103"/>
      <c r="F57" s="103"/>
      <c r="G57" s="103"/>
      <c r="H57" s="103"/>
      <c r="I57" s="103"/>
      <c r="J57" s="103"/>
    </row>
    <row r="58" spans="2:10" ht="12.75">
      <c r="B58" s="103"/>
      <c r="C58" s="103"/>
      <c r="D58" s="103"/>
      <c r="E58" s="103"/>
      <c r="F58" s="103"/>
      <c r="G58" s="103"/>
      <c r="H58" s="103"/>
      <c r="I58" s="103"/>
      <c r="J58" s="103"/>
    </row>
    <row r="59" spans="2:10" ht="12.75">
      <c r="B59" s="103"/>
      <c r="C59" s="103"/>
      <c r="D59" s="103"/>
      <c r="E59" s="103"/>
      <c r="F59" s="103"/>
      <c r="G59" s="103"/>
      <c r="H59" s="103"/>
      <c r="I59" s="103"/>
      <c r="J59" s="103"/>
    </row>
    <row r="60" spans="2:10" ht="12.75">
      <c r="B60" s="103"/>
      <c r="C60" s="103"/>
      <c r="D60" s="103"/>
      <c r="E60" s="103"/>
      <c r="F60" s="103"/>
      <c r="G60" s="103"/>
      <c r="H60" s="103"/>
      <c r="I60" s="103"/>
      <c r="J60" s="103"/>
    </row>
    <row r="61" spans="2:10" ht="12.75">
      <c r="B61" s="103"/>
      <c r="C61" s="103"/>
      <c r="D61" s="103"/>
      <c r="E61" s="103"/>
      <c r="F61" s="103"/>
      <c r="G61" s="103"/>
      <c r="H61" s="103"/>
      <c r="I61" s="103"/>
      <c r="J61" s="103"/>
    </row>
    <row r="62" spans="2:10" ht="12.75">
      <c r="B62" s="103"/>
      <c r="C62" s="103"/>
      <c r="D62" s="103"/>
      <c r="E62" s="103"/>
      <c r="F62" s="103"/>
      <c r="G62" s="103"/>
      <c r="H62" s="103"/>
      <c r="I62" s="103"/>
      <c r="J62" s="103"/>
    </row>
    <row r="63" spans="2:10" ht="12.75">
      <c r="B63" s="103"/>
      <c r="C63" s="103"/>
      <c r="D63" s="103"/>
      <c r="E63" s="103"/>
      <c r="F63" s="103"/>
      <c r="G63" s="103"/>
      <c r="H63" s="103"/>
      <c r="I63" s="103"/>
      <c r="J63" s="103"/>
    </row>
    <row r="64" spans="2:10" ht="12.75">
      <c r="B64" s="103"/>
      <c r="C64" s="103"/>
      <c r="D64" s="103"/>
      <c r="E64" s="103"/>
      <c r="F64" s="103"/>
      <c r="G64" s="103"/>
      <c r="H64" s="103"/>
      <c r="I64" s="103"/>
      <c r="J64" s="103"/>
    </row>
    <row r="65" spans="2:10" ht="12.75">
      <c r="B65" s="103"/>
      <c r="C65" s="103"/>
      <c r="D65" s="103"/>
      <c r="E65" s="103"/>
      <c r="F65" s="103"/>
      <c r="G65" s="103"/>
      <c r="H65" s="103"/>
      <c r="I65" s="103"/>
      <c r="J65" s="103"/>
    </row>
    <row r="66" spans="2:10" ht="12.75">
      <c r="B66" s="103"/>
      <c r="C66" s="103"/>
      <c r="D66" s="103"/>
      <c r="E66" s="103"/>
      <c r="F66" s="103"/>
      <c r="G66" s="103"/>
      <c r="H66" s="103"/>
      <c r="I66" s="103"/>
      <c r="J66" s="103"/>
    </row>
    <row r="67" spans="2:10" ht="12.75">
      <c r="B67" s="103"/>
      <c r="C67" s="103"/>
      <c r="D67" s="103"/>
      <c r="E67" s="103"/>
      <c r="F67" s="103"/>
      <c r="G67" s="103"/>
      <c r="H67" s="103"/>
      <c r="I67" s="103"/>
      <c r="J67" s="103"/>
    </row>
    <row r="68" spans="2:10" ht="12.75">
      <c r="B68" s="103"/>
      <c r="C68" s="103"/>
      <c r="D68" s="103"/>
      <c r="E68" s="103"/>
      <c r="F68" s="103"/>
      <c r="G68" s="103"/>
      <c r="H68" s="103"/>
      <c r="I68" s="103"/>
      <c r="J68" s="103"/>
    </row>
    <row r="69" spans="2:10" ht="12.75">
      <c r="B69" s="103"/>
      <c r="C69" s="103"/>
      <c r="D69" s="103"/>
      <c r="E69" s="103"/>
      <c r="F69" s="103"/>
      <c r="G69" s="103"/>
      <c r="H69" s="103"/>
      <c r="I69" s="103"/>
      <c r="J69" s="103"/>
    </row>
    <row r="70" spans="2:10" ht="12.75">
      <c r="B70" s="103"/>
      <c r="C70" s="103"/>
      <c r="D70" s="103"/>
      <c r="E70" s="103"/>
      <c r="F70" s="103"/>
      <c r="G70" s="103"/>
      <c r="H70" s="103"/>
      <c r="I70" s="103"/>
      <c r="J70" s="103"/>
    </row>
    <row r="71" spans="2:10" ht="12.75">
      <c r="B71" s="103"/>
      <c r="C71" s="103"/>
      <c r="D71" s="103"/>
      <c r="E71" s="103"/>
      <c r="F71" s="103"/>
      <c r="G71" s="103"/>
      <c r="H71" s="103"/>
      <c r="I71" s="103"/>
      <c r="J71" s="103"/>
    </row>
    <row r="72" spans="2:10" ht="12.75">
      <c r="B72" s="103"/>
      <c r="C72" s="103"/>
      <c r="D72" s="103"/>
      <c r="E72" s="103"/>
      <c r="F72" s="103"/>
      <c r="G72" s="103"/>
      <c r="H72" s="103"/>
      <c r="I72" s="103"/>
      <c r="J72" s="103"/>
    </row>
    <row r="73" spans="2:10" ht="12.75">
      <c r="B73" s="103"/>
      <c r="C73" s="103"/>
      <c r="D73" s="103"/>
      <c r="E73" s="103"/>
      <c r="F73" s="103"/>
      <c r="G73" s="103"/>
      <c r="H73" s="103"/>
      <c r="I73" s="103"/>
      <c r="J73" s="103"/>
    </row>
    <row r="74" spans="2:10" ht="12.75">
      <c r="B74" s="103"/>
      <c r="C74" s="103"/>
      <c r="D74" s="103"/>
      <c r="E74" s="103"/>
      <c r="F74" s="103"/>
      <c r="G74" s="103"/>
      <c r="H74" s="103"/>
      <c r="I74" s="103"/>
      <c r="J74" s="103"/>
    </row>
    <row r="75" spans="2:10" ht="12.75">
      <c r="B75" s="103"/>
      <c r="C75" s="103"/>
      <c r="D75" s="103"/>
      <c r="E75" s="103"/>
      <c r="F75" s="103"/>
      <c r="G75" s="103"/>
      <c r="H75" s="103"/>
      <c r="I75" s="103"/>
      <c r="J75" s="103"/>
    </row>
    <row r="76" spans="2:10" ht="12.75">
      <c r="B76" s="103"/>
      <c r="C76" s="103"/>
      <c r="D76" s="103"/>
      <c r="E76" s="103"/>
      <c r="F76" s="103"/>
      <c r="G76" s="103"/>
      <c r="H76" s="103"/>
      <c r="I76" s="103"/>
      <c r="J76" s="103"/>
    </row>
    <row r="77" spans="2:10" ht="12.75">
      <c r="B77" s="103"/>
      <c r="C77" s="103"/>
      <c r="D77" s="103"/>
      <c r="E77" s="103"/>
      <c r="F77" s="103"/>
      <c r="G77" s="103"/>
      <c r="H77" s="103"/>
      <c r="I77" s="103"/>
      <c r="J77" s="103"/>
    </row>
    <row r="78" spans="2:10" ht="12.75">
      <c r="B78" s="103"/>
      <c r="C78" s="103"/>
      <c r="D78" s="103"/>
      <c r="E78" s="103"/>
      <c r="F78" s="103"/>
      <c r="G78" s="103"/>
      <c r="H78" s="103"/>
      <c r="I78" s="103"/>
      <c r="J78" s="103"/>
    </row>
    <row r="79" spans="2:10" ht="12.75">
      <c r="B79" s="103"/>
      <c r="C79" s="103"/>
      <c r="D79" s="103"/>
      <c r="E79" s="103"/>
      <c r="F79" s="103"/>
      <c r="G79" s="103"/>
      <c r="H79" s="103"/>
      <c r="I79" s="103"/>
      <c r="J79" s="103"/>
    </row>
    <row r="80" spans="2:10" ht="12.75">
      <c r="B80" s="103"/>
      <c r="C80" s="103"/>
      <c r="D80" s="103"/>
      <c r="E80" s="103"/>
      <c r="F80" s="103"/>
      <c r="G80" s="103"/>
      <c r="H80" s="103"/>
      <c r="I80" s="103"/>
      <c r="J80" s="103"/>
    </row>
    <row r="81" spans="2:10" ht="12.75">
      <c r="B81" s="103"/>
      <c r="C81" s="103"/>
      <c r="D81" s="103"/>
      <c r="E81" s="103"/>
      <c r="F81" s="103"/>
      <c r="G81" s="103"/>
      <c r="H81" s="103"/>
      <c r="I81" s="103"/>
      <c r="J81" s="103"/>
    </row>
    <row r="82" spans="2:10" ht="12.75">
      <c r="B82" s="103"/>
      <c r="C82" s="103"/>
      <c r="D82" s="103"/>
      <c r="E82" s="103"/>
      <c r="F82" s="103"/>
      <c r="G82" s="103"/>
      <c r="H82" s="103"/>
      <c r="I82" s="103"/>
      <c r="J82" s="103"/>
    </row>
    <row r="83" spans="2:10" ht="12.75">
      <c r="B83" s="103"/>
      <c r="C83" s="103"/>
      <c r="D83" s="103"/>
      <c r="E83" s="103"/>
      <c r="F83" s="103"/>
      <c r="G83" s="103"/>
      <c r="H83" s="103"/>
      <c r="I83" s="103"/>
      <c r="J83" s="103"/>
    </row>
    <row r="84" spans="2:10" ht="12.75">
      <c r="B84" s="103"/>
      <c r="C84" s="103"/>
      <c r="D84" s="103"/>
      <c r="E84" s="103"/>
      <c r="F84" s="103"/>
      <c r="G84" s="103"/>
      <c r="H84" s="103"/>
      <c r="I84" s="103"/>
      <c r="J84" s="103"/>
    </row>
    <row r="85" spans="2:10" ht="12.75">
      <c r="B85" s="103"/>
      <c r="C85" s="103"/>
      <c r="D85" s="103"/>
      <c r="E85" s="103"/>
      <c r="F85" s="103"/>
      <c r="G85" s="103"/>
      <c r="H85" s="103"/>
      <c r="I85" s="103"/>
      <c r="J85" s="103"/>
    </row>
    <row r="86" spans="2:10" ht="12.75">
      <c r="B86" s="103"/>
      <c r="C86" s="103"/>
      <c r="D86" s="103"/>
      <c r="E86" s="103"/>
      <c r="F86" s="103"/>
      <c r="G86" s="103"/>
      <c r="H86" s="103"/>
      <c r="I86" s="103"/>
      <c r="J86" s="103"/>
    </row>
    <row r="87" spans="2:10" ht="12.75">
      <c r="B87" s="103"/>
      <c r="C87" s="103"/>
      <c r="D87" s="103"/>
      <c r="E87" s="103"/>
      <c r="F87" s="103"/>
      <c r="G87" s="103"/>
      <c r="H87" s="103"/>
      <c r="I87" s="103"/>
      <c r="J87" s="103"/>
    </row>
    <row r="88" spans="2:10" ht="12.75">
      <c r="B88" s="103"/>
      <c r="C88" s="103"/>
      <c r="D88" s="103"/>
      <c r="E88" s="103"/>
      <c r="F88" s="103"/>
      <c r="G88" s="103"/>
      <c r="H88" s="103"/>
      <c r="I88" s="103"/>
      <c r="J88" s="103"/>
    </row>
    <row r="89" spans="2:10" ht="12.75">
      <c r="B89" s="103"/>
      <c r="C89" s="103"/>
      <c r="D89" s="103"/>
      <c r="E89" s="103"/>
      <c r="F89" s="103"/>
      <c r="G89" s="103"/>
      <c r="H89" s="103"/>
      <c r="I89" s="103"/>
      <c r="J89" s="103"/>
    </row>
    <row r="90" spans="2:10" ht="63.75" customHeight="1">
      <c r="B90" s="103"/>
      <c r="C90" s="103"/>
      <c r="D90" s="103"/>
      <c r="E90" s="103"/>
      <c r="F90" s="103"/>
      <c r="G90" s="103"/>
      <c r="H90" s="103"/>
      <c r="I90" s="103"/>
      <c r="J90" s="103"/>
    </row>
    <row r="91" spans="2:10" ht="12.75">
      <c r="B91" s="103"/>
      <c r="C91" s="103"/>
      <c r="D91" s="103"/>
      <c r="E91" s="103"/>
      <c r="F91" s="103"/>
      <c r="G91" s="103"/>
      <c r="H91" s="103"/>
      <c r="I91" s="103"/>
      <c r="J91" s="103"/>
    </row>
    <row r="92" spans="2:10" ht="12.75">
      <c r="B92" s="103"/>
      <c r="C92" s="103"/>
      <c r="D92" s="103"/>
      <c r="E92" s="103"/>
      <c r="F92" s="103"/>
      <c r="G92" s="103"/>
      <c r="H92" s="103"/>
      <c r="I92" s="103"/>
      <c r="J92" s="103"/>
    </row>
    <row r="93" spans="2:10" ht="12.75">
      <c r="B93" s="103"/>
      <c r="C93" s="103"/>
      <c r="D93" s="103"/>
      <c r="E93" s="103"/>
      <c r="F93" s="103"/>
      <c r="G93" s="103"/>
      <c r="H93" s="103"/>
      <c r="I93" s="103"/>
      <c r="J93" s="103"/>
    </row>
    <row r="94" spans="2:10" ht="12.75">
      <c r="B94" s="103"/>
      <c r="C94" s="103"/>
      <c r="D94" s="103"/>
      <c r="E94" s="103"/>
      <c r="F94" s="103"/>
      <c r="G94" s="103"/>
      <c r="H94" s="103"/>
      <c r="I94" s="103"/>
      <c r="J94" s="103"/>
    </row>
    <row r="95" spans="2:10" ht="12.75">
      <c r="B95" s="103"/>
      <c r="C95" s="103"/>
      <c r="D95" s="103"/>
      <c r="E95" s="103"/>
      <c r="F95" s="103"/>
      <c r="G95" s="103"/>
      <c r="H95" s="103"/>
      <c r="I95" s="103"/>
      <c r="J95" s="103"/>
    </row>
    <row r="96" spans="2:10" ht="12.75">
      <c r="B96" s="103"/>
      <c r="C96" s="103"/>
      <c r="D96" s="103"/>
      <c r="E96" s="103"/>
      <c r="F96" s="103"/>
      <c r="G96" s="103"/>
      <c r="H96" s="103"/>
      <c r="I96" s="103"/>
      <c r="J96" s="103"/>
    </row>
    <row r="97" spans="2:10" ht="12.75">
      <c r="B97" s="103"/>
      <c r="C97" s="103"/>
      <c r="D97" s="103"/>
      <c r="E97" s="103"/>
      <c r="F97" s="103"/>
      <c r="G97" s="103"/>
      <c r="H97" s="103"/>
      <c r="I97" s="103"/>
      <c r="J97" s="103"/>
    </row>
    <row r="98" spans="2:10" ht="12.75">
      <c r="B98" s="103"/>
      <c r="C98" s="103"/>
      <c r="D98" s="103"/>
      <c r="E98" s="103"/>
      <c r="F98" s="103"/>
      <c r="G98" s="103"/>
      <c r="H98" s="103"/>
      <c r="I98" s="103"/>
      <c r="J98" s="103"/>
    </row>
    <row r="99" spans="2:10" ht="12.75">
      <c r="B99" s="103"/>
      <c r="C99" s="103"/>
      <c r="D99" s="103"/>
      <c r="E99" s="103"/>
      <c r="F99" s="103"/>
      <c r="G99" s="103"/>
      <c r="H99" s="103"/>
      <c r="I99" s="103"/>
      <c r="J99" s="103"/>
    </row>
    <row r="100" spans="2:10" ht="12.75">
      <c r="B100" s="103"/>
      <c r="C100" s="103"/>
      <c r="D100" s="103"/>
      <c r="E100" s="103"/>
      <c r="F100" s="103"/>
      <c r="G100" s="103"/>
      <c r="H100" s="103"/>
      <c r="I100" s="103"/>
      <c r="J100" s="103"/>
    </row>
    <row r="101" spans="2:10" ht="12.75">
      <c r="B101" s="103"/>
      <c r="C101" s="103"/>
      <c r="D101" s="103"/>
      <c r="E101" s="103"/>
      <c r="F101" s="103"/>
      <c r="G101" s="103"/>
      <c r="H101" s="103"/>
      <c r="I101" s="103"/>
      <c r="J101" s="103"/>
    </row>
    <row r="102" spans="2:10" ht="12.75">
      <c r="B102" s="103"/>
      <c r="C102" s="103"/>
      <c r="D102" s="103"/>
      <c r="E102" s="103"/>
      <c r="F102" s="103"/>
      <c r="G102" s="103"/>
      <c r="H102" s="103"/>
      <c r="I102" s="103"/>
      <c r="J102" s="103"/>
    </row>
    <row r="103" spans="2:10" ht="12.75">
      <c r="B103" s="103"/>
      <c r="C103" s="103"/>
      <c r="D103" s="103"/>
      <c r="E103" s="103"/>
      <c r="F103" s="103"/>
      <c r="G103" s="103"/>
      <c r="H103" s="103"/>
      <c r="I103" s="103"/>
      <c r="J103" s="103"/>
    </row>
    <row r="104" spans="2:10" ht="12.75">
      <c r="B104" s="103"/>
      <c r="C104" s="103"/>
      <c r="D104" s="103"/>
      <c r="E104" s="103"/>
      <c r="F104" s="103"/>
      <c r="G104" s="103"/>
      <c r="H104" s="103"/>
      <c r="I104" s="103"/>
      <c r="J104" s="103"/>
    </row>
    <row r="105" spans="2:10" ht="12.75">
      <c r="B105" s="103"/>
      <c r="C105" s="103"/>
      <c r="D105" s="103"/>
      <c r="E105" s="103"/>
      <c r="F105" s="103"/>
      <c r="G105" s="103"/>
      <c r="H105" s="103"/>
      <c r="I105" s="103"/>
      <c r="J105" s="103"/>
    </row>
    <row r="106" spans="2:10" ht="12.75">
      <c r="B106" s="103"/>
      <c r="C106" s="103"/>
      <c r="D106" s="103"/>
      <c r="E106" s="103"/>
      <c r="F106" s="103"/>
      <c r="G106" s="103"/>
      <c r="H106" s="103"/>
      <c r="I106" s="103"/>
      <c r="J106" s="103"/>
    </row>
    <row r="107" spans="2:10" ht="12.75">
      <c r="B107" s="103"/>
      <c r="C107" s="103"/>
      <c r="D107" s="103"/>
      <c r="E107" s="103"/>
      <c r="F107" s="103"/>
      <c r="G107" s="103"/>
      <c r="H107" s="103"/>
      <c r="I107" s="103"/>
      <c r="J107" s="103"/>
    </row>
    <row r="108" spans="2:10" ht="12.75">
      <c r="B108" s="103"/>
      <c r="C108" s="103"/>
      <c r="D108" s="103"/>
      <c r="E108" s="103"/>
      <c r="F108" s="103"/>
      <c r="G108" s="103"/>
      <c r="H108" s="103"/>
      <c r="I108" s="103"/>
      <c r="J108" s="103"/>
    </row>
    <row r="109" spans="2:10" ht="12.75">
      <c r="B109" s="103"/>
      <c r="C109" s="103"/>
      <c r="D109" s="103"/>
      <c r="E109" s="103"/>
      <c r="F109" s="103"/>
      <c r="G109" s="103"/>
      <c r="H109" s="103"/>
      <c r="I109" s="103"/>
      <c r="J109" s="103"/>
    </row>
    <row r="110" spans="2:10" ht="12.75">
      <c r="B110" s="103"/>
      <c r="C110" s="103"/>
      <c r="D110" s="103"/>
      <c r="E110" s="103"/>
      <c r="F110" s="103"/>
      <c r="G110" s="103"/>
      <c r="H110" s="103"/>
      <c r="I110" s="103"/>
      <c r="J110" s="103"/>
    </row>
    <row r="111" spans="2:10" ht="12.75">
      <c r="B111" s="103"/>
      <c r="C111" s="103"/>
      <c r="D111" s="103"/>
      <c r="E111" s="103"/>
      <c r="F111" s="103"/>
      <c r="G111" s="103"/>
      <c r="H111" s="103"/>
      <c r="I111" s="103"/>
      <c r="J111" s="103"/>
    </row>
    <row r="112" spans="2:10" ht="12.75">
      <c r="B112" s="103"/>
      <c r="C112" s="103"/>
      <c r="D112" s="103"/>
      <c r="E112" s="103"/>
      <c r="F112" s="103"/>
      <c r="G112" s="103"/>
      <c r="H112" s="103"/>
      <c r="I112" s="103"/>
      <c r="J112" s="103"/>
    </row>
    <row r="113" spans="2:10" ht="12.75">
      <c r="B113" s="103"/>
      <c r="C113" s="103"/>
      <c r="D113" s="103"/>
      <c r="E113" s="103"/>
      <c r="F113" s="103"/>
      <c r="G113" s="103"/>
      <c r="H113" s="103"/>
      <c r="I113" s="103"/>
      <c r="J113" s="103"/>
    </row>
    <row r="114" spans="2:10" ht="12.75">
      <c r="B114" s="103"/>
      <c r="C114" s="103"/>
      <c r="D114" s="103"/>
      <c r="E114" s="103"/>
      <c r="F114" s="103"/>
      <c r="G114" s="103"/>
      <c r="H114" s="103"/>
      <c r="I114" s="103"/>
      <c r="J114" s="103"/>
    </row>
    <row r="115" spans="2:10" ht="12.75">
      <c r="B115" s="103"/>
      <c r="C115" s="103"/>
      <c r="D115" s="103"/>
      <c r="E115" s="103"/>
      <c r="F115" s="103"/>
      <c r="G115" s="103"/>
      <c r="H115" s="103"/>
      <c r="I115" s="103"/>
      <c r="J115" s="103"/>
    </row>
    <row r="116" spans="2:10" ht="12.75">
      <c r="B116" s="103"/>
      <c r="C116" s="103"/>
      <c r="D116" s="103"/>
      <c r="E116" s="103"/>
      <c r="F116" s="103"/>
      <c r="G116" s="103"/>
      <c r="H116" s="103"/>
      <c r="I116" s="103"/>
      <c r="J116" s="103"/>
    </row>
    <row r="117" spans="2:10" ht="12.75">
      <c r="B117" s="103"/>
      <c r="C117" s="103"/>
      <c r="D117" s="103"/>
      <c r="E117" s="103"/>
      <c r="F117" s="103"/>
      <c r="G117" s="103"/>
      <c r="H117" s="103"/>
      <c r="I117" s="103"/>
      <c r="J117" s="103"/>
    </row>
    <row r="118" spans="2:10" ht="12.75">
      <c r="B118" s="103"/>
      <c r="C118" s="103"/>
      <c r="D118" s="103"/>
      <c r="E118" s="103"/>
      <c r="F118" s="103"/>
      <c r="G118" s="103"/>
      <c r="H118" s="103"/>
      <c r="I118" s="103"/>
      <c r="J118" s="103"/>
    </row>
    <row r="119" spans="2:10" ht="12.75">
      <c r="B119" s="103"/>
      <c r="C119" s="103"/>
      <c r="D119" s="103"/>
      <c r="E119" s="103"/>
      <c r="F119" s="103"/>
      <c r="G119" s="103"/>
      <c r="H119" s="103"/>
      <c r="I119" s="103"/>
      <c r="J119" s="103"/>
    </row>
    <row r="120" spans="2:10" ht="12.75">
      <c r="B120" s="103"/>
      <c r="C120" s="103"/>
      <c r="D120" s="103"/>
      <c r="E120" s="103"/>
      <c r="F120" s="103"/>
      <c r="G120" s="103"/>
      <c r="H120" s="103"/>
      <c r="I120" s="103"/>
      <c r="J120" s="103"/>
    </row>
    <row r="121" spans="2:10" ht="12.75">
      <c r="B121" s="103"/>
      <c r="C121" s="103"/>
      <c r="D121" s="103"/>
      <c r="E121" s="103"/>
      <c r="F121" s="103"/>
      <c r="G121" s="103"/>
      <c r="H121" s="103"/>
      <c r="I121" s="103"/>
      <c r="J121" s="103"/>
    </row>
    <row r="122" spans="2:10" ht="12.75">
      <c r="B122" s="103"/>
      <c r="C122" s="103"/>
      <c r="D122" s="103"/>
      <c r="E122" s="103"/>
      <c r="F122" s="103"/>
      <c r="G122" s="103"/>
      <c r="H122" s="103"/>
      <c r="I122" s="103"/>
      <c r="J122" s="103"/>
    </row>
    <row r="123" spans="2:10" ht="12.75">
      <c r="B123" s="103"/>
      <c r="C123" s="103"/>
      <c r="D123" s="103"/>
      <c r="E123" s="103"/>
      <c r="F123" s="103"/>
      <c r="G123" s="103"/>
      <c r="H123" s="103"/>
      <c r="I123" s="103"/>
      <c r="J123" s="103"/>
    </row>
    <row r="124" spans="2:10" ht="12.75">
      <c r="B124" s="103"/>
      <c r="C124" s="103"/>
      <c r="D124" s="103"/>
      <c r="E124" s="103"/>
      <c r="F124" s="103"/>
      <c r="G124" s="103"/>
      <c r="H124" s="103"/>
      <c r="I124" s="103"/>
      <c r="J124" s="103"/>
    </row>
    <row r="125" spans="2:10" ht="12.75">
      <c r="B125" s="103"/>
      <c r="C125" s="103"/>
      <c r="D125" s="103"/>
      <c r="E125" s="103"/>
      <c r="F125" s="103"/>
      <c r="G125" s="103"/>
      <c r="H125" s="103"/>
      <c r="I125" s="103"/>
      <c r="J125" s="103"/>
    </row>
    <row r="126" spans="2:10" ht="12.75">
      <c r="B126" s="103"/>
      <c r="C126" s="103"/>
      <c r="D126" s="103"/>
      <c r="E126" s="103"/>
      <c r="F126" s="103"/>
      <c r="G126" s="103"/>
      <c r="H126" s="103"/>
      <c r="I126" s="103"/>
      <c r="J126" s="103"/>
    </row>
    <row r="127" spans="2:10" ht="12.75">
      <c r="B127" s="103"/>
      <c r="C127" s="103"/>
      <c r="D127" s="103"/>
      <c r="E127" s="103"/>
      <c r="F127" s="103"/>
      <c r="G127" s="103"/>
      <c r="H127" s="103"/>
      <c r="I127" s="103"/>
      <c r="J127" s="103"/>
    </row>
    <row r="128" spans="2:10" ht="12.75">
      <c r="B128" s="103"/>
      <c r="C128" s="103"/>
      <c r="D128" s="103"/>
      <c r="E128" s="103"/>
      <c r="F128" s="103"/>
      <c r="G128" s="103"/>
      <c r="H128" s="103"/>
      <c r="I128" s="103"/>
      <c r="J128" s="103"/>
    </row>
    <row r="129" spans="2:10" ht="12.75">
      <c r="B129" s="103"/>
      <c r="C129" s="103"/>
      <c r="D129" s="103"/>
      <c r="E129" s="103"/>
      <c r="F129" s="103"/>
      <c r="G129" s="103"/>
      <c r="H129" s="103"/>
      <c r="I129" s="103"/>
      <c r="J129" s="103"/>
    </row>
    <row r="130" spans="2:10" ht="12.75">
      <c r="B130" s="103"/>
      <c r="C130" s="103"/>
      <c r="D130" s="103"/>
      <c r="E130" s="103"/>
      <c r="F130" s="103"/>
      <c r="G130" s="103"/>
      <c r="H130" s="103"/>
      <c r="I130" s="103"/>
      <c r="J130" s="103"/>
    </row>
    <row r="131" spans="2:10" ht="12.75">
      <c r="B131" s="103"/>
      <c r="C131" s="103"/>
      <c r="D131" s="103"/>
      <c r="E131" s="103"/>
      <c r="F131" s="103"/>
      <c r="G131" s="103"/>
      <c r="H131" s="103"/>
      <c r="I131" s="103"/>
      <c r="J131" s="103"/>
    </row>
    <row r="132" spans="2:10" ht="12.75">
      <c r="B132" s="103"/>
      <c r="C132" s="103"/>
      <c r="D132" s="103"/>
      <c r="E132" s="103"/>
      <c r="F132" s="103"/>
      <c r="G132" s="103"/>
      <c r="H132" s="103"/>
      <c r="I132" s="103"/>
      <c r="J132" s="103"/>
    </row>
    <row r="133" spans="2:10" ht="12.75">
      <c r="B133" s="103"/>
      <c r="C133" s="103"/>
      <c r="D133" s="103"/>
      <c r="E133" s="103"/>
      <c r="F133" s="103"/>
      <c r="G133" s="103"/>
      <c r="H133" s="103"/>
      <c r="I133" s="103"/>
      <c r="J133" s="103"/>
    </row>
    <row r="134" spans="2:10" ht="12.75">
      <c r="B134" s="103"/>
      <c r="C134" s="103"/>
      <c r="D134" s="103"/>
      <c r="E134" s="103"/>
      <c r="F134" s="103"/>
      <c r="G134" s="103"/>
      <c r="H134" s="103"/>
      <c r="I134" s="103"/>
      <c r="J134" s="103"/>
    </row>
    <row r="135" spans="2:10" ht="12.75">
      <c r="B135" s="103"/>
      <c r="C135" s="103"/>
      <c r="D135" s="103"/>
      <c r="E135" s="103"/>
      <c r="F135" s="103"/>
      <c r="G135" s="103"/>
      <c r="H135" s="103"/>
      <c r="I135" s="103"/>
      <c r="J135" s="103"/>
    </row>
    <row r="136" spans="2:10" ht="12.75">
      <c r="B136" s="103"/>
      <c r="C136" s="103"/>
      <c r="D136" s="103"/>
      <c r="E136" s="103"/>
      <c r="F136" s="103"/>
      <c r="G136" s="103"/>
      <c r="H136" s="103"/>
      <c r="I136" s="103"/>
      <c r="J136" s="103"/>
    </row>
    <row r="137" spans="2:10" ht="12.75">
      <c r="B137" s="103"/>
      <c r="C137" s="103"/>
      <c r="D137" s="103"/>
      <c r="E137" s="103"/>
      <c r="F137" s="103"/>
      <c r="G137" s="103"/>
      <c r="H137" s="103"/>
      <c r="I137" s="103"/>
      <c r="J137" s="103"/>
    </row>
    <row r="138" spans="2:10" ht="12.75">
      <c r="B138" s="103"/>
      <c r="C138" s="103"/>
      <c r="D138" s="103"/>
      <c r="E138" s="103"/>
      <c r="F138" s="103"/>
      <c r="G138" s="103"/>
      <c r="H138" s="103"/>
      <c r="I138" s="103"/>
      <c r="J138" s="103"/>
    </row>
    <row r="139" spans="2:10" ht="12.75">
      <c r="B139" s="103"/>
      <c r="C139" s="103"/>
      <c r="D139" s="103"/>
      <c r="E139" s="103"/>
      <c r="F139" s="103"/>
      <c r="G139" s="103"/>
      <c r="H139" s="103"/>
      <c r="I139" s="103"/>
      <c r="J139" s="103"/>
    </row>
    <row r="140" spans="2:10" ht="12.75">
      <c r="B140" s="103"/>
      <c r="C140" s="103"/>
      <c r="D140" s="103"/>
      <c r="E140" s="103"/>
      <c r="F140" s="103"/>
      <c r="G140" s="103"/>
      <c r="H140" s="103"/>
      <c r="I140" s="103"/>
      <c r="J140" s="103"/>
    </row>
  </sheetData>
  <mergeCells count="1">
    <mergeCell ref="J2:M2"/>
  </mergeCells>
  <printOptions/>
  <pageMargins left="0.75" right="0.75" top="1" bottom="1" header="0.5" footer="0.5"/>
  <pageSetup horizontalDpi="600" verticalDpi="600" orientation="landscape" scale="75"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11.xml><?xml version="1.0" encoding="utf-8"?>
<worksheet xmlns="http://schemas.openxmlformats.org/spreadsheetml/2006/main" xmlns:r="http://schemas.openxmlformats.org/officeDocument/2006/relationships">
  <sheetPr codeName="Sheet9">
    <tabColor indexed="41"/>
  </sheetPr>
  <dimension ref="A1:J36"/>
  <sheetViews>
    <sheetView showGridLines="0" zoomScaleSheetLayoutView="100" workbookViewId="0" topLeftCell="A1">
      <selection activeCell="B5" sqref="B5"/>
    </sheetView>
  </sheetViews>
  <sheetFormatPr defaultColWidth="9.140625" defaultRowHeight="12.75"/>
  <cols>
    <col min="2" max="2" width="17.7109375" style="16" customWidth="1"/>
    <col min="3" max="3" width="17.7109375" style="83" customWidth="1"/>
    <col min="4" max="4" width="8.8515625" style="16" customWidth="1"/>
    <col min="5" max="5" width="17.7109375" style="16" customWidth="1"/>
    <col min="6" max="6" width="10.28125" style="16" customWidth="1"/>
    <col min="7" max="7" width="15.00390625" style="16" customWidth="1"/>
    <col min="8" max="8" width="13.28125" style="16" customWidth="1"/>
    <col min="9" max="9" width="11.7109375" style="16" customWidth="1"/>
    <col min="10" max="10" width="12.28125" style="4" customWidth="1"/>
  </cols>
  <sheetData>
    <row r="1" ht="15.75">
      <c r="A1" s="14" t="s">
        <v>158</v>
      </c>
    </row>
    <row r="2" ht="15.75">
      <c r="A2" s="14" t="s">
        <v>162</v>
      </c>
    </row>
    <row r="3" spans="2:10" s="18" customFormat="1" ht="56.25" customHeight="1">
      <c r="B3" s="19" t="s">
        <v>92</v>
      </c>
      <c r="C3" s="20" t="s">
        <v>61</v>
      </c>
      <c r="D3" s="21" t="s">
        <v>251</v>
      </c>
      <c r="E3" s="20" t="s">
        <v>62</v>
      </c>
      <c r="F3" s="20" t="s">
        <v>63</v>
      </c>
      <c r="G3" s="20" t="s">
        <v>64</v>
      </c>
      <c r="H3" s="20" t="s">
        <v>65</v>
      </c>
      <c r="I3" s="20" t="s">
        <v>187</v>
      </c>
      <c r="J3" s="26"/>
    </row>
    <row r="4" spans="1:9" ht="12.75">
      <c r="A4" s="2" t="s">
        <v>70</v>
      </c>
      <c r="B4" s="15"/>
      <c r="C4" s="21"/>
      <c r="D4" s="15">
        <f>SUM(D5:D940)</f>
        <v>0</v>
      </c>
      <c r="E4" s="15"/>
      <c r="F4" s="15"/>
      <c r="G4" s="15"/>
      <c r="H4" s="15"/>
      <c r="I4" s="15"/>
    </row>
    <row r="5" spans="2:9" ht="12.75">
      <c r="B5" s="17"/>
      <c r="C5" s="17"/>
      <c r="D5" s="17"/>
      <c r="E5" s="85"/>
      <c r="F5" s="17"/>
      <c r="G5" s="29"/>
      <c r="H5" s="29"/>
      <c r="I5" s="17"/>
    </row>
    <row r="6" spans="2:9" ht="12.75">
      <c r="B6" s="17"/>
      <c r="C6" s="17"/>
      <c r="D6" s="17"/>
      <c r="E6" s="85"/>
      <c r="F6" s="17"/>
      <c r="G6" s="29"/>
      <c r="H6" s="29"/>
      <c r="I6" s="17"/>
    </row>
    <row r="7" spans="2:9" ht="12.75">
      <c r="B7" s="17"/>
      <c r="C7" s="84"/>
      <c r="D7" s="17"/>
      <c r="E7" s="17"/>
      <c r="F7" s="17"/>
      <c r="G7" s="17"/>
      <c r="H7" s="17"/>
      <c r="I7" s="17"/>
    </row>
    <row r="8" spans="2:9" ht="12.75">
      <c r="B8" s="17"/>
      <c r="C8" s="84"/>
      <c r="D8" s="17"/>
      <c r="E8" s="17"/>
      <c r="F8" s="17"/>
      <c r="G8" s="17"/>
      <c r="H8" s="17"/>
      <c r="I8" s="17"/>
    </row>
    <row r="9" spans="2:9" ht="12.75">
      <c r="B9" s="17"/>
      <c r="C9" s="84"/>
      <c r="D9" s="17"/>
      <c r="E9" s="17"/>
      <c r="F9" s="17"/>
      <c r="G9" s="17"/>
      <c r="H9" s="17"/>
      <c r="I9" s="17"/>
    </row>
    <row r="10" spans="2:9" ht="13.5" customHeight="1">
      <c r="B10" s="17"/>
      <c r="C10" s="84"/>
      <c r="D10" s="17"/>
      <c r="E10" s="17"/>
      <c r="F10" s="17"/>
      <c r="G10" s="17"/>
      <c r="H10" s="17"/>
      <c r="I10" s="17"/>
    </row>
    <row r="11" spans="2:9" ht="12.75">
      <c r="B11" s="17"/>
      <c r="C11" s="84"/>
      <c r="D11" s="17"/>
      <c r="E11" s="17"/>
      <c r="F11" s="17"/>
      <c r="G11" s="17"/>
      <c r="H11" s="17"/>
      <c r="I11" s="17"/>
    </row>
    <row r="12" spans="2:9" ht="12.75">
      <c r="B12" s="17"/>
      <c r="C12" s="84"/>
      <c r="D12" s="17"/>
      <c r="E12" s="17"/>
      <c r="F12" s="17"/>
      <c r="G12" s="17"/>
      <c r="H12" s="17"/>
      <c r="I12" s="17"/>
    </row>
    <row r="13" spans="2:9" ht="12.75">
      <c r="B13" s="17"/>
      <c r="C13" s="84"/>
      <c r="D13" s="17"/>
      <c r="E13" s="17"/>
      <c r="F13" s="17"/>
      <c r="G13" s="17"/>
      <c r="H13" s="17"/>
      <c r="I13" s="17"/>
    </row>
    <row r="14" spans="2:9" ht="12.75">
      <c r="B14" s="17"/>
      <c r="C14" s="84"/>
      <c r="D14" s="17"/>
      <c r="E14" s="17"/>
      <c r="F14" s="17"/>
      <c r="G14" s="17"/>
      <c r="H14" s="17"/>
      <c r="I14" s="17"/>
    </row>
    <row r="15" spans="2:9" ht="12.75">
      <c r="B15" s="17"/>
      <c r="C15" s="84"/>
      <c r="D15" s="17"/>
      <c r="E15" s="17"/>
      <c r="F15" s="17"/>
      <c r="G15" s="17"/>
      <c r="H15" s="17"/>
      <c r="I15" s="17"/>
    </row>
    <row r="16" spans="2:9" ht="12.75">
      <c r="B16" s="17"/>
      <c r="C16" s="84"/>
      <c r="D16" s="17"/>
      <c r="E16" s="17"/>
      <c r="F16" s="17"/>
      <c r="G16" s="17"/>
      <c r="H16" s="17"/>
      <c r="I16" s="17"/>
    </row>
    <row r="17" spans="2:9" ht="12.75">
      <c r="B17" s="17"/>
      <c r="C17" s="84"/>
      <c r="D17" s="17"/>
      <c r="E17" s="17"/>
      <c r="F17" s="17"/>
      <c r="G17" s="17"/>
      <c r="H17" s="17"/>
      <c r="I17" s="17"/>
    </row>
    <row r="18" spans="2:9" ht="12.75">
      <c r="B18" s="17"/>
      <c r="C18" s="84"/>
      <c r="D18" s="17"/>
      <c r="E18" s="17"/>
      <c r="F18" s="17"/>
      <c r="G18" s="17"/>
      <c r="H18" s="17"/>
      <c r="I18" s="17"/>
    </row>
    <row r="19" spans="2:9" ht="12.75">
      <c r="B19" s="17"/>
      <c r="C19" s="84"/>
      <c r="D19" s="17"/>
      <c r="E19" s="17"/>
      <c r="F19" s="17"/>
      <c r="G19" s="17"/>
      <c r="H19" s="17"/>
      <c r="I19" s="17"/>
    </row>
    <row r="20" spans="2:9" ht="12.75">
      <c r="B20" s="17"/>
      <c r="C20" s="84"/>
      <c r="D20" s="17"/>
      <c r="E20" s="17"/>
      <c r="F20" s="17"/>
      <c r="G20" s="17"/>
      <c r="H20" s="17"/>
      <c r="I20" s="17"/>
    </row>
    <row r="21" spans="2:9" ht="12.75">
      <c r="B21" s="17"/>
      <c r="C21" s="84"/>
      <c r="D21" s="17"/>
      <c r="E21" s="17"/>
      <c r="F21" s="17"/>
      <c r="G21" s="17"/>
      <c r="H21" s="17"/>
      <c r="I21" s="17"/>
    </row>
    <row r="22" spans="2:9" ht="12.75">
      <c r="B22" s="17"/>
      <c r="C22" s="84"/>
      <c r="D22" s="17"/>
      <c r="E22" s="17"/>
      <c r="F22" s="17"/>
      <c r="G22" s="17"/>
      <c r="H22" s="17"/>
      <c r="I22" s="17"/>
    </row>
    <row r="23" spans="2:9" ht="12.75">
      <c r="B23" s="17"/>
      <c r="C23" s="84"/>
      <c r="D23" s="17"/>
      <c r="E23" s="17"/>
      <c r="F23" s="17"/>
      <c r="G23" s="17"/>
      <c r="H23" s="17"/>
      <c r="I23" s="17"/>
    </row>
    <row r="24" spans="2:9" ht="12.75">
      <c r="B24" s="17"/>
      <c r="C24" s="84"/>
      <c r="D24" s="17"/>
      <c r="E24" s="17"/>
      <c r="F24" s="17"/>
      <c r="G24" s="17"/>
      <c r="H24" s="17"/>
      <c r="I24" s="17"/>
    </row>
    <row r="25" spans="2:9" ht="12.75">
      <c r="B25" s="17"/>
      <c r="C25" s="84"/>
      <c r="D25" s="17"/>
      <c r="E25" s="17"/>
      <c r="F25" s="17"/>
      <c r="G25" s="17"/>
      <c r="H25" s="17"/>
      <c r="I25" s="17"/>
    </row>
    <row r="26" spans="2:9" ht="12.75">
      <c r="B26" s="17"/>
      <c r="C26" s="84"/>
      <c r="D26" s="17"/>
      <c r="E26" s="17"/>
      <c r="F26" s="17"/>
      <c r="G26" s="17"/>
      <c r="H26" s="17"/>
      <c r="I26" s="17"/>
    </row>
    <row r="27" spans="2:9" ht="12.75">
      <c r="B27" s="17"/>
      <c r="C27" s="84"/>
      <c r="D27" s="17"/>
      <c r="E27" s="17"/>
      <c r="F27" s="17"/>
      <c r="G27" s="17"/>
      <c r="H27" s="17"/>
      <c r="I27" s="17"/>
    </row>
    <row r="28" spans="2:9" ht="12.75">
      <c r="B28" s="17"/>
      <c r="C28" s="84"/>
      <c r="D28" s="17"/>
      <c r="E28" s="17"/>
      <c r="F28" s="17"/>
      <c r="G28" s="17"/>
      <c r="H28" s="17"/>
      <c r="I28" s="17"/>
    </row>
    <row r="29" spans="2:9" ht="12.75">
      <c r="B29" s="17"/>
      <c r="C29" s="84"/>
      <c r="D29" s="17"/>
      <c r="E29" s="17"/>
      <c r="F29" s="17"/>
      <c r="G29" s="17"/>
      <c r="H29" s="17"/>
      <c r="I29" s="17"/>
    </row>
    <row r="30" spans="2:9" ht="12.75">
      <c r="B30" s="17"/>
      <c r="C30" s="84"/>
      <c r="D30" s="17"/>
      <c r="E30" s="17"/>
      <c r="F30" s="17"/>
      <c r="G30" s="17"/>
      <c r="H30" s="17"/>
      <c r="I30" s="17"/>
    </row>
    <row r="31" spans="2:9" ht="12.75">
      <c r="B31" s="17"/>
      <c r="C31" s="84"/>
      <c r="D31" s="17"/>
      <c r="E31" s="17"/>
      <c r="F31" s="17"/>
      <c r="G31" s="17"/>
      <c r="H31" s="17"/>
      <c r="I31" s="17"/>
    </row>
    <row r="32" spans="2:9" ht="12.75">
      <c r="B32" s="17"/>
      <c r="C32" s="84"/>
      <c r="D32" s="17"/>
      <c r="E32" s="17"/>
      <c r="F32" s="17"/>
      <c r="G32" s="17"/>
      <c r="H32" s="17"/>
      <c r="I32" s="17"/>
    </row>
    <row r="33" spans="2:9" ht="12.75">
      <c r="B33" s="17"/>
      <c r="C33" s="84"/>
      <c r="D33" s="17"/>
      <c r="E33" s="17"/>
      <c r="F33" s="17"/>
      <c r="G33" s="17"/>
      <c r="H33" s="17"/>
      <c r="I33" s="17"/>
    </row>
    <row r="34" spans="2:9" ht="12.75">
      <c r="B34" s="17"/>
      <c r="C34" s="84"/>
      <c r="D34" s="17"/>
      <c r="E34" s="17"/>
      <c r="F34" s="17"/>
      <c r="G34" s="17"/>
      <c r="H34" s="17"/>
      <c r="I34" s="17"/>
    </row>
    <row r="35" spans="2:9" ht="12.75">
      <c r="B35" s="17"/>
      <c r="C35" s="84"/>
      <c r="D35" s="17"/>
      <c r="E35" s="17"/>
      <c r="F35" s="17"/>
      <c r="G35" s="17"/>
      <c r="H35" s="17"/>
      <c r="I35" s="17"/>
    </row>
    <row r="36" spans="2:9" ht="12.75">
      <c r="B36" s="17"/>
      <c r="C36" s="84"/>
      <c r="D36" s="17"/>
      <c r="E36" s="17"/>
      <c r="F36" s="17"/>
      <c r="G36" s="17"/>
      <c r="H36" s="17"/>
      <c r="I36" s="17"/>
    </row>
    <row r="48" ht="12.75" customHeight="1"/>
  </sheetData>
  <printOptions/>
  <pageMargins left="0.75" right="0.75" top="1" bottom="1" header="0.5" footer="0.5"/>
  <pageSetup horizontalDpi="600" verticalDpi="600" orientation="landscape" scale="81" r:id="rId1"/>
  <headerFooter alignWithMargins="0">
    <oddHeader>&amp;LAugust 10, 2006, {Filing Month} 2006
&amp;CRESOURCE ADEQUACY COMPLIANCE FILING&amp;R{Name of LSE}, Page &amp;P of &amp;N</oddHeader>
    <oddFooter>&amp;LFile:  &amp;F&amp;RTab:  &amp;A</oddFooter>
  </headerFooter>
</worksheet>
</file>

<file path=xl/worksheets/sheet12.xml><?xml version="1.0" encoding="utf-8"?>
<worksheet xmlns="http://schemas.openxmlformats.org/spreadsheetml/2006/main" xmlns:r="http://schemas.openxmlformats.org/officeDocument/2006/relationships">
  <sheetPr codeName="Sheet10">
    <tabColor indexed="41"/>
  </sheetPr>
  <dimension ref="A1:J36"/>
  <sheetViews>
    <sheetView showGridLines="0" zoomScaleSheetLayoutView="100" workbookViewId="0" topLeftCell="A1">
      <selection activeCell="B5" sqref="B5"/>
    </sheetView>
  </sheetViews>
  <sheetFormatPr defaultColWidth="9.140625" defaultRowHeight="12.75"/>
  <cols>
    <col min="2" max="2" width="16.00390625" style="16" customWidth="1"/>
    <col min="3" max="3" width="13.140625" style="16" customWidth="1"/>
    <col min="4" max="4" width="8.8515625" style="16" customWidth="1"/>
    <col min="5" max="5" width="11.140625" style="16" customWidth="1"/>
    <col min="6" max="6" width="10.28125" style="16" customWidth="1"/>
    <col min="7" max="7" width="16.28125" style="16" customWidth="1"/>
    <col min="8" max="8" width="14.140625" style="16" customWidth="1"/>
    <col min="9" max="9" width="11.00390625" style="16" customWidth="1"/>
    <col min="10" max="10" width="12.28125" style="4" customWidth="1"/>
  </cols>
  <sheetData>
    <row r="1" ht="15.75">
      <c r="A1" s="14" t="s">
        <v>159</v>
      </c>
    </row>
    <row r="2" ht="15.75">
      <c r="A2" s="14" t="s">
        <v>163</v>
      </c>
    </row>
    <row r="3" spans="2:10" s="18" customFormat="1" ht="51" customHeight="1">
      <c r="B3" s="19" t="s">
        <v>92</v>
      </c>
      <c r="C3" s="20" t="s">
        <v>61</v>
      </c>
      <c r="D3" s="21" t="s">
        <v>251</v>
      </c>
      <c r="E3" s="20" t="s">
        <v>62</v>
      </c>
      <c r="F3" s="20" t="s">
        <v>63</v>
      </c>
      <c r="G3" s="20" t="s">
        <v>64</v>
      </c>
      <c r="H3" s="20" t="s">
        <v>65</v>
      </c>
      <c r="I3" s="20" t="s">
        <v>187</v>
      </c>
      <c r="J3" s="26"/>
    </row>
    <row r="4" spans="1:9" ht="17.25" customHeight="1">
      <c r="A4" s="2" t="s">
        <v>70</v>
      </c>
      <c r="B4" s="15"/>
      <c r="C4" s="15"/>
      <c r="D4" s="15">
        <f>SUM(D5:D859)</f>
        <v>0</v>
      </c>
      <c r="E4" s="15"/>
      <c r="F4" s="15"/>
      <c r="G4" s="15"/>
      <c r="H4" s="15"/>
      <c r="I4" s="15"/>
    </row>
    <row r="5" spans="2:9" ht="12.75">
      <c r="B5" s="17"/>
      <c r="C5" s="17"/>
      <c r="D5" s="17"/>
      <c r="E5" s="85"/>
      <c r="F5" s="17"/>
      <c r="G5" s="29"/>
      <c r="H5" s="29"/>
      <c r="I5" s="17"/>
    </row>
    <row r="6" spans="2:9" ht="12.75">
      <c r="B6" s="17"/>
      <c r="C6" s="17"/>
      <c r="D6" s="17"/>
      <c r="E6" s="85"/>
      <c r="F6" s="17"/>
      <c r="G6" s="29"/>
      <c r="H6" s="29"/>
      <c r="I6" s="17"/>
    </row>
    <row r="7" spans="2:9" ht="12.75">
      <c r="B7" s="17"/>
      <c r="C7" s="17"/>
      <c r="D7" s="17"/>
      <c r="E7" s="17"/>
      <c r="F7" s="17"/>
      <c r="G7" s="17"/>
      <c r="H7" s="17"/>
      <c r="I7" s="17"/>
    </row>
    <row r="8" spans="2:9" ht="12.75">
      <c r="B8" s="17"/>
      <c r="C8" s="17"/>
      <c r="D8" s="17"/>
      <c r="E8" s="17"/>
      <c r="F8" s="17"/>
      <c r="G8" s="17"/>
      <c r="H8" s="17"/>
      <c r="I8" s="17"/>
    </row>
    <row r="9" spans="2:9" ht="12.75">
      <c r="B9" s="17"/>
      <c r="C9" s="17"/>
      <c r="D9" s="17"/>
      <c r="E9" s="17"/>
      <c r="F9" s="17"/>
      <c r="G9" s="17"/>
      <c r="H9" s="17"/>
      <c r="I9" s="17"/>
    </row>
    <row r="10" spans="2:9" ht="12.75" customHeight="1">
      <c r="B10" s="17"/>
      <c r="C10" s="17"/>
      <c r="D10" s="17"/>
      <c r="E10" s="17"/>
      <c r="F10" s="17"/>
      <c r="G10" s="17"/>
      <c r="H10" s="17"/>
      <c r="I10" s="17"/>
    </row>
    <row r="11" spans="2:9" ht="12.75">
      <c r="B11" s="17"/>
      <c r="C11" s="17"/>
      <c r="D11" s="17"/>
      <c r="E11" s="17"/>
      <c r="F11" s="17"/>
      <c r="G11" s="17"/>
      <c r="H11" s="17"/>
      <c r="I11" s="17"/>
    </row>
    <row r="12" spans="2:9" ht="12.75">
      <c r="B12" s="17"/>
      <c r="C12" s="17"/>
      <c r="D12" s="17"/>
      <c r="E12" s="17"/>
      <c r="F12" s="17"/>
      <c r="G12" s="17"/>
      <c r="H12" s="17"/>
      <c r="I12" s="17"/>
    </row>
    <row r="13" spans="2:9" ht="12.75">
      <c r="B13" s="17"/>
      <c r="C13" s="17"/>
      <c r="D13" s="17"/>
      <c r="E13" s="17"/>
      <c r="F13" s="17"/>
      <c r="G13" s="17"/>
      <c r="H13" s="17"/>
      <c r="I13" s="17"/>
    </row>
    <row r="14" spans="2:9" ht="12.75">
      <c r="B14" s="17"/>
      <c r="C14" s="17"/>
      <c r="D14" s="17"/>
      <c r="E14" s="17"/>
      <c r="F14" s="17"/>
      <c r="G14" s="17"/>
      <c r="H14" s="17"/>
      <c r="I14" s="17"/>
    </row>
    <row r="15" spans="2:9" ht="12.75">
      <c r="B15" s="17"/>
      <c r="C15" s="17"/>
      <c r="D15" s="17"/>
      <c r="E15" s="17"/>
      <c r="F15" s="17"/>
      <c r="G15" s="17"/>
      <c r="H15" s="17"/>
      <c r="I15" s="17"/>
    </row>
    <row r="16" spans="2:9" ht="12.75">
      <c r="B16" s="17"/>
      <c r="C16" s="17"/>
      <c r="D16" s="17"/>
      <c r="E16" s="17"/>
      <c r="F16" s="17"/>
      <c r="G16" s="17"/>
      <c r="H16" s="17"/>
      <c r="I16" s="17"/>
    </row>
    <row r="17" spans="2:9" ht="12.75">
      <c r="B17" s="17"/>
      <c r="C17" s="17"/>
      <c r="D17" s="17"/>
      <c r="E17" s="17"/>
      <c r="F17" s="17"/>
      <c r="G17" s="17"/>
      <c r="H17" s="17"/>
      <c r="I17" s="17"/>
    </row>
    <row r="18" spans="2:9" ht="12.75">
      <c r="B18" s="17"/>
      <c r="C18" s="17"/>
      <c r="D18" s="17"/>
      <c r="E18" s="17"/>
      <c r="F18" s="17"/>
      <c r="G18" s="17"/>
      <c r="H18" s="17"/>
      <c r="I18" s="17"/>
    </row>
    <row r="19" spans="2:9" ht="12.75">
      <c r="B19" s="17"/>
      <c r="C19" s="17"/>
      <c r="D19" s="17"/>
      <c r="E19" s="17"/>
      <c r="F19" s="17"/>
      <c r="G19" s="17"/>
      <c r="H19" s="17"/>
      <c r="I19" s="17"/>
    </row>
    <row r="20" spans="2:9" ht="12.75">
      <c r="B20" s="17"/>
      <c r="C20" s="17"/>
      <c r="D20" s="17"/>
      <c r="E20" s="17"/>
      <c r="F20" s="17"/>
      <c r="G20" s="17"/>
      <c r="H20" s="17"/>
      <c r="I20" s="17"/>
    </row>
    <row r="21" spans="2:9" ht="12.75">
      <c r="B21" s="17"/>
      <c r="C21" s="17"/>
      <c r="D21" s="17"/>
      <c r="E21" s="17"/>
      <c r="F21" s="17"/>
      <c r="G21" s="17"/>
      <c r="H21" s="17"/>
      <c r="I21" s="17"/>
    </row>
    <row r="22" spans="2:9" ht="12.75">
      <c r="B22" s="17"/>
      <c r="C22" s="17"/>
      <c r="D22" s="17"/>
      <c r="E22" s="17"/>
      <c r="F22" s="17"/>
      <c r="G22" s="17"/>
      <c r="H22" s="17"/>
      <c r="I22" s="17"/>
    </row>
    <row r="23" spans="2:9" ht="12.75">
      <c r="B23" s="17"/>
      <c r="C23" s="17"/>
      <c r="D23" s="17"/>
      <c r="E23" s="17"/>
      <c r="F23" s="17"/>
      <c r="G23" s="17"/>
      <c r="H23" s="17"/>
      <c r="I23" s="17"/>
    </row>
    <row r="24" spans="2:9" ht="12.75">
      <c r="B24" s="17"/>
      <c r="C24" s="17"/>
      <c r="D24" s="17"/>
      <c r="E24" s="17"/>
      <c r="F24" s="17"/>
      <c r="G24" s="17"/>
      <c r="H24" s="17"/>
      <c r="I24" s="17"/>
    </row>
    <row r="25" spans="2:9" ht="12.75">
      <c r="B25" s="17"/>
      <c r="C25" s="17"/>
      <c r="D25" s="17"/>
      <c r="E25" s="17"/>
      <c r="F25" s="17"/>
      <c r="G25" s="17"/>
      <c r="H25" s="17"/>
      <c r="I25" s="17"/>
    </row>
    <row r="26" spans="2:9" ht="12.75">
      <c r="B26" s="17"/>
      <c r="C26" s="17"/>
      <c r="D26" s="17"/>
      <c r="E26" s="17"/>
      <c r="F26" s="17"/>
      <c r="G26" s="17"/>
      <c r="H26" s="17"/>
      <c r="I26" s="17"/>
    </row>
    <row r="27" spans="2:9" ht="12.75">
      <c r="B27" s="17"/>
      <c r="C27" s="17"/>
      <c r="D27" s="17"/>
      <c r="E27" s="17"/>
      <c r="F27" s="17"/>
      <c r="G27" s="17"/>
      <c r="H27" s="17"/>
      <c r="I27" s="17"/>
    </row>
    <row r="28" spans="2:9" ht="12.75">
      <c r="B28" s="17"/>
      <c r="C28" s="17"/>
      <c r="D28" s="17"/>
      <c r="E28" s="17"/>
      <c r="F28" s="17"/>
      <c r="G28" s="17"/>
      <c r="H28" s="17"/>
      <c r="I28" s="17"/>
    </row>
    <row r="29" spans="2:9" ht="12.75">
      <c r="B29" s="17"/>
      <c r="C29" s="17"/>
      <c r="D29" s="17"/>
      <c r="E29" s="17"/>
      <c r="F29" s="17"/>
      <c r="G29" s="17"/>
      <c r="H29" s="17"/>
      <c r="I29" s="17"/>
    </row>
    <row r="30" spans="2:9" ht="12.75">
      <c r="B30" s="17"/>
      <c r="C30" s="17"/>
      <c r="D30" s="17"/>
      <c r="E30" s="17"/>
      <c r="F30" s="17"/>
      <c r="G30" s="17"/>
      <c r="H30" s="17"/>
      <c r="I30" s="17"/>
    </row>
    <row r="31" spans="2:9" ht="12.75">
      <c r="B31" s="17"/>
      <c r="C31" s="17"/>
      <c r="D31" s="17"/>
      <c r="E31" s="17"/>
      <c r="F31" s="17"/>
      <c r="G31" s="17"/>
      <c r="H31" s="17"/>
      <c r="I31" s="17"/>
    </row>
    <row r="32" spans="2:9" ht="12.75">
      <c r="B32" s="17"/>
      <c r="C32" s="17"/>
      <c r="D32" s="17"/>
      <c r="E32" s="17"/>
      <c r="F32" s="17"/>
      <c r="G32" s="17"/>
      <c r="H32" s="17"/>
      <c r="I32" s="17"/>
    </row>
    <row r="33" spans="2:9" ht="12.75">
      <c r="B33" s="17"/>
      <c r="C33" s="17"/>
      <c r="D33" s="17"/>
      <c r="E33" s="17"/>
      <c r="F33" s="17"/>
      <c r="G33" s="17"/>
      <c r="H33" s="17"/>
      <c r="I33" s="17"/>
    </row>
    <row r="34" spans="2:9" ht="12.75">
      <c r="B34" s="17"/>
      <c r="C34" s="17"/>
      <c r="D34" s="17"/>
      <c r="E34" s="17"/>
      <c r="F34" s="17"/>
      <c r="G34" s="17"/>
      <c r="H34" s="17"/>
      <c r="I34" s="17"/>
    </row>
    <row r="35" spans="2:9" ht="12.75">
      <c r="B35" s="17"/>
      <c r="C35" s="17"/>
      <c r="D35" s="17"/>
      <c r="E35" s="17"/>
      <c r="F35" s="17"/>
      <c r="G35" s="17"/>
      <c r="H35" s="17"/>
      <c r="I35" s="17"/>
    </row>
    <row r="36" spans="2:9" ht="12.75">
      <c r="B36" s="17"/>
      <c r="C36" s="17"/>
      <c r="D36" s="17"/>
      <c r="E36" s="17"/>
      <c r="F36" s="17"/>
      <c r="G36" s="17"/>
      <c r="H36" s="17"/>
      <c r="I36" s="17"/>
    </row>
  </sheetData>
  <printOptions/>
  <pageMargins left="0.75" right="0.75" top="1" bottom="1" header="0.5" footer="0.5"/>
  <pageSetup horizontalDpi="600" verticalDpi="600" orientation="landscape" scale="75" r:id="rId1"/>
  <headerFooter alignWithMargins="0">
    <oddHeader>&amp;LAugust 10, 2006, {Filing Month} 2006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codeName="Sheet11">
    <tabColor indexed="47"/>
  </sheetPr>
  <dimension ref="A1:S297"/>
  <sheetViews>
    <sheetView showGridLines="0" workbookViewId="0" topLeftCell="A1">
      <selection activeCell="A1" sqref="A1"/>
    </sheetView>
  </sheetViews>
  <sheetFormatPr defaultColWidth="9.140625" defaultRowHeight="12.75"/>
  <cols>
    <col min="1" max="1" width="135.8515625" style="3" customWidth="1"/>
    <col min="2" max="2" width="44.00390625" style="0" customWidth="1"/>
  </cols>
  <sheetData>
    <row r="1" spans="1:2" ht="18" customHeight="1">
      <c r="A1" s="102">
        <v>38939</v>
      </c>
      <c r="B1" s="103"/>
    </row>
    <row r="2" spans="1:2" ht="15.75">
      <c r="A2" s="96"/>
      <c r="B2" s="103"/>
    </row>
    <row r="3" spans="1:2" ht="20.25">
      <c r="A3" s="97" t="s">
        <v>79</v>
      </c>
      <c r="B3" s="103"/>
    </row>
    <row r="4" spans="1:2" ht="15.75">
      <c r="A4" s="98"/>
      <c r="B4" s="103"/>
    </row>
    <row r="5" spans="1:2" ht="15.75">
      <c r="A5" s="96" t="s">
        <v>255</v>
      </c>
      <c r="B5" s="103"/>
    </row>
    <row r="6" spans="1:2" ht="15.75">
      <c r="A6" s="96"/>
      <c r="B6" s="103"/>
    </row>
    <row r="7" spans="1:2" ht="15.75">
      <c r="A7" s="100" t="s">
        <v>45</v>
      </c>
      <c r="B7" s="92"/>
    </row>
    <row r="8" spans="1:2" ht="15.75">
      <c r="A8" s="100" t="s">
        <v>81</v>
      </c>
      <c r="B8" s="92"/>
    </row>
    <row r="9" spans="1:2" ht="15.75">
      <c r="A9" s="100" t="s">
        <v>46</v>
      </c>
      <c r="B9" s="92"/>
    </row>
    <row r="10" spans="1:2" ht="15.75">
      <c r="A10" s="100" t="s">
        <v>47</v>
      </c>
      <c r="B10" s="92"/>
    </row>
    <row r="11" spans="1:2" ht="15.75">
      <c r="A11" s="100" t="s">
        <v>48</v>
      </c>
      <c r="B11" s="92"/>
    </row>
    <row r="12" spans="1:2" ht="15.75">
      <c r="A12" s="96"/>
      <c r="B12" s="103"/>
    </row>
    <row r="13" spans="1:2" ht="18.75">
      <c r="A13" s="104" t="s">
        <v>167</v>
      </c>
      <c r="B13" s="103"/>
    </row>
    <row r="14" spans="1:2" s="181" customFormat="1" ht="47.25" customHeight="1">
      <c r="A14" s="96" t="s">
        <v>258</v>
      </c>
      <c r="B14" s="103"/>
    </row>
    <row r="15" spans="1:2" s="181" customFormat="1" ht="15.75">
      <c r="A15" s="96"/>
      <c r="B15" s="103"/>
    </row>
    <row r="16" spans="1:2" s="181" customFormat="1" ht="48.75" customHeight="1">
      <c r="A16" s="96" t="s">
        <v>263</v>
      </c>
      <c r="B16" s="103"/>
    </row>
    <row r="17" spans="1:2" s="181" customFormat="1" ht="15.75">
      <c r="A17" s="96"/>
      <c r="B17" s="103"/>
    </row>
    <row r="18" spans="1:2" s="181" customFormat="1" ht="15.75">
      <c r="A18" s="96" t="s">
        <v>244</v>
      </c>
      <c r="B18" s="103"/>
    </row>
    <row r="19" spans="1:2" s="181" customFormat="1" ht="15.75">
      <c r="A19" s="96"/>
      <c r="B19" s="103"/>
    </row>
    <row r="20" spans="1:2" s="181" customFormat="1" ht="49.5" customHeight="1">
      <c r="A20" s="96" t="s">
        <v>257</v>
      </c>
      <c r="B20" s="103"/>
    </row>
    <row r="21" spans="1:2" s="181" customFormat="1" ht="15.75">
      <c r="A21" s="96"/>
      <c r="B21" s="103"/>
    </row>
    <row r="22" spans="1:2" s="181" customFormat="1" ht="96" customHeight="1">
      <c r="A22" s="96" t="s">
        <v>264</v>
      </c>
      <c r="B22" s="103"/>
    </row>
    <row r="23" spans="1:2" s="181" customFormat="1" ht="15.75">
      <c r="A23" s="96"/>
      <c r="B23" s="103"/>
    </row>
    <row r="24" spans="1:2" s="181" customFormat="1" ht="18.75">
      <c r="A24" s="104" t="s">
        <v>168</v>
      </c>
      <c r="B24" s="103"/>
    </row>
    <row r="25" spans="1:2" s="181" customFormat="1" ht="15.75">
      <c r="A25" s="100" t="s">
        <v>182</v>
      </c>
      <c r="B25" s="103"/>
    </row>
    <row r="26" spans="1:2" s="181" customFormat="1" ht="15.75">
      <c r="A26" s="100"/>
      <c r="B26" s="103"/>
    </row>
    <row r="27" spans="1:2" s="181" customFormat="1" ht="15.75">
      <c r="A27" s="100" t="s">
        <v>10</v>
      </c>
      <c r="B27" s="103"/>
    </row>
    <row r="28" spans="1:2" s="181" customFormat="1" ht="15.75">
      <c r="A28" s="100" t="s">
        <v>11</v>
      </c>
      <c r="B28" s="103"/>
    </row>
    <row r="29" spans="1:2" s="181" customFormat="1" ht="15.75">
      <c r="A29" s="100" t="s">
        <v>12</v>
      </c>
      <c r="B29" s="103"/>
    </row>
    <row r="30" spans="1:2" s="181" customFormat="1" ht="15.75">
      <c r="A30" s="100"/>
      <c r="B30" s="103"/>
    </row>
    <row r="31" spans="1:2" s="181" customFormat="1" ht="18.75">
      <c r="A31" s="104" t="s">
        <v>169</v>
      </c>
      <c r="B31" s="103"/>
    </row>
    <row r="32" spans="1:2" s="181" customFormat="1" ht="15.75">
      <c r="A32" s="96"/>
      <c r="B32" s="103"/>
    </row>
    <row r="33" spans="1:2" s="181" customFormat="1" ht="47.25">
      <c r="A33" s="96" t="s">
        <v>13</v>
      </c>
      <c r="B33" s="103"/>
    </row>
    <row r="34" spans="1:2" s="181" customFormat="1" ht="15.75">
      <c r="A34" s="96"/>
      <c r="B34" s="103"/>
    </row>
    <row r="35" spans="1:2" s="181" customFormat="1" ht="15.75">
      <c r="A35" s="96" t="s">
        <v>170</v>
      </c>
      <c r="B35" s="103"/>
    </row>
    <row r="36" spans="1:2" s="181" customFormat="1" ht="12.75">
      <c r="A36" s="3"/>
      <c r="B36" s="103"/>
    </row>
    <row r="37" spans="1:2" s="181" customFormat="1" ht="31.5">
      <c r="A37" s="96" t="s">
        <v>206</v>
      </c>
      <c r="B37" s="103"/>
    </row>
    <row r="38" spans="1:2" s="181" customFormat="1" ht="12.75">
      <c r="A38" s="3"/>
      <c r="B38" s="103"/>
    </row>
    <row r="39" spans="1:2" s="181" customFormat="1" ht="47.25">
      <c r="A39" s="96" t="s">
        <v>256</v>
      </c>
      <c r="B39" s="103"/>
    </row>
    <row r="40" spans="1:2" s="181" customFormat="1" ht="15.75">
      <c r="A40" s="96"/>
      <c r="B40" s="103"/>
    </row>
    <row r="41" spans="1:2" s="181" customFormat="1" ht="15.75">
      <c r="A41" s="96"/>
      <c r="B41" s="103"/>
    </row>
    <row r="42" spans="1:2" s="181" customFormat="1" ht="15.75">
      <c r="A42" s="99" t="s">
        <v>171</v>
      </c>
      <c r="B42" s="103"/>
    </row>
    <row r="43" spans="1:2" s="181" customFormat="1" ht="12.75" customHeight="1">
      <c r="A43" s="96"/>
      <c r="B43" s="103"/>
    </row>
    <row r="44" spans="1:2" s="181" customFormat="1" ht="63">
      <c r="A44" s="96" t="s">
        <v>265</v>
      </c>
      <c r="B44" s="103"/>
    </row>
    <row r="45" spans="1:2" s="181" customFormat="1" ht="16.5" thickBot="1">
      <c r="A45" s="96"/>
      <c r="B45" s="103"/>
    </row>
    <row r="46" spans="1:2" s="181" customFormat="1" ht="19.5" thickBot="1">
      <c r="A46" s="128" t="s">
        <v>172</v>
      </c>
      <c r="B46" s="103"/>
    </row>
    <row r="47" spans="1:2" s="181" customFormat="1" ht="15.75">
      <c r="A47" s="127"/>
      <c r="B47" s="103"/>
    </row>
    <row r="48" spans="1:2" s="181" customFormat="1" ht="15.75">
      <c r="A48" s="93" t="s">
        <v>173</v>
      </c>
      <c r="B48" s="103"/>
    </row>
    <row r="49" spans="1:2" s="181" customFormat="1" ht="16.5" thickBot="1">
      <c r="A49" s="95" t="s">
        <v>49</v>
      </c>
      <c r="B49" s="103"/>
    </row>
    <row r="50" spans="1:2" s="181" customFormat="1" ht="15.75">
      <c r="A50" s="93"/>
      <c r="B50" s="103"/>
    </row>
    <row r="51" spans="1:2" s="181" customFormat="1" ht="15.75">
      <c r="A51" s="93" t="s">
        <v>178</v>
      </c>
      <c r="B51" s="103"/>
    </row>
    <row r="52" spans="1:2" s="181" customFormat="1" ht="16.5" thickBot="1">
      <c r="A52" s="95" t="s">
        <v>50</v>
      </c>
      <c r="B52" s="103"/>
    </row>
    <row r="53" spans="1:2" s="181" customFormat="1" ht="15.75">
      <c r="A53" s="119"/>
      <c r="B53" s="103"/>
    </row>
    <row r="54" spans="1:2" s="181" customFormat="1" ht="15.75">
      <c r="A54" s="120" t="s">
        <v>174</v>
      </c>
      <c r="B54" s="103"/>
    </row>
    <row r="55" spans="1:2" s="181" customFormat="1" ht="12.75">
      <c r="A55" s="3"/>
      <c r="B55" s="103"/>
    </row>
    <row r="56" spans="1:2" s="181" customFormat="1" ht="47.25">
      <c r="A56" s="96" t="s">
        <v>266</v>
      </c>
      <c r="B56" s="103"/>
    </row>
    <row r="57" spans="1:2" s="181" customFormat="1" ht="15.75">
      <c r="A57" s="96"/>
      <c r="B57" s="103"/>
    </row>
    <row r="58" spans="1:2" s="181" customFormat="1" ht="18.75" customHeight="1">
      <c r="A58" s="96" t="s">
        <v>38</v>
      </c>
      <c r="B58" s="103"/>
    </row>
    <row r="59" spans="1:2" s="181" customFormat="1" ht="16.5" thickBot="1">
      <c r="A59" s="121"/>
      <c r="B59" s="103"/>
    </row>
    <row r="60" spans="1:2" s="181" customFormat="1" ht="19.5" thickBot="1">
      <c r="A60" s="123" t="s">
        <v>172</v>
      </c>
      <c r="B60" s="103"/>
    </row>
    <row r="61" spans="1:2" s="181" customFormat="1" ht="15.75">
      <c r="A61" s="125"/>
      <c r="B61" s="103"/>
    </row>
    <row r="62" spans="1:2" s="183" customFormat="1" ht="15.75">
      <c r="A62" s="122" t="s">
        <v>36</v>
      </c>
      <c r="B62" s="182"/>
    </row>
    <row r="63" spans="1:2" s="183" customFormat="1" ht="16.5" thickBot="1">
      <c r="A63" s="101" t="s">
        <v>51</v>
      </c>
      <c r="B63" s="225"/>
    </row>
    <row r="64" spans="1:2" s="183" customFormat="1" ht="15.75">
      <c r="A64" s="184"/>
      <c r="B64" s="225"/>
    </row>
    <row r="65" spans="1:2" s="183" customFormat="1" ht="15.75">
      <c r="A65" s="122" t="s">
        <v>243</v>
      </c>
      <c r="B65" s="225"/>
    </row>
    <row r="66" spans="1:2" s="183" customFormat="1" ht="16.5" thickBot="1">
      <c r="A66" s="101" t="s">
        <v>215</v>
      </c>
      <c r="B66" s="225"/>
    </row>
    <row r="67" spans="1:2" s="183" customFormat="1" ht="15.75">
      <c r="A67" s="108"/>
      <c r="B67" s="225"/>
    </row>
    <row r="68" spans="1:19" s="183" customFormat="1" ht="15.75">
      <c r="A68" s="122" t="s">
        <v>212</v>
      </c>
      <c r="B68" s="225"/>
      <c r="C68" s="185"/>
      <c r="D68" s="185"/>
      <c r="E68" s="185"/>
      <c r="F68" s="185"/>
      <c r="G68" s="185"/>
      <c r="H68" s="185"/>
      <c r="I68" s="185"/>
      <c r="J68" s="185"/>
      <c r="K68" s="185"/>
      <c r="L68" s="185"/>
      <c r="M68" s="185"/>
      <c r="N68" s="185"/>
      <c r="O68" s="185"/>
      <c r="P68" s="185"/>
      <c r="Q68" s="185"/>
      <c r="R68" s="185"/>
      <c r="S68" s="185"/>
    </row>
    <row r="69" spans="1:2" s="183" customFormat="1" ht="16.5" thickBot="1">
      <c r="A69" s="101" t="s">
        <v>216</v>
      </c>
      <c r="B69" s="225"/>
    </row>
    <row r="70" spans="1:2" s="183" customFormat="1" ht="15.75">
      <c r="A70" s="126"/>
      <c r="B70" s="225"/>
    </row>
    <row r="71" spans="1:2" s="183" customFormat="1" ht="15.75">
      <c r="A71" s="122" t="s">
        <v>213</v>
      </c>
      <c r="B71" s="109"/>
    </row>
    <row r="72" spans="1:2" s="183" customFormat="1" ht="16.5" thickBot="1">
      <c r="A72" s="101" t="s">
        <v>217</v>
      </c>
      <c r="B72" s="225"/>
    </row>
    <row r="73" spans="1:2" s="183" customFormat="1" ht="15.75">
      <c r="A73" s="126"/>
      <c r="B73" s="225"/>
    </row>
    <row r="74" spans="1:2" s="183" customFormat="1" ht="15.75">
      <c r="A74" s="122" t="s">
        <v>214</v>
      </c>
      <c r="B74" s="109"/>
    </row>
    <row r="75" spans="1:2" s="183" customFormat="1" ht="16.5" thickBot="1">
      <c r="A75" s="101" t="s">
        <v>218</v>
      </c>
      <c r="B75" s="109"/>
    </row>
    <row r="76" spans="1:2" s="183" customFormat="1" ht="15.75">
      <c r="A76" s="118"/>
      <c r="B76" s="224"/>
    </row>
    <row r="77" spans="1:2" s="183" customFormat="1" ht="15.75">
      <c r="A77" s="186" t="s">
        <v>197</v>
      </c>
      <c r="B77" s="224"/>
    </row>
    <row r="78" spans="1:2" s="183" customFormat="1" ht="16.5" thickBot="1">
      <c r="A78" s="101" t="s">
        <v>198</v>
      </c>
      <c r="B78" s="224"/>
    </row>
    <row r="79" spans="1:2" s="183" customFormat="1" ht="15.75">
      <c r="A79" s="118"/>
      <c r="B79" s="224"/>
    </row>
    <row r="80" spans="1:2" s="183" customFormat="1" ht="15.75">
      <c r="A80" s="186" t="s">
        <v>199</v>
      </c>
      <c r="B80" s="224"/>
    </row>
    <row r="81" spans="1:2" s="183" customFormat="1" ht="16.5" thickBot="1">
      <c r="A81" s="101" t="s">
        <v>219</v>
      </c>
      <c r="B81" s="224"/>
    </row>
    <row r="82" spans="1:2" s="183" customFormat="1" ht="15.75">
      <c r="A82" s="118"/>
      <c r="B82" s="224"/>
    </row>
    <row r="83" spans="1:2" s="183" customFormat="1" ht="15.75">
      <c r="A83" s="99" t="s">
        <v>0</v>
      </c>
      <c r="B83" s="224"/>
    </row>
    <row r="84" spans="1:2" s="183" customFormat="1" ht="12.75">
      <c r="A84" s="3"/>
      <c r="B84" s="224"/>
    </row>
    <row r="85" spans="1:2" s="183" customFormat="1" ht="47.25">
      <c r="A85" s="96" t="s">
        <v>1</v>
      </c>
      <c r="B85" s="224"/>
    </row>
    <row r="86" spans="1:2" s="183" customFormat="1" ht="15.75">
      <c r="A86" s="96"/>
      <c r="B86" s="224"/>
    </row>
    <row r="87" spans="1:2" s="183" customFormat="1" ht="15.75">
      <c r="A87" s="99" t="s">
        <v>2</v>
      </c>
      <c r="B87" s="224"/>
    </row>
    <row r="88" spans="1:2" s="183" customFormat="1" ht="12.75" customHeight="1">
      <c r="A88" s="3"/>
      <c r="B88" s="94"/>
    </row>
    <row r="89" spans="1:2" s="183" customFormat="1" ht="31.5">
      <c r="A89" s="96" t="s">
        <v>3</v>
      </c>
      <c r="B89" s="224"/>
    </row>
    <row r="90" spans="1:2" s="183" customFormat="1" ht="15.75">
      <c r="A90" s="96"/>
      <c r="B90" s="224"/>
    </row>
    <row r="91" spans="1:2" s="181" customFormat="1" ht="15.75">
      <c r="A91" s="99" t="s">
        <v>4</v>
      </c>
      <c r="B91" s="103"/>
    </row>
    <row r="92" spans="1:2" s="181" customFormat="1" ht="12.75">
      <c r="A92" s="3"/>
      <c r="B92" s="103"/>
    </row>
    <row r="93" spans="1:2" s="181" customFormat="1" ht="63.75" customHeight="1">
      <c r="A93" s="96" t="s">
        <v>262</v>
      </c>
      <c r="B93" s="103"/>
    </row>
    <row r="94" spans="1:2" s="181" customFormat="1" ht="15.75">
      <c r="A94" s="96"/>
      <c r="B94" s="103"/>
    </row>
    <row r="95" spans="1:2" s="181" customFormat="1" ht="94.5">
      <c r="A95" s="96" t="s">
        <v>14</v>
      </c>
      <c r="B95" s="103"/>
    </row>
    <row r="96" spans="1:2" s="181" customFormat="1" ht="15.75">
      <c r="A96" s="100"/>
      <c r="B96" s="103"/>
    </row>
    <row r="97" spans="1:2" s="181" customFormat="1" ht="18.75">
      <c r="A97" s="104" t="s">
        <v>175</v>
      </c>
      <c r="B97" s="103"/>
    </row>
    <row r="98" spans="1:2" s="181" customFormat="1" ht="15.75">
      <c r="A98" s="96"/>
      <c r="B98" s="103"/>
    </row>
    <row r="99" spans="1:2" s="181" customFormat="1" ht="47.25">
      <c r="A99" s="96" t="s">
        <v>39</v>
      </c>
      <c r="B99" s="103"/>
    </row>
    <row r="100" spans="1:2" s="181" customFormat="1" ht="15.75">
      <c r="A100" s="100"/>
      <c r="B100" s="103"/>
    </row>
    <row r="101" spans="1:2" s="181" customFormat="1" ht="19.5">
      <c r="A101" s="107" t="s">
        <v>184</v>
      </c>
      <c r="B101" s="103"/>
    </row>
    <row r="102" spans="1:2" s="181" customFormat="1" ht="31.5">
      <c r="A102" s="187" t="s">
        <v>15</v>
      </c>
      <c r="B102" s="103"/>
    </row>
    <row r="103" spans="1:2" s="181" customFormat="1" ht="47.25">
      <c r="A103" s="100" t="s">
        <v>16</v>
      </c>
      <c r="B103" s="103"/>
    </row>
    <row r="104" spans="1:2" s="181" customFormat="1" ht="63">
      <c r="A104" s="100" t="s">
        <v>261</v>
      </c>
      <c r="B104" s="103"/>
    </row>
    <row r="105" spans="1:2" s="181" customFormat="1" ht="63">
      <c r="A105" s="100" t="s">
        <v>8</v>
      </c>
      <c r="B105" s="103"/>
    </row>
    <row r="106" spans="1:2" s="181" customFormat="1" ht="49.5" customHeight="1">
      <c r="A106" s="100" t="s">
        <v>35</v>
      </c>
      <c r="B106" s="103"/>
    </row>
    <row r="107" spans="1:2" s="181" customFormat="1" ht="32.25" thickBot="1">
      <c r="A107" s="100" t="s">
        <v>245</v>
      </c>
      <c r="B107" s="222"/>
    </row>
    <row r="108" spans="1:2" s="181" customFormat="1" ht="16.5" thickBot="1">
      <c r="A108" s="105" t="s">
        <v>183</v>
      </c>
      <c r="B108" s="222"/>
    </row>
    <row r="109" spans="1:2" s="181" customFormat="1" ht="16.5" thickBot="1">
      <c r="A109" s="106" t="s">
        <v>52</v>
      </c>
      <c r="B109" s="222"/>
    </row>
    <row r="110" spans="1:2" s="181" customFormat="1" ht="16.5" customHeight="1" thickBot="1">
      <c r="A110" s="106" t="s">
        <v>53</v>
      </c>
      <c r="B110" s="222"/>
    </row>
    <row r="111" spans="1:2" s="181" customFormat="1" ht="16.5" customHeight="1" thickBot="1">
      <c r="A111" s="106" t="s">
        <v>54</v>
      </c>
      <c r="B111" s="222"/>
    </row>
    <row r="112" spans="1:2" s="181" customFormat="1" ht="16.5" customHeight="1" thickBot="1">
      <c r="A112" s="124" t="s">
        <v>55</v>
      </c>
      <c r="B112" s="222"/>
    </row>
    <row r="113" spans="1:2" s="181" customFormat="1" ht="15.75">
      <c r="A113" s="187"/>
      <c r="B113" s="222"/>
    </row>
    <row r="114" spans="1:2" s="181" customFormat="1" ht="15.75">
      <c r="A114" s="99" t="s">
        <v>91</v>
      </c>
      <c r="B114" s="222"/>
    </row>
    <row r="115" spans="1:2" s="181" customFormat="1" ht="15.75">
      <c r="A115" s="99"/>
      <c r="B115" s="222"/>
    </row>
    <row r="116" spans="1:2" s="181" customFormat="1" ht="15.75">
      <c r="A116" s="100" t="s">
        <v>185</v>
      </c>
      <c r="B116" s="222"/>
    </row>
    <row r="117" spans="1:2" s="181" customFormat="1" ht="63">
      <c r="A117" s="100" t="s">
        <v>17</v>
      </c>
      <c r="B117" s="103"/>
    </row>
    <row r="118" spans="1:2" s="181" customFormat="1" ht="15.75">
      <c r="A118" s="100" t="s">
        <v>259</v>
      </c>
      <c r="B118" s="103"/>
    </row>
    <row r="119" spans="1:2" s="181" customFormat="1" ht="31.5">
      <c r="A119" s="100" t="s">
        <v>18</v>
      </c>
      <c r="B119" s="103"/>
    </row>
    <row r="120" spans="1:2" s="181" customFormat="1" ht="12.75" customHeight="1">
      <c r="A120" s="100"/>
      <c r="B120" s="103"/>
    </row>
    <row r="121" spans="1:2" s="181" customFormat="1" ht="15.75">
      <c r="A121" s="99" t="s">
        <v>229</v>
      </c>
      <c r="B121" s="103"/>
    </row>
    <row r="122" spans="1:2" s="181" customFormat="1" ht="15.75">
      <c r="A122" s="99"/>
      <c r="B122" s="103"/>
    </row>
    <row r="123" spans="1:2" s="181" customFormat="1" ht="31.5">
      <c r="A123" s="100" t="s">
        <v>242</v>
      </c>
      <c r="B123" s="103"/>
    </row>
    <row r="124" spans="1:2" s="181" customFormat="1" ht="63">
      <c r="A124" s="100" t="s">
        <v>19</v>
      </c>
      <c r="B124" s="103"/>
    </row>
    <row r="125" spans="1:2" s="181" customFormat="1" ht="47.25">
      <c r="A125" s="100" t="s">
        <v>20</v>
      </c>
      <c r="B125" s="103"/>
    </row>
    <row r="126" spans="1:2" s="181" customFormat="1" ht="31.5">
      <c r="A126" s="100" t="s">
        <v>189</v>
      </c>
      <c r="B126" s="103"/>
    </row>
    <row r="127" spans="1:2" s="181" customFormat="1" ht="47.25">
      <c r="A127" s="100" t="s">
        <v>9</v>
      </c>
      <c r="B127" s="103"/>
    </row>
    <row r="128" spans="1:2" s="181" customFormat="1" ht="12.75" customHeight="1">
      <c r="A128" s="100"/>
      <c r="B128" s="103"/>
    </row>
    <row r="129" spans="1:2" s="181" customFormat="1" ht="15.75">
      <c r="A129" s="99" t="s">
        <v>226</v>
      </c>
      <c r="B129" s="223"/>
    </row>
    <row r="130" spans="1:2" s="181" customFormat="1" ht="15.75">
      <c r="A130" s="99"/>
      <c r="B130" s="223"/>
    </row>
    <row r="131" spans="1:2" s="181" customFormat="1" ht="15.75">
      <c r="A131" s="100" t="s">
        <v>185</v>
      </c>
      <c r="B131" s="223"/>
    </row>
    <row r="132" spans="1:2" s="181" customFormat="1" ht="63">
      <c r="A132" s="100" t="s">
        <v>17</v>
      </c>
      <c r="B132" s="103"/>
    </row>
    <row r="133" spans="1:2" s="181" customFormat="1" ht="12.75" customHeight="1">
      <c r="A133" s="100" t="s">
        <v>21</v>
      </c>
      <c r="B133" s="103"/>
    </row>
    <row r="134" spans="1:2" s="181" customFormat="1" ht="15.75">
      <c r="A134" s="100" t="s">
        <v>22</v>
      </c>
      <c r="B134" s="222"/>
    </row>
    <row r="135" spans="1:2" s="181" customFormat="1" ht="47.25">
      <c r="A135" s="100" t="s">
        <v>23</v>
      </c>
      <c r="B135" s="222"/>
    </row>
    <row r="136" spans="1:2" s="181" customFormat="1" ht="15.75">
      <c r="A136" s="100"/>
      <c r="B136" s="103"/>
    </row>
    <row r="137" spans="1:2" s="181" customFormat="1" ht="15.75">
      <c r="A137" s="99" t="s">
        <v>227</v>
      </c>
      <c r="B137" s="103"/>
    </row>
    <row r="138" spans="1:2" s="181" customFormat="1" ht="15.75">
      <c r="A138" s="99"/>
      <c r="B138" s="103"/>
    </row>
    <row r="139" spans="1:2" s="181" customFormat="1" ht="15.75">
      <c r="A139" s="100" t="s">
        <v>185</v>
      </c>
      <c r="B139" s="103"/>
    </row>
    <row r="140" spans="1:2" s="181" customFormat="1" ht="63">
      <c r="A140" s="100" t="s">
        <v>17</v>
      </c>
      <c r="B140" s="103"/>
    </row>
    <row r="141" spans="1:2" s="181" customFormat="1" ht="31.5">
      <c r="A141" s="100" t="s">
        <v>21</v>
      </c>
      <c r="B141" s="103"/>
    </row>
    <row r="142" spans="1:2" s="181" customFormat="1" ht="15.75">
      <c r="A142" s="100" t="s">
        <v>22</v>
      </c>
      <c r="B142" s="103"/>
    </row>
    <row r="143" spans="1:2" s="181" customFormat="1" ht="47.25">
      <c r="A143" s="100" t="s">
        <v>24</v>
      </c>
      <c r="B143" s="103"/>
    </row>
    <row r="144" spans="1:2" s="181" customFormat="1" ht="15.75">
      <c r="A144" s="100"/>
      <c r="B144" s="103"/>
    </row>
    <row r="145" spans="1:2" s="181" customFormat="1" ht="15.75">
      <c r="A145" s="99" t="s">
        <v>228</v>
      </c>
      <c r="B145" s="103"/>
    </row>
    <row r="146" spans="1:2" s="181" customFormat="1" ht="15.75">
      <c r="A146" s="99"/>
      <c r="B146" s="103"/>
    </row>
    <row r="147" spans="1:2" s="181" customFormat="1" ht="15.75">
      <c r="A147" s="100" t="s">
        <v>185</v>
      </c>
      <c r="B147" s="103"/>
    </row>
    <row r="148" spans="1:2" s="181" customFormat="1" ht="63">
      <c r="A148" s="100" t="s">
        <v>17</v>
      </c>
      <c r="B148" s="103"/>
    </row>
    <row r="149" spans="1:2" s="181" customFormat="1" ht="47.25">
      <c r="A149" s="100" t="s">
        <v>20</v>
      </c>
      <c r="B149" s="103"/>
    </row>
    <row r="150" spans="1:2" s="181" customFormat="1" ht="31.5">
      <c r="A150" s="100" t="s">
        <v>186</v>
      </c>
      <c r="B150" s="103"/>
    </row>
    <row r="151" spans="1:2" s="181" customFormat="1" ht="15.75">
      <c r="A151" s="96"/>
      <c r="B151" s="103"/>
    </row>
    <row r="152" s="183" customFormat="1" ht="15.75">
      <c r="A152" s="99" t="s">
        <v>201</v>
      </c>
    </row>
    <row r="153" s="183" customFormat="1" ht="15.75">
      <c r="A153" s="99"/>
    </row>
    <row r="154" s="183" customFormat="1" ht="31.5">
      <c r="A154" s="188" t="s">
        <v>25</v>
      </c>
    </row>
    <row r="155" s="183" customFormat="1" ht="78.75">
      <c r="A155" s="188" t="s">
        <v>26</v>
      </c>
    </row>
    <row r="156" s="183" customFormat="1" ht="15.75">
      <c r="A156" s="188" t="s">
        <v>27</v>
      </c>
    </row>
    <row r="157" s="183" customFormat="1" ht="47.25">
      <c r="A157" s="188" t="s">
        <v>28</v>
      </c>
    </row>
    <row r="158" spans="1:2" s="181" customFormat="1" ht="15.75">
      <c r="A158" s="96"/>
      <c r="B158" s="103"/>
    </row>
    <row r="159" s="183" customFormat="1" ht="15.75">
      <c r="A159" s="99" t="s">
        <v>202</v>
      </c>
    </row>
    <row r="160" s="183" customFormat="1" ht="15.75">
      <c r="A160" s="99"/>
    </row>
    <row r="161" s="183" customFormat="1" ht="63">
      <c r="A161" s="188" t="s">
        <v>29</v>
      </c>
    </row>
    <row r="162" s="183" customFormat="1" ht="31.5">
      <c r="A162" s="188" t="s">
        <v>21</v>
      </c>
    </row>
    <row r="163" s="183" customFormat="1" ht="63" customHeight="1">
      <c r="A163" s="188" t="s">
        <v>30</v>
      </c>
    </row>
    <row r="164" spans="1:2" s="181" customFormat="1" ht="15.75">
      <c r="A164" s="96"/>
      <c r="B164" s="103"/>
    </row>
    <row r="165" spans="1:2" s="181" customFormat="1" ht="18.75">
      <c r="A165" s="104" t="s">
        <v>42</v>
      </c>
      <c r="B165" s="103"/>
    </row>
    <row r="166" spans="1:2" s="181" customFormat="1" ht="12.75">
      <c r="A166" s="3"/>
      <c r="B166" s="103"/>
    </row>
    <row r="167" spans="1:2" s="181" customFormat="1" ht="15.75">
      <c r="A167" s="99" t="s">
        <v>158</v>
      </c>
      <c r="B167" s="103"/>
    </row>
    <row r="168" spans="1:2" s="181" customFormat="1" ht="15.75">
      <c r="A168" s="99" t="s">
        <v>162</v>
      </c>
      <c r="B168" s="103"/>
    </row>
    <row r="169" spans="1:2" s="181" customFormat="1" ht="15.75">
      <c r="A169" s="99"/>
      <c r="B169" s="103"/>
    </row>
    <row r="170" spans="1:2" s="181" customFormat="1" ht="15.75">
      <c r="A170" s="100" t="s">
        <v>185</v>
      </c>
      <c r="B170" s="103"/>
    </row>
    <row r="171" spans="1:2" s="181" customFormat="1" ht="15.75">
      <c r="A171" s="100" t="s">
        <v>41</v>
      </c>
      <c r="B171" s="103"/>
    </row>
    <row r="172" spans="1:2" s="181" customFormat="1" ht="15.75">
      <c r="A172" s="100" t="s">
        <v>31</v>
      </c>
      <c r="B172" s="103"/>
    </row>
    <row r="173" spans="1:2" s="181" customFormat="1" ht="15.75">
      <c r="A173" s="100" t="s">
        <v>32</v>
      </c>
      <c r="B173" s="103"/>
    </row>
    <row r="174" spans="1:2" s="181" customFormat="1" ht="15.75">
      <c r="A174" s="100" t="s">
        <v>33</v>
      </c>
      <c r="B174" s="103"/>
    </row>
    <row r="175" spans="1:2" s="181" customFormat="1" ht="15.75">
      <c r="A175" s="100" t="s">
        <v>43</v>
      </c>
      <c r="B175" s="103"/>
    </row>
    <row r="176" spans="1:2" s="181" customFormat="1" ht="15.75">
      <c r="A176" s="100" t="s">
        <v>44</v>
      </c>
      <c r="B176" s="103"/>
    </row>
    <row r="177" spans="1:2" s="181" customFormat="1" ht="15.75">
      <c r="A177" s="100" t="s">
        <v>40</v>
      </c>
      <c r="B177" s="103"/>
    </row>
    <row r="178" spans="1:2" s="181" customFormat="1" ht="15.75">
      <c r="A178" s="100"/>
      <c r="B178" s="103"/>
    </row>
    <row r="179" spans="1:2" s="181" customFormat="1" ht="15.75">
      <c r="A179" s="99" t="s">
        <v>159</v>
      </c>
      <c r="B179" s="103"/>
    </row>
    <row r="180" spans="1:2" s="181" customFormat="1" ht="15.75">
      <c r="A180" s="99" t="s">
        <v>163</v>
      </c>
      <c r="B180" s="103"/>
    </row>
    <row r="181" spans="1:2" s="181" customFormat="1" ht="15.75">
      <c r="A181" s="99"/>
      <c r="B181" s="103"/>
    </row>
    <row r="182" spans="1:2" s="181" customFormat="1" ht="15.75">
      <c r="A182" s="100" t="s">
        <v>185</v>
      </c>
      <c r="B182" s="103"/>
    </row>
    <row r="183" spans="1:2" s="181" customFormat="1" ht="15.75">
      <c r="A183" s="100" t="s">
        <v>181</v>
      </c>
      <c r="B183" s="103"/>
    </row>
    <row r="184" spans="1:2" s="181" customFormat="1" ht="15.75">
      <c r="A184" s="100" t="s">
        <v>34</v>
      </c>
      <c r="B184" s="103"/>
    </row>
    <row r="185" spans="1:2" s="181" customFormat="1" ht="15.75">
      <c r="A185" s="100" t="s">
        <v>32</v>
      </c>
      <c r="B185" s="103"/>
    </row>
    <row r="186" spans="1:2" s="181" customFormat="1" ht="15.75">
      <c r="A186" s="100" t="s">
        <v>33</v>
      </c>
      <c r="B186" s="103"/>
    </row>
    <row r="187" spans="1:2" s="181" customFormat="1" ht="15.75">
      <c r="A187" s="100" t="s">
        <v>43</v>
      </c>
      <c r="B187" s="103"/>
    </row>
    <row r="188" spans="1:2" s="181" customFormat="1" ht="15.75">
      <c r="A188" s="100" t="s">
        <v>44</v>
      </c>
      <c r="B188" s="103"/>
    </row>
    <row r="189" spans="1:2" s="181" customFormat="1" ht="15.75">
      <c r="A189" s="100" t="s">
        <v>40</v>
      </c>
      <c r="B189" s="103"/>
    </row>
    <row r="190" spans="1:2" s="181" customFormat="1" ht="12.75">
      <c r="A190" s="3"/>
      <c r="B190" s="103"/>
    </row>
    <row r="191" s="181" customFormat="1" ht="12.75">
      <c r="B191" s="103"/>
    </row>
    <row r="192" s="181" customFormat="1" ht="12.75"/>
    <row r="193" s="181" customFormat="1" ht="12.75"/>
    <row r="194" s="181" customFormat="1" ht="12.75"/>
    <row r="195" s="181" customFormat="1" ht="12.75"/>
    <row r="196" s="181" customFormat="1" ht="12.75"/>
    <row r="197" s="181" customFormat="1" ht="12.75"/>
    <row r="198" s="181" customFormat="1" ht="12.75"/>
    <row r="199" s="181" customFormat="1" ht="12.75">
      <c r="A199" s="103"/>
    </row>
    <row r="200" s="181" customFormat="1" ht="12.75">
      <c r="A200" s="3"/>
    </row>
    <row r="201" s="181" customFormat="1" ht="12.75">
      <c r="A201" s="3"/>
    </row>
    <row r="202" s="181" customFormat="1" ht="12.75">
      <c r="A202" s="3"/>
    </row>
    <row r="203" spans="1:2" s="181" customFormat="1" ht="12.75">
      <c r="A203" s="3"/>
      <c r="B203" s="103"/>
    </row>
    <row r="204" spans="1:2" s="181" customFormat="1" ht="12.75">
      <c r="A204" s="3"/>
      <c r="B204" s="103"/>
    </row>
    <row r="205" spans="1:2" s="181" customFormat="1" ht="12.75">
      <c r="A205" s="3"/>
      <c r="B205" s="103"/>
    </row>
    <row r="206" spans="1:2" s="181" customFormat="1" ht="12.75">
      <c r="A206" s="3"/>
      <c r="B206" s="103"/>
    </row>
    <row r="207" spans="1:2" s="181" customFormat="1" ht="12.75">
      <c r="A207" s="3"/>
      <c r="B207" s="103"/>
    </row>
    <row r="208" spans="1:2" s="181" customFormat="1" ht="12.75">
      <c r="A208" s="3"/>
      <c r="B208" s="103"/>
    </row>
    <row r="209" spans="1:2" s="181" customFormat="1" ht="12.75">
      <c r="A209" s="3"/>
      <c r="B209" s="103"/>
    </row>
    <row r="210" spans="1:2" s="181" customFormat="1" ht="12.75">
      <c r="A210" s="3"/>
      <c r="B210" s="103"/>
    </row>
    <row r="211" spans="1:2" s="181" customFormat="1" ht="12.75">
      <c r="A211" s="3"/>
      <c r="B211" s="103"/>
    </row>
    <row r="212" spans="1:2" s="181" customFormat="1" ht="12.75">
      <c r="A212" s="3"/>
      <c r="B212" s="103"/>
    </row>
    <row r="213" spans="1:2" s="181" customFormat="1" ht="12.75">
      <c r="A213" s="3"/>
      <c r="B213" s="103"/>
    </row>
    <row r="214" spans="1:2" s="181" customFormat="1" ht="12.75">
      <c r="A214" s="3"/>
      <c r="B214" s="103"/>
    </row>
    <row r="215" spans="1:2" s="181" customFormat="1" ht="12.75">
      <c r="A215" s="3"/>
      <c r="B215" s="103"/>
    </row>
    <row r="216" spans="1:2" s="181" customFormat="1" ht="12.75">
      <c r="A216" s="3"/>
      <c r="B216" s="103"/>
    </row>
    <row r="217" spans="1:2" s="181" customFormat="1" ht="12.75">
      <c r="A217" s="3"/>
      <c r="B217" s="103"/>
    </row>
    <row r="218" spans="1:2" s="181" customFormat="1" ht="12.75">
      <c r="A218" s="3"/>
      <c r="B218" s="103"/>
    </row>
    <row r="219" spans="1:2" s="181" customFormat="1" ht="12.75">
      <c r="A219" s="3"/>
      <c r="B219" s="103"/>
    </row>
    <row r="220" spans="1:2" s="181" customFormat="1" ht="12.75">
      <c r="A220" s="3"/>
      <c r="B220" s="103"/>
    </row>
    <row r="221" spans="1:2" s="181" customFormat="1" ht="12.75">
      <c r="A221" s="3"/>
      <c r="B221" s="103"/>
    </row>
    <row r="222" spans="1:2" s="181" customFormat="1" ht="12.75">
      <c r="A222" s="3"/>
      <c r="B222" s="103"/>
    </row>
    <row r="223" spans="1:2" s="181" customFormat="1" ht="12.75">
      <c r="A223" s="3"/>
      <c r="B223" s="103"/>
    </row>
    <row r="224" spans="1:2" s="181" customFormat="1" ht="12.75">
      <c r="A224" s="3"/>
      <c r="B224" s="103"/>
    </row>
    <row r="225" spans="1:2" s="181" customFormat="1" ht="12.75">
      <c r="A225" s="3"/>
      <c r="B225" s="103"/>
    </row>
    <row r="226" spans="1:2" s="181" customFormat="1" ht="12.75">
      <c r="A226" s="3"/>
      <c r="B226" s="103"/>
    </row>
    <row r="227" spans="1:2" s="181" customFormat="1" ht="12.75">
      <c r="A227" s="3"/>
      <c r="B227" s="103"/>
    </row>
    <row r="228" spans="1:2" s="181" customFormat="1" ht="12.75">
      <c r="A228" s="3"/>
      <c r="B228" s="103"/>
    </row>
    <row r="229" spans="1:2" s="181" customFormat="1" ht="12.75">
      <c r="A229" s="3"/>
      <c r="B229" s="103"/>
    </row>
    <row r="230" spans="1:2" s="181" customFormat="1" ht="12.75">
      <c r="A230" s="3"/>
      <c r="B230" s="103"/>
    </row>
    <row r="231" spans="1:2" s="181" customFormat="1" ht="12.75">
      <c r="A231" s="3"/>
      <c r="B231" s="103"/>
    </row>
    <row r="232" s="181" customFormat="1" ht="12.75">
      <c r="A232" s="3"/>
    </row>
    <row r="233" s="181" customFormat="1" ht="12.75">
      <c r="A233" s="3"/>
    </row>
    <row r="234" s="181" customFormat="1" ht="12.75">
      <c r="A234" s="3"/>
    </row>
    <row r="235" s="181" customFormat="1" ht="12.75">
      <c r="A235" s="3"/>
    </row>
    <row r="236" s="181" customFormat="1" ht="12.75">
      <c r="A236" s="3"/>
    </row>
    <row r="237" s="181" customFormat="1" ht="12.75">
      <c r="A237" s="3"/>
    </row>
    <row r="238" s="181" customFormat="1" ht="12.75">
      <c r="A238" s="3"/>
    </row>
    <row r="239" s="181" customFormat="1" ht="12.75">
      <c r="A239" s="3"/>
    </row>
    <row r="240" s="181" customFormat="1" ht="12.75">
      <c r="A240" s="3"/>
    </row>
    <row r="241" s="181" customFormat="1" ht="12.75">
      <c r="A241" s="3"/>
    </row>
    <row r="242" s="181" customFormat="1" ht="12.75">
      <c r="A242" s="3"/>
    </row>
    <row r="243" s="181" customFormat="1" ht="12.75">
      <c r="A243" s="3"/>
    </row>
    <row r="244" s="181" customFormat="1" ht="12.75">
      <c r="A244" s="3"/>
    </row>
    <row r="245" s="181" customFormat="1" ht="12.75">
      <c r="A245" s="3"/>
    </row>
    <row r="246" s="181" customFormat="1" ht="12.75">
      <c r="A246" s="3"/>
    </row>
    <row r="247" s="181" customFormat="1" ht="12.75">
      <c r="A247" s="3"/>
    </row>
    <row r="248" s="181" customFormat="1" ht="12.75">
      <c r="A248" s="3"/>
    </row>
    <row r="249" s="181" customFormat="1" ht="12.75">
      <c r="A249" s="3"/>
    </row>
    <row r="250" s="181" customFormat="1" ht="12.75">
      <c r="A250" s="3"/>
    </row>
    <row r="251" s="181" customFormat="1" ht="12.75">
      <c r="A251" s="3"/>
    </row>
    <row r="252" s="181" customFormat="1" ht="12.75">
      <c r="A252" s="3"/>
    </row>
    <row r="253" s="181" customFormat="1" ht="12.75">
      <c r="A253" s="3"/>
    </row>
    <row r="254" s="181" customFormat="1" ht="12.75">
      <c r="A254" s="3"/>
    </row>
    <row r="255" s="181" customFormat="1" ht="12.75">
      <c r="A255" s="3"/>
    </row>
    <row r="256" s="181" customFormat="1" ht="12.75">
      <c r="A256" s="3"/>
    </row>
    <row r="257" s="181" customFormat="1" ht="12.75">
      <c r="A257" s="3"/>
    </row>
    <row r="258" s="181" customFormat="1" ht="12.75">
      <c r="A258" s="3"/>
    </row>
    <row r="259" s="181" customFormat="1" ht="12.75">
      <c r="A259" s="3"/>
    </row>
    <row r="260" s="181" customFormat="1" ht="12.75">
      <c r="A260" s="3"/>
    </row>
    <row r="261" s="181" customFormat="1" ht="12.75">
      <c r="A261" s="3"/>
    </row>
    <row r="262" s="181" customFormat="1" ht="12.75">
      <c r="A262" s="3"/>
    </row>
    <row r="263" s="181" customFormat="1" ht="12.75">
      <c r="A263" s="3"/>
    </row>
    <row r="264" s="181" customFormat="1" ht="12.75">
      <c r="A264" s="3"/>
    </row>
    <row r="265" s="181" customFormat="1" ht="12.75">
      <c r="A265" s="3"/>
    </row>
    <row r="266" s="181" customFormat="1" ht="12.75">
      <c r="A266" s="3"/>
    </row>
    <row r="267" s="181" customFormat="1" ht="12.75">
      <c r="A267" s="3"/>
    </row>
    <row r="268" s="181" customFormat="1" ht="12.75">
      <c r="A268" s="3"/>
    </row>
    <row r="269" s="181" customFormat="1" ht="12.75">
      <c r="A269" s="3"/>
    </row>
    <row r="270" s="181" customFormat="1" ht="12.75">
      <c r="A270" s="3"/>
    </row>
    <row r="271" s="181" customFormat="1" ht="12.75">
      <c r="A271" s="3"/>
    </row>
    <row r="272" s="181" customFormat="1" ht="12.75">
      <c r="A272" s="3"/>
    </row>
    <row r="273" s="181" customFormat="1" ht="12.75">
      <c r="A273" s="3"/>
    </row>
    <row r="274" s="181" customFormat="1" ht="12.75">
      <c r="A274" s="3"/>
    </row>
    <row r="275" s="181" customFormat="1" ht="12.75">
      <c r="A275" s="3"/>
    </row>
    <row r="276" s="181" customFormat="1" ht="12.75">
      <c r="A276" s="3"/>
    </row>
    <row r="277" s="181" customFormat="1" ht="12.75">
      <c r="A277" s="3"/>
    </row>
    <row r="278" s="181" customFormat="1" ht="12.75">
      <c r="A278" s="3"/>
    </row>
    <row r="279" s="181" customFormat="1" ht="12.75">
      <c r="A279" s="3"/>
    </row>
    <row r="280" s="181" customFormat="1" ht="12.75">
      <c r="A280" s="3"/>
    </row>
    <row r="281" s="181" customFormat="1" ht="12.75">
      <c r="A281" s="3"/>
    </row>
    <row r="282" s="181" customFormat="1" ht="12.75">
      <c r="A282" s="3"/>
    </row>
    <row r="283" s="181" customFormat="1" ht="12.75">
      <c r="A283" s="3"/>
    </row>
    <row r="284" s="181" customFormat="1" ht="12.75">
      <c r="A284" s="3"/>
    </row>
    <row r="285" s="181" customFormat="1" ht="12.75">
      <c r="A285" s="3"/>
    </row>
    <row r="286" s="181" customFormat="1" ht="12.75">
      <c r="A286" s="3"/>
    </row>
    <row r="287" s="181" customFormat="1" ht="12.75">
      <c r="A287" s="3"/>
    </row>
    <row r="288" s="181" customFormat="1" ht="12.75">
      <c r="A288" s="3"/>
    </row>
    <row r="289" s="181" customFormat="1" ht="12.75">
      <c r="A289" s="3"/>
    </row>
    <row r="290" s="181" customFormat="1" ht="12.75">
      <c r="A290" s="3"/>
    </row>
    <row r="291" s="181" customFormat="1" ht="12.75">
      <c r="A291" s="3"/>
    </row>
    <row r="292" s="181" customFormat="1" ht="12.75">
      <c r="A292" s="3"/>
    </row>
    <row r="293" s="181" customFormat="1" ht="12.75">
      <c r="A293" s="3"/>
    </row>
    <row r="294" s="181" customFormat="1" ht="12.75">
      <c r="A294" s="3"/>
    </row>
    <row r="295" s="181" customFormat="1" ht="12.75">
      <c r="A295" s="3"/>
    </row>
    <row r="296" s="181" customFormat="1" ht="12.75">
      <c r="A296" s="3"/>
    </row>
    <row r="297" s="181" customFormat="1" ht="12.75">
      <c r="A297" s="3"/>
    </row>
  </sheetData>
  <mergeCells count="9">
    <mergeCell ref="B76:B85"/>
    <mergeCell ref="B63:B68"/>
    <mergeCell ref="B69:B70"/>
    <mergeCell ref="B72:B73"/>
    <mergeCell ref="B107:B116"/>
    <mergeCell ref="B129:B131"/>
    <mergeCell ref="B134:B135"/>
    <mergeCell ref="B86:B87"/>
    <mergeCell ref="B89:B90"/>
  </mergeCells>
  <printOptions/>
  <pageMargins left="0.75" right="0.75" top="1" bottom="1" header="0.5" footer="0.5"/>
  <pageSetup horizontalDpi="525" verticalDpi="525" orientation="landscape" scale="73" r:id="rId1"/>
  <headerFooter alignWithMargins="0">
    <oddHeader>&amp;LAugust 10,, 2006, {Filing Month} 2006
&amp;CRESOURCE ADEQUACY COMPLIANCE FILING&amp;R{Name of LSE}, Page &amp;P of &amp;N</oddHeader>
    <oddFooter>&amp;LFile:  &amp;F&amp;RTab:  &amp;A</oddFooter>
  </headerFooter>
  <rowBreaks count="3" manualBreakCount="3">
    <brk id="96" max="0" man="1"/>
    <brk id="120" max="0" man="1"/>
    <brk id="136" max="0" man="1"/>
  </rowBreaks>
</worksheet>
</file>

<file path=xl/worksheets/sheet3.xml><?xml version="1.0" encoding="utf-8"?>
<worksheet xmlns="http://schemas.openxmlformats.org/spreadsheetml/2006/main" xmlns:r="http://schemas.openxmlformats.org/officeDocument/2006/relationships">
  <sheetPr codeName="Sheet2">
    <tabColor indexed="42"/>
  </sheetPr>
  <dimension ref="A1:IV60"/>
  <sheetViews>
    <sheetView showGridLines="0" zoomScale="85" zoomScaleNormal="85" workbookViewId="0" topLeftCell="A1">
      <selection activeCell="E7" sqref="E7"/>
    </sheetView>
  </sheetViews>
  <sheetFormatPr defaultColWidth="9.140625" defaultRowHeight="12.75"/>
  <cols>
    <col min="1" max="1" width="43.28125" style="35" customWidth="1"/>
    <col min="2" max="2" width="21.8515625" style="35" customWidth="1"/>
    <col min="3" max="6" width="17.7109375" style="35" customWidth="1"/>
    <col min="7" max="7" width="14.28125" style="35" customWidth="1"/>
    <col min="8" max="9" width="15.7109375" style="35" customWidth="1"/>
    <col min="10" max="16384" width="9.140625" style="35" customWidth="1"/>
  </cols>
  <sheetData>
    <row r="1" ht="15.75">
      <c r="A1" s="36" t="s">
        <v>87</v>
      </c>
    </row>
    <row r="2" ht="15">
      <c r="A2" s="90" t="s">
        <v>165</v>
      </c>
    </row>
    <row r="3" spans="1:6" ht="27" customHeight="1">
      <c r="A3" s="233" t="s">
        <v>260</v>
      </c>
      <c r="B3" s="234"/>
      <c r="C3" s="234"/>
      <c r="D3" s="234"/>
      <c r="E3" s="234"/>
      <c r="F3" s="234"/>
    </row>
    <row r="4" spans="1:6" ht="43.5" customHeight="1">
      <c r="A4" s="235" t="s">
        <v>166</v>
      </c>
      <c r="B4" s="234"/>
      <c r="C4" s="234"/>
      <c r="D4" s="234"/>
      <c r="E4" s="234"/>
      <c r="F4" s="234"/>
    </row>
    <row r="5" spans="5:6" ht="15.75" customHeight="1" thickBot="1">
      <c r="E5" s="144"/>
      <c r="F5" s="144"/>
    </row>
    <row r="6" spans="1:6" ht="27" customHeight="1" thickBot="1">
      <c r="A6" s="249" t="s">
        <v>209</v>
      </c>
      <c r="B6" s="250"/>
      <c r="C6" s="251"/>
      <c r="D6" s="251"/>
      <c r="E6" s="252"/>
      <c r="F6" s="145" t="s">
        <v>140</v>
      </c>
    </row>
    <row r="7" spans="1:6" s="37" customFormat="1" ht="18" customHeight="1">
      <c r="A7" s="226" t="s">
        <v>179</v>
      </c>
      <c r="B7" s="227"/>
      <c r="C7" s="227"/>
      <c r="D7" s="227"/>
      <c r="E7" s="55" t="s">
        <v>176</v>
      </c>
      <c r="F7" s="143" t="s">
        <v>141</v>
      </c>
    </row>
    <row r="8" spans="1:6" s="37" customFormat="1" ht="18" customHeight="1">
      <c r="A8" s="228" t="s">
        <v>121</v>
      </c>
      <c r="B8" s="229"/>
      <c r="C8" s="229"/>
      <c r="D8" s="229"/>
      <c r="E8" s="149">
        <v>0</v>
      </c>
      <c r="F8" s="56" t="s">
        <v>142</v>
      </c>
    </row>
    <row r="9" spans="1:6" s="37" customFormat="1" ht="18" customHeight="1">
      <c r="A9" s="230" t="s">
        <v>230</v>
      </c>
      <c r="B9" s="231"/>
      <c r="C9" s="231"/>
      <c r="D9" s="232"/>
      <c r="E9" s="150">
        <f>E8*1.15</f>
        <v>0</v>
      </c>
      <c r="F9" s="56"/>
    </row>
    <row r="10" spans="1:6" s="37" customFormat="1" ht="27.75" customHeight="1">
      <c r="A10" s="220" t="s">
        <v>210</v>
      </c>
      <c r="B10" s="221"/>
      <c r="C10" s="221"/>
      <c r="D10" s="221"/>
      <c r="E10" s="151">
        <f>E9*0.9</f>
        <v>0</v>
      </c>
      <c r="F10" s="189" t="s">
        <v>211</v>
      </c>
    </row>
    <row r="11" spans="1:6" s="37" customFormat="1" ht="31.5" customHeight="1">
      <c r="A11" s="244" t="str">
        <f>"Demand Response available more than 2 hours per day [115% of Spreadsheet Tab DR-a ] (MW): "&amp;'DR-a_2hr-Plus'!D1&amp;""</f>
        <v>Demand Response available more than 2 hours per day [115% of Spreadsheet Tab DR-a ] (MW): </v>
      </c>
      <c r="B11" s="245"/>
      <c r="C11" s="245"/>
      <c r="D11" s="246"/>
      <c r="E11" s="151">
        <f>1.15*'DR-a_2hr-Plus'!D4</f>
        <v>0</v>
      </c>
      <c r="F11" s="56" t="s">
        <v>143</v>
      </c>
    </row>
    <row r="12" spans="1:6" s="37" customFormat="1" ht="29.25" customHeight="1">
      <c r="A12" s="247" t="str">
        <f>"Demand Response available no more than 2 hours per day [115% of Spreadsheet Tab DR-b ] (MW): "&amp;'DR-a_2hr-Plus'!D1&amp;""</f>
        <v>Demand Response available no more than 2 hours per day [115% of Spreadsheet Tab DR-b ] (MW): </v>
      </c>
      <c r="B12" s="248"/>
      <c r="C12" s="248"/>
      <c r="D12" s="248"/>
      <c r="E12" s="151">
        <f>1.15*'DR-b_2hr-max'!D4</f>
        <v>0</v>
      </c>
      <c r="F12" s="56" t="s">
        <v>144</v>
      </c>
    </row>
    <row r="13" spans="1:6" s="37" customFormat="1" ht="18" customHeight="1">
      <c r="A13" s="220" t="s">
        <v>204</v>
      </c>
      <c r="B13" s="221"/>
      <c r="C13" s="221"/>
      <c r="D13" s="221"/>
      <c r="E13" s="190">
        <f>E10-E11-E12</f>
        <v>0</v>
      </c>
      <c r="F13" s="189" t="s">
        <v>205</v>
      </c>
    </row>
    <row r="14" spans="1:256" s="140" customFormat="1" ht="21" customHeight="1" thickBot="1">
      <c r="A14" s="141"/>
      <c r="B14" s="142"/>
      <c r="C14" s="142"/>
      <c r="D14" s="142"/>
      <c r="E14" s="141"/>
      <c r="F14" s="142"/>
      <c r="G14" s="142"/>
      <c r="H14" s="138"/>
      <c r="I14" s="139"/>
      <c r="J14" s="138"/>
      <c r="K14" s="138"/>
      <c r="L14" s="138"/>
      <c r="M14" s="139"/>
      <c r="N14" s="138"/>
      <c r="O14" s="138"/>
      <c r="P14" s="138"/>
      <c r="Q14" s="139"/>
      <c r="R14" s="138"/>
      <c r="S14" s="138"/>
      <c r="T14" s="138"/>
      <c r="U14" s="139"/>
      <c r="V14" s="138"/>
      <c r="W14" s="138"/>
      <c r="X14" s="138"/>
      <c r="Y14" s="139"/>
      <c r="Z14" s="138"/>
      <c r="AA14" s="138"/>
      <c r="AB14" s="138"/>
      <c r="AC14" s="139"/>
      <c r="AD14" s="138"/>
      <c r="AE14" s="138"/>
      <c r="AF14" s="138"/>
      <c r="AG14" s="139"/>
      <c r="AH14" s="138"/>
      <c r="AI14" s="138"/>
      <c r="AJ14" s="138"/>
      <c r="AK14" s="139"/>
      <c r="AL14" s="138"/>
      <c r="AM14" s="138"/>
      <c r="AN14" s="138"/>
      <c r="AO14" s="139"/>
      <c r="AP14" s="138"/>
      <c r="AQ14" s="138"/>
      <c r="AR14" s="138"/>
      <c r="AS14" s="139"/>
      <c r="AT14" s="138"/>
      <c r="AU14" s="138"/>
      <c r="AV14" s="138"/>
      <c r="AW14" s="139"/>
      <c r="AX14" s="138"/>
      <c r="AY14" s="138"/>
      <c r="AZ14" s="138"/>
      <c r="BA14" s="139"/>
      <c r="BB14" s="138"/>
      <c r="BC14" s="138"/>
      <c r="BD14" s="138"/>
      <c r="BE14" s="139"/>
      <c r="BF14" s="138"/>
      <c r="BG14" s="138"/>
      <c r="BH14" s="138"/>
      <c r="BI14" s="139"/>
      <c r="BJ14" s="138"/>
      <c r="BK14" s="138"/>
      <c r="BL14" s="138"/>
      <c r="BM14" s="139"/>
      <c r="BN14" s="138"/>
      <c r="BO14" s="138"/>
      <c r="BP14" s="138"/>
      <c r="BQ14" s="139"/>
      <c r="BR14" s="138"/>
      <c r="BS14" s="138"/>
      <c r="BT14" s="138"/>
      <c r="BU14" s="139"/>
      <c r="BV14" s="138"/>
      <c r="BW14" s="138"/>
      <c r="BX14" s="138"/>
      <c r="BY14" s="139"/>
      <c r="BZ14" s="138"/>
      <c r="CA14" s="138"/>
      <c r="CB14" s="138"/>
      <c r="CC14" s="139"/>
      <c r="CD14" s="138"/>
      <c r="CE14" s="138"/>
      <c r="CF14" s="138"/>
      <c r="CG14" s="139"/>
      <c r="CH14" s="138"/>
      <c r="CI14" s="138"/>
      <c r="CJ14" s="138"/>
      <c r="CK14" s="139"/>
      <c r="CL14" s="138"/>
      <c r="CM14" s="138"/>
      <c r="CN14" s="138"/>
      <c r="CO14" s="139"/>
      <c r="CP14" s="138"/>
      <c r="CQ14" s="138"/>
      <c r="CR14" s="138"/>
      <c r="CS14" s="139"/>
      <c r="CT14" s="138"/>
      <c r="CU14" s="138"/>
      <c r="CV14" s="138"/>
      <c r="CW14" s="139"/>
      <c r="CX14" s="138"/>
      <c r="CY14" s="138"/>
      <c r="CZ14" s="138"/>
      <c r="DA14" s="139"/>
      <c r="DB14" s="138"/>
      <c r="DC14" s="138"/>
      <c r="DD14" s="138"/>
      <c r="DE14" s="139"/>
      <c r="DF14" s="138"/>
      <c r="DG14" s="138"/>
      <c r="DH14" s="138"/>
      <c r="DI14" s="139"/>
      <c r="DJ14" s="138"/>
      <c r="DK14" s="138"/>
      <c r="DL14" s="138"/>
      <c r="DM14" s="139"/>
      <c r="DN14" s="138"/>
      <c r="DO14" s="138"/>
      <c r="DP14" s="138"/>
      <c r="DQ14" s="139"/>
      <c r="DR14" s="138"/>
      <c r="DS14" s="138"/>
      <c r="DT14" s="138"/>
      <c r="DU14" s="139"/>
      <c r="DV14" s="138"/>
      <c r="DW14" s="138"/>
      <c r="DX14" s="138"/>
      <c r="DY14" s="139"/>
      <c r="DZ14" s="138"/>
      <c r="EA14" s="138"/>
      <c r="EB14" s="138"/>
      <c r="EC14" s="139"/>
      <c r="ED14" s="138"/>
      <c r="EE14" s="138"/>
      <c r="EF14" s="138"/>
      <c r="EG14" s="139"/>
      <c r="EH14" s="138"/>
      <c r="EI14" s="138"/>
      <c r="EJ14" s="138"/>
      <c r="EK14" s="139"/>
      <c r="EL14" s="138"/>
      <c r="EM14" s="138"/>
      <c r="EN14" s="138"/>
      <c r="EO14" s="139"/>
      <c r="EP14" s="138"/>
      <c r="EQ14" s="138"/>
      <c r="ER14" s="138"/>
      <c r="ES14" s="139"/>
      <c r="ET14" s="138"/>
      <c r="EU14" s="138"/>
      <c r="EV14" s="138"/>
      <c r="EW14" s="139"/>
      <c r="EX14" s="138"/>
      <c r="EY14" s="138"/>
      <c r="EZ14" s="138"/>
      <c r="FA14" s="139"/>
      <c r="FB14" s="138"/>
      <c r="FC14" s="138"/>
      <c r="FD14" s="138"/>
      <c r="FE14" s="139"/>
      <c r="FF14" s="138"/>
      <c r="FG14" s="138"/>
      <c r="FH14" s="138"/>
      <c r="FI14" s="139"/>
      <c r="FJ14" s="138"/>
      <c r="FK14" s="138"/>
      <c r="FL14" s="138"/>
      <c r="FM14" s="139"/>
      <c r="FN14" s="138"/>
      <c r="FO14" s="138"/>
      <c r="FP14" s="138"/>
      <c r="FQ14" s="139"/>
      <c r="FR14" s="138"/>
      <c r="FS14" s="138"/>
      <c r="FT14" s="138"/>
      <c r="FU14" s="139"/>
      <c r="FV14" s="138"/>
      <c r="FW14" s="138"/>
      <c r="FX14" s="138"/>
      <c r="FY14" s="139"/>
      <c r="FZ14" s="138"/>
      <c r="GA14" s="138"/>
      <c r="GB14" s="138"/>
      <c r="GC14" s="139"/>
      <c r="GD14" s="138"/>
      <c r="GE14" s="138"/>
      <c r="GF14" s="138"/>
      <c r="GG14" s="139"/>
      <c r="GH14" s="138"/>
      <c r="GI14" s="138"/>
      <c r="GJ14" s="138"/>
      <c r="GK14" s="139"/>
      <c r="GL14" s="138"/>
      <c r="GM14" s="138"/>
      <c r="GN14" s="138"/>
      <c r="GO14" s="139"/>
      <c r="GP14" s="138"/>
      <c r="GQ14" s="138"/>
      <c r="GR14" s="138"/>
      <c r="GS14" s="139"/>
      <c r="GT14" s="138"/>
      <c r="GU14" s="138"/>
      <c r="GV14" s="138"/>
      <c r="GW14" s="139"/>
      <c r="GX14" s="138"/>
      <c r="GY14" s="138"/>
      <c r="GZ14" s="138"/>
      <c r="HA14" s="139"/>
      <c r="HB14" s="138"/>
      <c r="HC14" s="138"/>
      <c r="HD14" s="138"/>
      <c r="HE14" s="139"/>
      <c r="HF14" s="138"/>
      <c r="HG14" s="138"/>
      <c r="HH14" s="138"/>
      <c r="HI14" s="139"/>
      <c r="HJ14" s="138"/>
      <c r="HK14" s="138"/>
      <c r="HL14" s="138"/>
      <c r="HM14" s="139"/>
      <c r="HN14" s="138"/>
      <c r="HO14" s="138"/>
      <c r="HP14" s="138"/>
      <c r="HQ14" s="139"/>
      <c r="HR14" s="138"/>
      <c r="HS14" s="138"/>
      <c r="HT14" s="138"/>
      <c r="HU14" s="139"/>
      <c r="HV14" s="138"/>
      <c r="HW14" s="138"/>
      <c r="HX14" s="138"/>
      <c r="HY14" s="139"/>
      <c r="HZ14" s="138"/>
      <c r="IA14" s="138"/>
      <c r="IB14" s="138"/>
      <c r="IC14" s="139"/>
      <c r="ID14" s="138"/>
      <c r="IE14" s="138"/>
      <c r="IF14" s="138"/>
      <c r="IG14" s="139"/>
      <c r="IH14" s="138"/>
      <c r="II14" s="138"/>
      <c r="IJ14" s="138"/>
      <c r="IK14" s="139"/>
      <c r="IL14" s="138"/>
      <c r="IM14" s="138"/>
      <c r="IN14" s="138"/>
      <c r="IO14" s="139"/>
      <c r="IP14" s="138"/>
      <c r="IQ14" s="138"/>
      <c r="IR14" s="138"/>
      <c r="IS14" s="139"/>
      <c r="IT14" s="138"/>
      <c r="IU14" s="138"/>
      <c r="IV14" s="138"/>
    </row>
    <row r="15" spans="1:7" ht="40.5" customHeight="1" thickBot="1">
      <c r="A15" s="241" t="s">
        <v>122</v>
      </c>
      <c r="B15" s="242"/>
      <c r="C15" s="242"/>
      <c r="D15" s="242"/>
      <c r="E15" s="242"/>
      <c r="F15" s="242"/>
      <c r="G15" s="243"/>
    </row>
    <row r="16" spans="1:7" ht="63.75">
      <c r="A16" s="89" t="s">
        <v>164</v>
      </c>
      <c r="B16" s="44" t="s">
        <v>58</v>
      </c>
      <c r="C16" s="44" t="s">
        <v>100</v>
      </c>
      <c r="D16" s="44" t="s">
        <v>101</v>
      </c>
      <c r="E16" s="44" t="s">
        <v>102</v>
      </c>
      <c r="F16" s="44" t="s">
        <v>103</v>
      </c>
      <c r="G16" s="44" t="s">
        <v>66</v>
      </c>
    </row>
    <row r="17" spans="1:7" s="49" customFormat="1" ht="18" customHeight="1">
      <c r="A17" s="61" t="s">
        <v>113</v>
      </c>
      <c r="B17" s="61" t="s">
        <v>114</v>
      </c>
      <c r="C17" s="61" t="s">
        <v>115</v>
      </c>
      <c r="D17" s="61" t="s">
        <v>116</v>
      </c>
      <c r="E17" s="61" t="s">
        <v>117</v>
      </c>
      <c r="F17" s="61" t="s">
        <v>118</v>
      </c>
      <c r="G17" s="61" t="s">
        <v>119</v>
      </c>
    </row>
    <row r="18" spans="1:7" s="49" customFormat="1" ht="27.75" customHeight="1">
      <c r="A18" s="88" t="str">
        <f>"I. Physical Resources in ISO Control Area "&amp;I_Phys_Res!E1&amp;""</f>
        <v>I. Physical Resources in ISO Control Area </v>
      </c>
      <c r="B18" s="152">
        <f>I_Phys_Res!D4</f>
        <v>0</v>
      </c>
      <c r="C18" s="152">
        <f>I_Phys_Res!J4</f>
        <v>0</v>
      </c>
      <c r="D18" s="152">
        <f>I_Phys_Res!K4</f>
        <v>0</v>
      </c>
      <c r="E18" s="152">
        <f>I_Phys_Res!L4</f>
        <v>0</v>
      </c>
      <c r="F18" s="152">
        <f>I_Phys_Res!M4</f>
        <v>0</v>
      </c>
      <c r="G18" s="58" t="e">
        <f aca="true" t="shared" si="0" ref="G18:G25">B18/$B$26</f>
        <v>#DIV/0!</v>
      </c>
    </row>
    <row r="19" spans="1:7" s="193" customFormat="1" ht="27" customHeight="1">
      <c r="A19" s="88" t="str">
        <f>"II. DWR Contracts  "&amp;II_DWR_Contracts!C1&amp;""</f>
        <v>II. DWR Contracts  </v>
      </c>
      <c r="B19" s="191">
        <f>II_DWR_Contracts!C4</f>
        <v>0</v>
      </c>
      <c r="C19" s="191">
        <f>II_DWR_Contracts!J4</f>
        <v>0</v>
      </c>
      <c r="D19" s="191">
        <f>II_DWR_Contracts!K4</f>
        <v>0</v>
      </c>
      <c r="E19" s="191">
        <f>II_DWR_Contracts!L4</f>
        <v>0</v>
      </c>
      <c r="F19" s="191">
        <f>II_DWR_Contracts!M4</f>
        <v>0</v>
      </c>
      <c r="G19" s="192" t="e">
        <f t="shared" si="0"/>
        <v>#DIV/0!</v>
      </c>
    </row>
    <row r="20" spans="1:7" s="49" customFormat="1" ht="27.75" customHeight="1">
      <c r="A20" s="88" t="str">
        <f>"III. Unit Contingent Resources from Outside the ISO Control Area "&amp;III_Unit_Import!E1&amp;""</f>
        <v>III. Unit Contingent Resources from Outside the ISO Control Area </v>
      </c>
      <c r="B20" s="152">
        <f>III_Unit_Import!D4</f>
        <v>0</v>
      </c>
      <c r="C20" s="152">
        <f>III_Unit_Import!K4</f>
        <v>0</v>
      </c>
      <c r="D20" s="152">
        <f>III_Unit_Import!L4</f>
        <v>0</v>
      </c>
      <c r="E20" s="152">
        <f>III_Unit_Import!M4</f>
        <v>0</v>
      </c>
      <c r="F20" s="152">
        <f>III_Unit_Import!N4</f>
        <v>0</v>
      </c>
      <c r="G20" s="58" t="e">
        <f t="shared" si="0"/>
        <v>#DIV/0!</v>
      </c>
    </row>
    <row r="21" spans="1:7" s="49" customFormat="1" ht="27.75" customHeight="1">
      <c r="A21" s="88" t="str">
        <f>"IV. Non-Unit Contingent Resources from Outside the ISO Control Area "&amp;IV_NonUnit_Import!E1&amp;""</f>
        <v>IV. Non-Unit Contingent Resources from Outside the ISO Control Area </v>
      </c>
      <c r="B21" s="152">
        <f>IV_NonUnit_Import!D4</f>
        <v>0</v>
      </c>
      <c r="C21" s="152">
        <f>IV_NonUnit_Import!J4</f>
        <v>0</v>
      </c>
      <c r="D21" s="152">
        <f>IV_NonUnit_Import!K4</f>
        <v>0</v>
      </c>
      <c r="E21" s="152">
        <f>IV_NonUnit_Import!L4</f>
        <v>0</v>
      </c>
      <c r="F21" s="152">
        <f>IV_NonUnit_Import!M4</f>
        <v>0</v>
      </c>
      <c r="G21" s="58" t="e">
        <f t="shared" si="0"/>
        <v>#DIV/0!</v>
      </c>
    </row>
    <row r="22" spans="1:7" s="49" customFormat="1" ht="43.5" customHeight="1">
      <c r="A22" s="88" t="str">
        <f>"V. Liquidated Damages Contracts that do not specify a Physical Source or Tie Point for the Energy "&amp;V_LD_Contracts!C1&amp;""</f>
        <v>V. Liquidated Damages Contracts that do not specify a Physical Source or Tie Point for the Energy </v>
      </c>
      <c r="B22" s="153">
        <f>V_LD_Contracts!C4</f>
        <v>0</v>
      </c>
      <c r="C22" s="154">
        <f>V_LD_Contracts!I4</f>
        <v>0</v>
      </c>
      <c r="D22" s="154">
        <f>V_LD_Contracts!J4</f>
        <v>0</v>
      </c>
      <c r="E22" s="154">
        <f>V_LD_Contracts!K4</f>
        <v>0</v>
      </c>
      <c r="F22" s="154">
        <f>V_LD_Contracts!L4</f>
        <v>0</v>
      </c>
      <c r="G22" s="117" t="e">
        <f t="shared" si="0"/>
        <v>#DIV/0!</v>
      </c>
    </row>
    <row r="23" spans="1:7" s="193" customFormat="1" ht="27.75" customHeight="1">
      <c r="A23" s="88" t="str">
        <f>"VI. Portfolio Resources "&amp;VI_Portfolio_RA!E1&amp;""</f>
        <v>VI. Portfolio Resources </v>
      </c>
      <c r="B23" s="191">
        <f>VI_Portfolio_RA!D4</f>
        <v>0</v>
      </c>
      <c r="C23" s="191">
        <f>VI_Portfolio_RA!I4</f>
        <v>0</v>
      </c>
      <c r="D23" s="191">
        <f>VI_Portfolio_RA!J4</f>
        <v>0</v>
      </c>
      <c r="E23" s="191">
        <f>VI_Portfolio_RA!K4</f>
        <v>0</v>
      </c>
      <c r="F23" s="191">
        <f>VI_Portfolio_RA!L4</f>
        <v>0</v>
      </c>
      <c r="G23" s="192" t="e">
        <f t="shared" si="0"/>
        <v>#DIV/0!</v>
      </c>
    </row>
    <row r="24" spans="1:7" s="193" customFormat="1" ht="27.75" customHeight="1">
      <c r="A24" s="88" t="str">
        <f>"VII. Resources Under Construction "&amp;VII_Construc!E1&amp;""</f>
        <v>VII. Resources Under Construction </v>
      </c>
      <c r="B24" s="191">
        <f>VII_Construc!D4</f>
        <v>0</v>
      </c>
      <c r="C24" s="191">
        <f>VII_Construc!J4</f>
        <v>0</v>
      </c>
      <c r="D24" s="191">
        <f>VII_Construc!K4</f>
        <v>0</v>
      </c>
      <c r="E24" s="191">
        <f>VII_Construc!L4</f>
        <v>0</v>
      </c>
      <c r="F24" s="191">
        <f>VII_Construc!M4</f>
        <v>0</v>
      </c>
      <c r="G24" s="192" t="e">
        <f t="shared" si="0"/>
        <v>#DIV/0!</v>
      </c>
    </row>
    <row r="25" spans="1:7" s="193" customFormat="1" ht="27.75" customHeight="1">
      <c r="A25" s="194" t="s">
        <v>239</v>
      </c>
      <c r="B25" s="155">
        <v>0</v>
      </c>
      <c r="C25" s="195"/>
      <c r="D25" s="195"/>
      <c r="E25" s="195"/>
      <c r="F25" s="191">
        <f>B25</f>
        <v>0</v>
      </c>
      <c r="G25" s="192" t="e">
        <f t="shared" si="0"/>
        <v>#DIV/0!</v>
      </c>
    </row>
    <row r="26" spans="1:7" s="60" customFormat="1" ht="18" customHeight="1">
      <c r="A26" s="43" t="s">
        <v>68</v>
      </c>
      <c r="B26" s="156">
        <f>SUM(B18:B25)</f>
        <v>0</v>
      </c>
      <c r="C26" s="156">
        <f>SUM(C18:C25)</f>
        <v>0</v>
      </c>
      <c r="D26" s="156">
        <f>SUM(D18:D25)</f>
        <v>0</v>
      </c>
      <c r="E26" s="156">
        <f>SUM(E18:E25)</f>
        <v>0</v>
      </c>
      <c r="F26" s="156">
        <f>SUM(F18:F25)</f>
        <v>0</v>
      </c>
      <c r="G26" s="59"/>
    </row>
    <row r="27" spans="1:7" ht="21.75" customHeight="1" thickBot="1">
      <c r="A27" s="38" t="s">
        <v>236</v>
      </c>
      <c r="B27" s="39"/>
      <c r="C27" s="39"/>
      <c r="D27" s="39"/>
      <c r="E27" s="39"/>
      <c r="F27" s="39"/>
      <c r="G27" s="39"/>
    </row>
    <row r="28" spans="1:7" ht="54" customHeight="1" thickBot="1">
      <c r="A28" s="236" t="s">
        <v>5</v>
      </c>
      <c r="B28" s="237"/>
      <c r="C28" s="237"/>
      <c r="D28" s="237"/>
      <c r="E28" s="237"/>
      <c r="F28" s="238"/>
      <c r="G28" s="39"/>
    </row>
    <row r="29" spans="1:8" s="46" customFormat="1" ht="120" customHeight="1" thickBot="1">
      <c r="A29" s="45" t="s">
        <v>120</v>
      </c>
      <c r="B29" s="44" t="s">
        <v>139</v>
      </c>
      <c r="C29" s="44" t="str">
        <f>"Maximum Cumulative Countable Capacity Levels (MW)
(J) = (I) x RAR = "&amp;TEXT(E13,"#,##0")&amp;" "&amp;' Summary'!F38</f>
        <v>Maximum Cumulative Countable Capacity Levels (MW)
(J) = (I) x RAR = 0 </v>
      </c>
      <c r="D29" s="73" t="s">
        <v>161</v>
      </c>
      <c r="E29" s="77" t="s">
        <v>157</v>
      </c>
      <c r="F29" s="75" t="s">
        <v>156</v>
      </c>
      <c r="H29" s="47"/>
    </row>
    <row r="30" spans="1:8" s="46" customFormat="1" ht="18" customHeight="1" thickBot="1">
      <c r="A30" s="61" t="s">
        <v>123</v>
      </c>
      <c r="B30" s="61" t="s">
        <v>124</v>
      </c>
      <c r="C30" s="61" t="s">
        <v>125</v>
      </c>
      <c r="D30" s="74" t="s">
        <v>126</v>
      </c>
      <c r="E30" s="80" t="s">
        <v>127</v>
      </c>
      <c r="F30" s="76" t="s">
        <v>128</v>
      </c>
      <c r="H30" s="47"/>
    </row>
    <row r="31" spans="1:8" s="64" customFormat="1" ht="18" customHeight="1" thickBot="1">
      <c r="A31" s="62" t="s">
        <v>96</v>
      </c>
      <c r="B31" s="63">
        <v>0.13285948784330628</v>
      </c>
      <c r="C31" s="157">
        <f>B31*($E$9)</f>
        <v>0</v>
      </c>
      <c r="D31" s="158">
        <f>C26</f>
        <v>0</v>
      </c>
      <c r="E31" s="159">
        <f>IF(D31&lt;=C31,D31,C31)</f>
        <v>0</v>
      </c>
      <c r="F31" s="163" t="e">
        <f>E31/($E$9)</f>
        <v>#DIV/0!</v>
      </c>
      <c r="H31" s="65"/>
    </row>
    <row r="32" spans="1:8" s="64" customFormat="1" ht="18" customHeight="1" thickBot="1">
      <c r="A32" s="62" t="s">
        <v>97</v>
      </c>
      <c r="B32" s="63">
        <v>0.18576650418772903</v>
      </c>
      <c r="C32" s="157">
        <f>B32*($E$9)</f>
        <v>0</v>
      </c>
      <c r="D32" s="160">
        <f>E31+D26</f>
        <v>0</v>
      </c>
      <c r="E32" s="159">
        <f>IF(D32&lt;=C32,D32,C32)</f>
        <v>0</v>
      </c>
      <c r="F32" s="163" t="e">
        <f>E32/($E$9)</f>
        <v>#DIV/0!</v>
      </c>
      <c r="H32" s="65"/>
    </row>
    <row r="33" spans="1:8" s="64" customFormat="1" ht="18" customHeight="1" thickBot="1">
      <c r="A33" s="62" t="s">
        <v>98</v>
      </c>
      <c r="B33" s="63">
        <v>0.3009938460159819</v>
      </c>
      <c r="C33" s="157">
        <f>B33*($E$9)</f>
        <v>0</v>
      </c>
      <c r="D33" s="160">
        <f>E32+E26</f>
        <v>0</v>
      </c>
      <c r="E33" s="161">
        <f>IF(D33&lt;=C33,D33,C33)</f>
        <v>0</v>
      </c>
      <c r="F33" s="163" t="e">
        <f>E33/($E$9)</f>
        <v>#DIV/0!</v>
      </c>
      <c r="H33" s="65"/>
    </row>
    <row r="34" spans="1:8" s="64" customFormat="1" ht="18" customHeight="1" thickBot="1">
      <c r="A34" s="62" t="s">
        <v>99</v>
      </c>
      <c r="B34" s="66">
        <v>1</v>
      </c>
      <c r="C34" s="162" t="s">
        <v>160</v>
      </c>
      <c r="D34" s="160">
        <f>E33+F26</f>
        <v>0</v>
      </c>
      <c r="E34" s="159">
        <f>E33+F26</f>
        <v>0</v>
      </c>
      <c r="F34" s="163" t="e">
        <f>E34/($E$9)</f>
        <v>#DIV/0!</v>
      </c>
      <c r="H34" s="65"/>
    </row>
    <row r="35" spans="1:4" ht="16.5" thickBot="1">
      <c r="A35" s="40"/>
      <c r="B35" s="41"/>
      <c r="C35" s="41"/>
      <c r="D35" s="42"/>
    </row>
    <row r="36" spans="1:6" ht="37.5" customHeight="1" thickBot="1">
      <c r="A36" s="236" t="s">
        <v>6</v>
      </c>
      <c r="B36" s="237"/>
      <c r="C36" s="237"/>
      <c r="D36" s="238"/>
      <c r="F36" s="82"/>
    </row>
    <row r="37" spans="1:6" s="49" customFormat="1" ht="93" customHeight="1" thickBot="1">
      <c r="A37" s="45" t="s">
        <v>120</v>
      </c>
      <c r="B37" s="73" t="s">
        <v>145</v>
      </c>
      <c r="C37" s="78" t="s">
        <v>146</v>
      </c>
      <c r="D37" s="75" t="s">
        <v>177</v>
      </c>
      <c r="E37" s="48"/>
      <c r="F37" s="136"/>
    </row>
    <row r="38" spans="1:6" s="49" customFormat="1" ht="18" customHeight="1" thickBot="1">
      <c r="A38" s="45" t="s">
        <v>129</v>
      </c>
      <c r="B38" s="73" t="s">
        <v>130</v>
      </c>
      <c r="C38" s="79" t="s">
        <v>131</v>
      </c>
      <c r="D38" s="75" t="s">
        <v>132</v>
      </c>
      <c r="E38" s="48"/>
      <c r="F38" s="135"/>
    </row>
    <row r="39" spans="1:5" s="49" customFormat="1" ht="18" customHeight="1" thickBot="1">
      <c r="A39" s="71" t="s">
        <v>104</v>
      </c>
      <c r="B39" s="164">
        <f>C26</f>
        <v>0</v>
      </c>
      <c r="C39" s="165">
        <f>E31</f>
        <v>0</v>
      </c>
      <c r="D39" s="169" t="e">
        <f>C39/$E$9</f>
        <v>#DIV/0!</v>
      </c>
      <c r="E39" s="48"/>
    </row>
    <row r="40" spans="1:5" s="49" customFormat="1" ht="18" customHeight="1" thickBot="1">
      <c r="A40" s="71" t="s">
        <v>105</v>
      </c>
      <c r="B40" s="166">
        <f>D26</f>
        <v>0</v>
      </c>
      <c r="C40" s="165">
        <f>E32-E31</f>
        <v>0</v>
      </c>
      <c r="D40" s="169" t="e">
        <f>C40/$E$9</f>
        <v>#DIV/0!</v>
      </c>
      <c r="E40" s="48"/>
    </row>
    <row r="41" spans="1:5" s="49" customFormat="1" ht="18" customHeight="1" thickBot="1">
      <c r="A41" s="71" t="s">
        <v>106</v>
      </c>
      <c r="B41" s="166">
        <f>E26</f>
        <v>0</v>
      </c>
      <c r="C41" s="165">
        <f>E33-E32</f>
        <v>0</v>
      </c>
      <c r="D41" s="169" t="e">
        <f>C41/$E$9</f>
        <v>#DIV/0!</v>
      </c>
      <c r="E41" s="48"/>
    </row>
    <row r="42" spans="1:5" s="49" customFormat="1" ht="18" customHeight="1" thickBot="1">
      <c r="A42" s="71" t="s">
        <v>107</v>
      </c>
      <c r="B42" s="166">
        <f>F26</f>
        <v>0</v>
      </c>
      <c r="C42" s="165">
        <f>B42</f>
        <v>0</v>
      </c>
      <c r="D42" s="169" t="e">
        <f>C42/$E$9</f>
        <v>#DIV/0!</v>
      </c>
      <c r="E42" s="48"/>
    </row>
    <row r="43" spans="1:5" s="49" customFormat="1" ht="18" customHeight="1" thickBot="1">
      <c r="A43" s="72" t="s">
        <v>112</v>
      </c>
      <c r="B43" s="167">
        <f>SUM(B39:B42)</f>
        <v>0</v>
      </c>
      <c r="C43" s="168">
        <f>SUM(C39:C42)</f>
        <v>0</v>
      </c>
      <c r="D43" s="170" t="e">
        <f>SUM(D39:D42)</f>
        <v>#DIV/0!</v>
      </c>
      <c r="E43" s="48"/>
    </row>
    <row r="44" spans="1:4" ht="15.75">
      <c r="A44" s="40"/>
      <c r="B44" s="41"/>
      <c r="C44" s="41"/>
      <c r="D44" s="42"/>
    </row>
    <row r="45" spans="1:6" ht="42.75" customHeight="1" thickBot="1">
      <c r="A45" s="239" t="s">
        <v>7</v>
      </c>
      <c r="B45" s="240"/>
      <c r="C45" s="240"/>
      <c r="D45" s="240"/>
      <c r="E45" s="240"/>
      <c r="F45" s="240"/>
    </row>
    <row r="46" spans="1:7" s="46" customFormat="1" ht="108" customHeight="1">
      <c r="A46" s="50" t="s">
        <v>120</v>
      </c>
      <c r="B46" s="51" t="s">
        <v>147</v>
      </c>
      <c r="C46" s="52" t="s">
        <v>148</v>
      </c>
      <c r="D46" s="57" t="s">
        <v>149</v>
      </c>
      <c r="E46" s="54" t="s">
        <v>150</v>
      </c>
      <c r="F46" s="91" t="s">
        <v>151</v>
      </c>
      <c r="G46" s="53"/>
    </row>
    <row r="47" spans="1:6" s="46" customFormat="1" ht="18" customHeight="1">
      <c r="A47" s="67" t="s">
        <v>138</v>
      </c>
      <c r="B47" s="61" t="s">
        <v>133</v>
      </c>
      <c r="C47" s="61" t="s">
        <v>134</v>
      </c>
      <c r="D47" s="61" t="s">
        <v>135</v>
      </c>
      <c r="E47" s="61" t="s">
        <v>136</v>
      </c>
      <c r="F47" s="61" t="s">
        <v>137</v>
      </c>
    </row>
    <row r="48" spans="1:7" s="64" customFormat="1" ht="18" customHeight="1">
      <c r="A48" s="62" t="s">
        <v>108</v>
      </c>
      <c r="B48" s="68">
        <v>0.6990061539840181</v>
      </c>
      <c r="C48" s="171">
        <f>B48*$E$13</f>
        <v>0</v>
      </c>
      <c r="D48" s="166">
        <f>C42</f>
        <v>0</v>
      </c>
      <c r="E48" s="172">
        <f>D48-C48</f>
        <v>0</v>
      </c>
      <c r="F48" s="69" t="str">
        <f>IF(D48&gt;=C48,"Compliant","Non-Compliant")</f>
        <v>Compliant</v>
      </c>
      <c r="G48" s="70"/>
    </row>
    <row r="49" spans="1:7" s="64" customFormat="1" ht="18" customHeight="1">
      <c r="A49" s="62" t="s">
        <v>109</v>
      </c>
      <c r="B49" s="68">
        <v>0.814233495812271</v>
      </c>
      <c r="C49" s="171">
        <f>B49*$E$13</f>
        <v>0</v>
      </c>
      <c r="D49" s="166">
        <f>C42+C41</f>
        <v>0</v>
      </c>
      <c r="E49" s="172">
        <f>D49-C49</f>
        <v>0</v>
      </c>
      <c r="F49" s="69" t="str">
        <f>IF(D49&gt;=C49,"Compliant","Non-Compliant")</f>
        <v>Compliant</v>
      </c>
      <c r="G49" s="70"/>
    </row>
    <row r="50" spans="1:7" s="64" customFormat="1" ht="18" customHeight="1">
      <c r="A50" s="62" t="s">
        <v>110</v>
      </c>
      <c r="B50" s="68">
        <v>0.8671405121566937</v>
      </c>
      <c r="C50" s="171">
        <f>B50*$E$13</f>
        <v>0</v>
      </c>
      <c r="D50" s="166">
        <f>C42+C41+C40</f>
        <v>0</v>
      </c>
      <c r="E50" s="172">
        <f>D50-C50</f>
        <v>0</v>
      </c>
      <c r="F50" s="69" t="str">
        <f>IF(D50&gt;=C50,"Compliant","Non-Compliant")</f>
        <v>Compliant</v>
      </c>
      <c r="G50" s="70"/>
    </row>
    <row r="51" spans="1:7" s="64" customFormat="1" ht="18" customHeight="1">
      <c r="A51" s="62" t="s">
        <v>111</v>
      </c>
      <c r="B51" s="68">
        <v>1</v>
      </c>
      <c r="C51" s="171">
        <f>B51*$E$13</f>
        <v>0</v>
      </c>
      <c r="D51" s="166">
        <f>C42+C41+C40+C39</f>
        <v>0</v>
      </c>
      <c r="E51" s="172">
        <f>D51-C51</f>
        <v>0</v>
      </c>
      <c r="F51" s="114" t="str">
        <f>IF(D51&gt;=C51,"Compliant","Non-Compliant")</f>
        <v>Compliant</v>
      </c>
      <c r="G51" s="70"/>
    </row>
    <row r="52" spans="1:7" s="113" customFormat="1" ht="18" customHeight="1" thickBot="1">
      <c r="A52" s="110" t="s">
        <v>195</v>
      </c>
      <c r="B52" s="111">
        <v>0.5</v>
      </c>
      <c r="C52" s="173">
        <f>B52*$E$13</f>
        <v>0</v>
      </c>
      <c r="D52" s="173">
        <f>B26-B22</f>
        <v>0</v>
      </c>
      <c r="E52" s="174">
        <f>D52-C52</f>
        <v>0</v>
      </c>
      <c r="F52" s="115" t="str">
        <f>IF(D52&gt;=C52,"Compliant","Non-Compliant")</f>
        <v>Compliant</v>
      </c>
      <c r="G52" s="112"/>
    </row>
    <row r="53" spans="1:4" ht="15.75">
      <c r="A53" s="40"/>
      <c r="B53" s="41"/>
      <c r="C53" s="41"/>
      <c r="D53" s="42"/>
    </row>
    <row r="59" ht="15">
      <c r="B59" s="116"/>
    </row>
    <row r="60" ht="15">
      <c r="B60" s="116"/>
    </row>
    <row r="67" s="134" customFormat="1" ht="18.75"/>
    <row r="68" s="134" customFormat="1" ht="18.75"/>
    <row r="99" ht="63.75" customHeight="1"/>
  </sheetData>
  <mergeCells count="14">
    <mergeCell ref="A3:F3"/>
    <mergeCell ref="A4:F4"/>
    <mergeCell ref="A36:D36"/>
    <mergeCell ref="A45:F45"/>
    <mergeCell ref="A15:G15"/>
    <mergeCell ref="A28:F28"/>
    <mergeCell ref="A11:D11"/>
    <mergeCell ref="A12:D12"/>
    <mergeCell ref="A13:D13"/>
    <mergeCell ref="A6:E6"/>
    <mergeCell ref="A7:D7"/>
    <mergeCell ref="A8:D8"/>
    <mergeCell ref="A10:D10"/>
    <mergeCell ref="A9:D9"/>
  </mergeCells>
  <conditionalFormatting sqref="F48:F52 B22">
    <cfRule type="cellIs" priority="1" dxfId="0" operator="equal" stopIfTrue="1">
      <formula>"Compliant"</formula>
    </cfRule>
    <cfRule type="cellIs" priority="2" dxfId="1" operator="equal" stopIfTrue="1">
      <formula>"Non-Compliant"</formula>
    </cfRule>
  </conditionalFormatting>
  <printOptions/>
  <pageMargins left="0.75" right="0.75" top="1" bottom="1" header="0.5" footer="0.5"/>
  <pageSetup fitToWidth="75" horizontalDpi="600" verticalDpi="600" orientation="landscape" scale="67" r:id="rId3"/>
  <headerFooter alignWithMargins="0">
    <oddHeader>&amp;LAugust 10,, 2006, {Filing Month} 2006
&amp;CRESOURCE ADEQUACY COMPLIANCE FILING&amp;R{Name of LSE}, Page &amp;P of &amp;N</oddHeader>
    <oddFooter>&amp;LFile:  &amp;F&amp;RTab:  &amp;A</oddFooter>
  </headerFooter>
  <rowBreaks count="1" manualBreakCount="1">
    <brk id="34" max="6" man="1"/>
  </rowBreaks>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codeName="Sheet3">
    <tabColor indexed="43"/>
  </sheetPr>
  <dimension ref="A1:M36"/>
  <sheetViews>
    <sheetView showGridLines="0" workbookViewId="0" topLeftCell="A1">
      <selection activeCell="B5" sqref="B5"/>
    </sheetView>
  </sheetViews>
  <sheetFormatPr defaultColWidth="9.140625" defaultRowHeight="12.75"/>
  <cols>
    <col min="1" max="1" width="4.140625" style="0" customWidth="1"/>
    <col min="2" max="2" width="8.8515625" style="16" customWidth="1"/>
    <col min="3" max="3" width="11.421875" style="16" customWidth="1"/>
    <col min="4" max="4" width="10.8515625" style="16" customWidth="1"/>
    <col min="5" max="5" width="14.421875" style="16" customWidth="1"/>
    <col min="6" max="6" width="13.57421875" style="16" customWidth="1"/>
    <col min="7" max="8" width="10.00390625" style="16" customWidth="1"/>
    <col min="9" max="9" width="9.421875" style="16" bestFit="1" customWidth="1"/>
    <col min="10" max="10" width="10.57421875" style="16" customWidth="1"/>
    <col min="11" max="11" width="8.57421875" style="0" customWidth="1"/>
    <col min="12" max="12" width="8.421875" style="0" customWidth="1"/>
    <col min="13" max="13" width="8.7109375" style="0" customWidth="1"/>
  </cols>
  <sheetData>
    <row r="1" ht="15.75">
      <c r="A1" s="14" t="s">
        <v>152</v>
      </c>
    </row>
    <row r="2" spans="1:13" s="103" customFormat="1" ht="18">
      <c r="A2" s="14" t="s">
        <v>37</v>
      </c>
      <c r="B2" s="196"/>
      <c r="C2" s="196"/>
      <c r="D2" s="196"/>
      <c r="E2" s="196"/>
      <c r="F2" s="196"/>
      <c r="G2" s="196"/>
      <c r="H2" s="196"/>
      <c r="I2" s="196"/>
      <c r="J2" s="253" t="s">
        <v>190</v>
      </c>
      <c r="K2" s="254"/>
      <c r="L2" s="254"/>
      <c r="M2" s="254"/>
    </row>
    <row r="3" spans="2:13" s="18" customFormat="1" ht="54" customHeight="1" thickBot="1">
      <c r="B3" s="19" t="s">
        <v>92</v>
      </c>
      <c r="C3" s="19" t="s">
        <v>240</v>
      </c>
      <c r="D3" s="137" t="s">
        <v>58</v>
      </c>
      <c r="E3" s="19" t="s">
        <v>248</v>
      </c>
      <c r="F3" s="19" t="s">
        <v>249</v>
      </c>
      <c r="G3" s="19" t="s">
        <v>246</v>
      </c>
      <c r="H3" s="19" t="s">
        <v>267</v>
      </c>
      <c r="I3" s="19" t="s">
        <v>247</v>
      </c>
      <c r="J3" s="19" t="s">
        <v>191</v>
      </c>
      <c r="K3" s="19" t="s">
        <v>192</v>
      </c>
      <c r="L3" s="19" t="s">
        <v>193</v>
      </c>
      <c r="M3" s="19" t="s">
        <v>194</v>
      </c>
    </row>
    <row r="4" spans="1:13" ht="13.5" thickBot="1">
      <c r="A4" s="2" t="s">
        <v>70</v>
      </c>
      <c r="B4" s="15"/>
      <c r="C4" s="31"/>
      <c r="D4" s="176">
        <f>SUM(D5:D942)</f>
        <v>0</v>
      </c>
      <c r="E4" s="32"/>
      <c r="F4" s="33"/>
      <c r="G4" s="33"/>
      <c r="H4" s="33"/>
      <c r="I4" s="15"/>
      <c r="J4" s="175">
        <f>SUM(J5:J923)</f>
        <v>0</v>
      </c>
      <c r="K4" s="175">
        <f>SUM(K5:K923)</f>
        <v>0</v>
      </c>
      <c r="L4" s="175">
        <f>SUM(L5:L923)</f>
        <v>0</v>
      </c>
      <c r="M4" s="175">
        <f>SUM(M5:M923)</f>
        <v>0</v>
      </c>
    </row>
    <row r="5" spans="2:13" ht="12.75">
      <c r="B5" s="81"/>
      <c r="C5" s="30"/>
      <c r="D5" s="146">
        <f aca="true" t="shared" si="0" ref="D5:D26">SUM(J5:M5)</f>
        <v>0</v>
      </c>
      <c r="E5" s="29"/>
      <c r="F5" s="29"/>
      <c r="G5" s="17"/>
      <c r="H5" s="17"/>
      <c r="I5" s="17"/>
      <c r="J5" s="147"/>
      <c r="K5" s="147"/>
      <c r="L5" s="147"/>
      <c r="M5" s="147"/>
    </row>
    <row r="6" spans="2:13" ht="12.75">
      <c r="B6" s="81"/>
      <c r="C6" s="30"/>
      <c r="D6" s="146">
        <f t="shared" si="0"/>
        <v>0</v>
      </c>
      <c r="E6" s="29"/>
      <c r="F6" s="29"/>
      <c r="G6" s="17"/>
      <c r="H6" s="17"/>
      <c r="I6" s="87"/>
      <c r="J6" s="147"/>
      <c r="K6" s="147"/>
      <c r="L6" s="147"/>
      <c r="M6" s="147"/>
    </row>
    <row r="7" spans="2:13" ht="12.75">
      <c r="B7" s="81"/>
      <c r="C7" s="30"/>
      <c r="D7" s="146">
        <f t="shared" si="0"/>
        <v>0</v>
      </c>
      <c r="E7" s="29"/>
      <c r="F7" s="29"/>
      <c r="G7" s="17"/>
      <c r="H7" s="17"/>
      <c r="I7" s="87"/>
      <c r="J7" s="147"/>
      <c r="K7" s="147"/>
      <c r="L7" s="147"/>
      <c r="M7" s="147"/>
    </row>
    <row r="8" spans="2:13" ht="12.75">
      <c r="B8" s="17"/>
      <c r="C8" s="30"/>
      <c r="D8" s="146">
        <f t="shared" si="0"/>
        <v>0</v>
      </c>
      <c r="E8" s="29"/>
      <c r="F8" s="29"/>
      <c r="G8" s="17"/>
      <c r="H8" s="17"/>
      <c r="I8" s="87"/>
      <c r="J8" s="147"/>
      <c r="K8" s="147"/>
      <c r="L8" s="147"/>
      <c r="M8" s="147"/>
    </row>
    <row r="9" spans="2:13" ht="12.75" customHeight="1">
      <c r="B9" s="17"/>
      <c r="C9" s="30"/>
      <c r="D9" s="146">
        <f t="shared" si="0"/>
        <v>0</v>
      </c>
      <c r="E9" s="29"/>
      <c r="F9" s="29"/>
      <c r="G9" s="17"/>
      <c r="H9" s="17"/>
      <c r="I9" s="87"/>
      <c r="J9" s="147"/>
      <c r="K9" s="147"/>
      <c r="L9" s="147"/>
      <c r="M9" s="147"/>
    </row>
    <row r="10" spans="2:13" ht="12.75">
      <c r="B10" s="17"/>
      <c r="C10" s="17"/>
      <c r="D10" s="146">
        <f t="shared" si="0"/>
        <v>0</v>
      </c>
      <c r="E10" s="17"/>
      <c r="F10" s="17"/>
      <c r="G10" s="17"/>
      <c r="H10" s="17"/>
      <c r="I10" s="17"/>
      <c r="J10" s="147"/>
      <c r="K10" s="147"/>
      <c r="L10" s="147"/>
      <c r="M10" s="147"/>
    </row>
    <row r="11" spans="2:13" ht="12.75">
      <c r="B11" s="17"/>
      <c r="C11" s="17"/>
      <c r="D11" s="146">
        <f t="shared" si="0"/>
        <v>0</v>
      </c>
      <c r="E11" s="17"/>
      <c r="F11" s="17"/>
      <c r="G11" s="17"/>
      <c r="H11" s="17"/>
      <c r="I11" s="17"/>
      <c r="J11" s="147"/>
      <c r="K11" s="147"/>
      <c r="L11" s="147"/>
      <c r="M11" s="147"/>
    </row>
    <row r="12" spans="2:13" ht="12.75">
      <c r="B12" s="17"/>
      <c r="C12" s="17"/>
      <c r="D12" s="146">
        <f t="shared" si="0"/>
        <v>0</v>
      </c>
      <c r="E12" s="17"/>
      <c r="F12" s="17"/>
      <c r="G12" s="17"/>
      <c r="H12" s="17"/>
      <c r="I12" s="17"/>
      <c r="J12" s="147"/>
      <c r="K12" s="147"/>
      <c r="L12" s="147"/>
      <c r="M12" s="147"/>
    </row>
    <row r="13" spans="2:13" ht="12.75">
      <c r="B13" s="17"/>
      <c r="C13" s="17"/>
      <c r="D13" s="146">
        <f t="shared" si="0"/>
        <v>0</v>
      </c>
      <c r="E13" s="17"/>
      <c r="F13" s="17"/>
      <c r="G13" s="17"/>
      <c r="H13" s="17"/>
      <c r="I13" s="17"/>
      <c r="J13" s="147"/>
      <c r="K13" s="147"/>
      <c r="L13" s="147"/>
      <c r="M13" s="147"/>
    </row>
    <row r="14" spans="2:13" ht="12.75">
      <c r="B14" s="17"/>
      <c r="C14" s="17"/>
      <c r="D14" s="146">
        <f t="shared" si="0"/>
        <v>0</v>
      </c>
      <c r="E14" s="17"/>
      <c r="F14" s="17"/>
      <c r="G14" s="17"/>
      <c r="H14" s="17"/>
      <c r="I14" s="17"/>
      <c r="J14" s="147"/>
      <c r="K14" s="147"/>
      <c r="L14" s="147"/>
      <c r="M14" s="147"/>
    </row>
    <row r="15" spans="2:13" ht="12.75">
      <c r="B15" s="17"/>
      <c r="C15" s="17"/>
      <c r="D15" s="146">
        <f t="shared" si="0"/>
        <v>0</v>
      </c>
      <c r="E15" s="17"/>
      <c r="F15" s="17"/>
      <c r="G15" s="17"/>
      <c r="H15" s="17"/>
      <c r="I15" s="17"/>
      <c r="J15" s="147"/>
      <c r="K15" s="147"/>
      <c r="L15" s="147"/>
      <c r="M15" s="147"/>
    </row>
    <row r="16" spans="2:13" ht="12.75">
      <c r="B16" s="17"/>
      <c r="C16" s="17"/>
      <c r="D16" s="146">
        <f t="shared" si="0"/>
        <v>0</v>
      </c>
      <c r="E16" s="17"/>
      <c r="F16" s="17"/>
      <c r="G16" s="17"/>
      <c r="H16" s="17"/>
      <c r="I16" s="17"/>
      <c r="J16" s="147"/>
      <c r="K16" s="147"/>
      <c r="L16" s="147"/>
      <c r="M16" s="147"/>
    </row>
    <row r="17" spans="2:13" ht="12.75">
      <c r="B17" s="17"/>
      <c r="C17" s="17"/>
      <c r="D17" s="146">
        <f t="shared" si="0"/>
        <v>0</v>
      </c>
      <c r="E17" s="17"/>
      <c r="F17" s="17"/>
      <c r="G17" s="17"/>
      <c r="H17" s="17"/>
      <c r="I17" s="17"/>
      <c r="J17" s="147"/>
      <c r="K17" s="147"/>
      <c r="L17" s="147"/>
      <c r="M17" s="147"/>
    </row>
    <row r="18" spans="2:13" ht="12.75">
      <c r="B18" s="17"/>
      <c r="C18" s="17"/>
      <c r="D18" s="146">
        <f t="shared" si="0"/>
        <v>0</v>
      </c>
      <c r="E18" s="17"/>
      <c r="F18" s="17"/>
      <c r="G18" s="17"/>
      <c r="H18" s="17"/>
      <c r="I18" s="17"/>
      <c r="J18" s="147"/>
      <c r="K18" s="147"/>
      <c r="L18" s="147"/>
      <c r="M18" s="147"/>
    </row>
    <row r="19" spans="2:13" ht="12.75">
      <c r="B19" s="17"/>
      <c r="C19" s="17"/>
      <c r="D19" s="146">
        <f t="shared" si="0"/>
        <v>0</v>
      </c>
      <c r="E19" s="17"/>
      <c r="F19" s="17"/>
      <c r="G19" s="17"/>
      <c r="H19" s="17"/>
      <c r="I19" s="17"/>
      <c r="J19" s="147"/>
      <c r="K19" s="147"/>
      <c r="L19" s="147"/>
      <c r="M19" s="147"/>
    </row>
    <row r="20" spans="2:13" ht="12.75">
      <c r="B20" s="17"/>
      <c r="C20" s="17"/>
      <c r="D20" s="146">
        <f t="shared" si="0"/>
        <v>0</v>
      </c>
      <c r="E20" s="17"/>
      <c r="F20" s="17"/>
      <c r="G20" s="17"/>
      <c r="H20" s="17"/>
      <c r="I20" s="17"/>
      <c r="J20" s="147"/>
      <c r="K20" s="147"/>
      <c r="L20" s="147"/>
      <c r="M20" s="147"/>
    </row>
    <row r="21" spans="2:13" ht="12.75">
      <c r="B21" s="17"/>
      <c r="C21" s="17"/>
      <c r="D21" s="146">
        <f t="shared" si="0"/>
        <v>0</v>
      </c>
      <c r="E21" s="17"/>
      <c r="F21" s="17"/>
      <c r="G21" s="17"/>
      <c r="H21" s="17"/>
      <c r="I21" s="17"/>
      <c r="J21" s="147"/>
      <c r="K21" s="147"/>
      <c r="L21" s="147"/>
      <c r="M21" s="147"/>
    </row>
    <row r="22" spans="2:13" ht="12.75">
      <c r="B22" s="17"/>
      <c r="C22" s="17"/>
      <c r="D22" s="146">
        <f t="shared" si="0"/>
        <v>0</v>
      </c>
      <c r="E22" s="17"/>
      <c r="F22" s="17"/>
      <c r="G22" s="17"/>
      <c r="H22" s="17"/>
      <c r="I22" s="17"/>
      <c r="J22" s="147"/>
      <c r="K22" s="147"/>
      <c r="L22" s="147"/>
      <c r="M22" s="147"/>
    </row>
    <row r="23" spans="2:13" ht="12.75">
      <c r="B23" s="17"/>
      <c r="C23" s="17"/>
      <c r="D23" s="146">
        <f t="shared" si="0"/>
        <v>0</v>
      </c>
      <c r="E23" s="17"/>
      <c r="F23" s="17"/>
      <c r="G23" s="17"/>
      <c r="H23" s="17"/>
      <c r="I23" s="17"/>
      <c r="J23" s="147"/>
      <c r="K23" s="147"/>
      <c r="L23" s="147"/>
      <c r="M23" s="147"/>
    </row>
    <row r="24" spans="2:13" ht="12.75">
      <c r="B24" s="17"/>
      <c r="C24" s="17"/>
      <c r="D24" s="146">
        <f t="shared" si="0"/>
        <v>0</v>
      </c>
      <c r="E24" s="17"/>
      <c r="F24" s="17"/>
      <c r="G24" s="17"/>
      <c r="H24" s="17"/>
      <c r="I24" s="17"/>
      <c r="J24" s="147"/>
      <c r="K24" s="147"/>
      <c r="L24" s="147"/>
      <c r="M24" s="147"/>
    </row>
    <row r="25" spans="2:13" ht="12.75">
      <c r="B25" s="17"/>
      <c r="C25" s="17"/>
      <c r="D25" s="146">
        <f t="shared" si="0"/>
        <v>0</v>
      </c>
      <c r="E25" s="17"/>
      <c r="F25" s="17"/>
      <c r="G25" s="17"/>
      <c r="H25" s="17"/>
      <c r="I25" s="17"/>
      <c r="J25" s="147"/>
      <c r="K25" s="147"/>
      <c r="L25" s="147"/>
      <c r="M25" s="147"/>
    </row>
    <row r="26" spans="2:13" ht="12.75">
      <c r="B26" s="17"/>
      <c r="C26" s="17"/>
      <c r="D26" s="146">
        <f t="shared" si="0"/>
        <v>0</v>
      </c>
      <c r="E26" s="17"/>
      <c r="F26" s="17"/>
      <c r="G26" s="17"/>
      <c r="H26" s="17"/>
      <c r="I26" s="17"/>
      <c r="J26" s="147"/>
      <c r="K26" s="147"/>
      <c r="L26" s="147"/>
      <c r="M26" s="147"/>
    </row>
    <row r="27" spans="2:13" ht="12.75">
      <c r="B27" s="17"/>
      <c r="C27" s="17"/>
      <c r="D27" s="146">
        <f aca="true" t="shared" si="1" ref="D27:D36">SUM(J27:M27)</f>
        <v>0</v>
      </c>
      <c r="E27" s="17"/>
      <c r="F27" s="17"/>
      <c r="G27" s="17"/>
      <c r="H27" s="17"/>
      <c r="I27" s="17"/>
      <c r="J27" s="147"/>
      <c r="K27" s="147"/>
      <c r="L27" s="147"/>
      <c r="M27" s="147"/>
    </row>
    <row r="28" spans="2:13" ht="12.75">
      <c r="B28" s="17"/>
      <c r="C28" s="17"/>
      <c r="D28" s="146">
        <f t="shared" si="1"/>
        <v>0</v>
      </c>
      <c r="E28" s="17"/>
      <c r="F28" s="17"/>
      <c r="G28" s="17"/>
      <c r="H28" s="17"/>
      <c r="I28" s="17"/>
      <c r="J28" s="147"/>
      <c r="K28" s="147"/>
      <c r="L28" s="147"/>
      <c r="M28" s="147"/>
    </row>
    <row r="29" spans="2:13" ht="12.75">
      <c r="B29" s="17"/>
      <c r="C29" s="17"/>
      <c r="D29" s="146">
        <f t="shared" si="1"/>
        <v>0</v>
      </c>
      <c r="E29" s="17"/>
      <c r="F29" s="17"/>
      <c r="G29" s="17"/>
      <c r="H29" s="17"/>
      <c r="I29" s="17"/>
      <c r="J29" s="147"/>
      <c r="K29" s="147"/>
      <c r="L29" s="147"/>
      <c r="M29" s="147"/>
    </row>
    <row r="30" spans="2:13" ht="12.75">
      <c r="B30" s="17"/>
      <c r="C30" s="17"/>
      <c r="D30" s="146">
        <f t="shared" si="1"/>
        <v>0</v>
      </c>
      <c r="E30" s="17"/>
      <c r="F30" s="17"/>
      <c r="G30" s="17"/>
      <c r="H30" s="17"/>
      <c r="I30" s="17"/>
      <c r="J30" s="147"/>
      <c r="K30" s="147"/>
      <c r="L30" s="147"/>
      <c r="M30" s="147"/>
    </row>
    <row r="31" spans="2:13" ht="12.75">
      <c r="B31" s="17"/>
      <c r="C31" s="17"/>
      <c r="D31" s="146">
        <f t="shared" si="1"/>
        <v>0</v>
      </c>
      <c r="E31" s="17"/>
      <c r="F31" s="17"/>
      <c r="G31" s="17"/>
      <c r="H31" s="17"/>
      <c r="I31" s="17"/>
      <c r="J31" s="147"/>
      <c r="K31" s="147"/>
      <c r="L31" s="147"/>
      <c r="M31" s="147"/>
    </row>
    <row r="32" spans="2:13" ht="12.75">
      <c r="B32" s="17"/>
      <c r="C32" s="17"/>
      <c r="D32" s="146">
        <f t="shared" si="1"/>
        <v>0</v>
      </c>
      <c r="E32" s="17"/>
      <c r="F32" s="17"/>
      <c r="G32" s="17"/>
      <c r="H32" s="17"/>
      <c r="I32" s="17"/>
      <c r="J32" s="147"/>
      <c r="K32" s="147"/>
      <c r="L32" s="147"/>
      <c r="M32" s="147"/>
    </row>
    <row r="33" spans="2:13" ht="12.75">
      <c r="B33" s="17"/>
      <c r="C33" s="17"/>
      <c r="D33" s="146">
        <f t="shared" si="1"/>
        <v>0</v>
      </c>
      <c r="E33" s="17"/>
      <c r="F33" s="17"/>
      <c r="G33" s="17"/>
      <c r="H33" s="17"/>
      <c r="I33" s="17"/>
      <c r="J33" s="147"/>
      <c r="K33" s="147"/>
      <c r="L33" s="147"/>
      <c r="M33" s="147"/>
    </row>
    <row r="34" spans="2:13" ht="12.75">
      <c r="B34" s="17"/>
      <c r="C34" s="17"/>
      <c r="D34" s="146">
        <f t="shared" si="1"/>
        <v>0</v>
      </c>
      <c r="E34" s="17"/>
      <c r="F34" s="17"/>
      <c r="G34" s="17"/>
      <c r="H34" s="17"/>
      <c r="I34" s="17"/>
      <c r="J34" s="147"/>
      <c r="K34" s="147"/>
      <c r="L34" s="147"/>
      <c r="M34" s="147"/>
    </row>
    <row r="35" spans="2:13" ht="12.75">
      <c r="B35" s="17"/>
      <c r="C35" s="17"/>
      <c r="D35" s="146">
        <f t="shared" si="1"/>
        <v>0</v>
      </c>
      <c r="E35" s="17"/>
      <c r="F35" s="17"/>
      <c r="G35" s="17"/>
      <c r="H35" s="17"/>
      <c r="I35" s="17"/>
      <c r="J35" s="147"/>
      <c r="K35" s="147"/>
      <c r="L35" s="147"/>
      <c r="M35" s="147"/>
    </row>
    <row r="36" spans="2:13" ht="12.75">
      <c r="B36" s="17"/>
      <c r="C36" s="17"/>
      <c r="D36" s="146">
        <f t="shared" si="1"/>
        <v>0</v>
      </c>
      <c r="E36" s="17"/>
      <c r="F36" s="17"/>
      <c r="G36" s="17"/>
      <c r="H36" s="17"/>
      <c r="I36" s="17"/>
      <c r="J36" s="147"/>
      <c r="K36" s="147"/>
      <c r="L36" s="147"/>
      <c r="M36" s="147"/>
    </row>
    <row r="60" ht="63.75" customHeight="1"/>
  </sheetData>
  <mergeCells count="1">
    <mergeCell ref="J2:M2"/>
  </mergeCells>
  <printOptions/>
  <pageMargins left="0.75" right="0.75" top="1" bottom="1" header="0.5" footer="0.5"/>
  <pageSetup horizontalDpi="600" verticalDpi="600" orientation="landscape" scale="81"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5.xml><?xml version="1.0" encoding="utf-8"?>
<worksheet xmlns="http://schemas.openxmlformats.org/spreadsheetml/2006/main" xmlns:r="http://schemas.openxmlformats.org/officeDocument/2006/relationships">
  <sheetPr>
    <tabColor indexed="43"/>
  </sheetPr>
  <dimension ref="A1:M36"/>
  <sheetViews>
    <sheetView workbookViewId="0" topLeftCell="A1">
      <selection activeCell="B5" sqref="B5"/>
    </sheetView>
  </sheetViews>
  <sheetFormatPr defaultColWidth="9.140625" defaultRowHeight="12.75"/>
  <cols>
    <col min="1" max="1" width="6.7109375" style="0" customWidth="1"/>
    <col min="2" max="2" width="10.57421875" style="16" customWidth="1"/>
    <col min="3" max="3" width="10.140625" style="16" customWidth="1"/>
    <col min="4" max="4" width="15.8515625" style="16" customWidth="1"/>
    <col min="5" max="5" width="15.421875" style="16" customWidth="1"/>
    <col min="6" max="6" width="11.7109375" style="16" customWidth="1"/>
    <col min="7" max="7" width="9.421875" style="16" bestFit="1" customWidth="1"/>
    <col min="8" max="8" width="13.28125" style="16" customWidth="1"/>
    <col min="9" max="9" width="13.8515625" style="16" customWidth="1"/>
    <col min="10" max="10" width="7.8515625" style="16" customWidth="1"/>
    <col min="11" max="11" width="6.8515625" style="0" customWidth="1"/>
    <col min="12" max="12" width="7.28125" style="0" customWidth="1"/>
    <col min="13" max="13" width="7.57421875" style="0" customWidth="1"/>
  </cols>
  <sheetData>
    <row r="1" ht="15.75">
      <c r="A1" s="14" t="s">
        <v>220</v>
      </c>
    </row>
    <row r="2" spans="1:13" s="103" customFormat="1" ht="18">
      <c r="A2" s="14" t="s">
        <v>250</v>
      </c>
      <c r="B2" s="196"/>
      <c r="C2" s="196"/>
      <c r="D2" s="196"/>
      <c r="E2" s="196"/>
      <c r="F2" s="196"/>
      <c r="G2" s="196"/>
      <c r="H2" s="196"/>
      <c r="I2" s="196"/>
      <c r="J2" s="253" t="s">
        <v>190</v>
      </c>
      <c r="K2" s="254"/>
      <c r="L2" s="254"/>
      <c r="M2" s="254"/>
    </row>
    <row r="3" spans="2:13" s="18" customFormat="1" ht="54" customHeight="1" thickBot="1">
      <c r="B3" s="19" t="s">
        <v>92</v>
      </c>
      <c r="C3" s="21" t="s">
        <v>251</v>
      </c>
      <c r="D3" s="20" t="s">
        <v>248</v>
      </c>
      <c r="E3" s="20" t="s">
        <v>249</v>
      </c>
      <c r="F3" s="20" t="s">
        <v>252</v>
      </c>
      <c r="G3" s="20" t="s">
        <v>247</v>
      </c>
      <c r="H3" s="20" t="s">
        <v>188</v>
      </c>
      <c r="I3" s="20" t="s">
        <v>59</v>
      </c>
      <c r="J3" s="19" t="s">
        <v>191</v>
      </c>
      <c r="K3" s="19" t="s">
        <v>192</v>
      </c>
      <c r="L3" s="19" t="s">
        <v>193</v>
      </c>
      <c r="M3" s="19" t="s">
        <v>194</v>
      </c>
    </row>
    <row r="4" spans="1:13" ht="13.5" thickBot="1">
      <c r="A4" s="2" t="s">
        <v>70</v>
      </c>
      <c r="B4" s="15"/>
      <c r="C4" s="178">
        <f>SUM(C5:C919)</f>
        <v>0</v>
      </c>
      <c r="D4" s="15"/>
      <c r="E4" s="15"/>
      <c r="F4" s="15"/>
      <c r="G4" s="15"/>
      <c r="H4" s="33"/>
      <c r="I4" s="129"/>
      <c r="J4" s="175">
        <f>SUM(J5:J919)</f>
        <v>0</v>
      </c>
      <c r="K4" s="175">
        <f>SUM(K5:K919)</f>
        <v>0</v>
      </c>
      <c r="L4" s="175">
        <f>SUM(L5:L919)</f>
        <v>0</v>
      </c>
      <c r="M4" s="175">
        <f>SUM(M5:M919)</f>
        <v>0</v>
      </c>
    </row>
    <row r="5" spans="2:13" ht="12.75">
      <c r="B5" s="130"/>
      <c r="C5" s="148">
        <f aca="true" t="shared" si="0" ref="C5:C26">SUM(J5:M5)</f>
        <v>0</v>
      </c>
      <c r="D5" s="131"/>
      <c r="E5" s="131"/>
      <c r="F5" s="132"/>
      <c r="G5" s="133"/>
      <c r="H5" s="133"/>
      <c r="I5" s="180"/>
      <c r="J5" s="147"/>
      <c r="K5" s="147"/>
      <c r="L5" s="147"/>
      <c r="M5" s="147"/>
    </row>
    <row r="6" spans="2:13" ht="12.75">
      <c r="B6" s="130"/>
      <c r="C6" s="148">
        <f t="shared" si="0"/>
        <v>0</v>
      </c>
      <c r="D6" s="131"/>
      <c r="E6" s="131"/>
      <c r="F6" s="132"/>
      <c r="G6" s="133"/>
      <c r="H6" s="133"/>
      <c r="I6" s="133"/>
      <c r="J6" s="147"/>
      <c r="K6" s="147"/>
      <c r="L6" s="147"/>
      <c r="M6" s="147"/>
    </row>
    <row r="7" spans="2:13" ht="12.75">
      <c r="B7" s="130"/>
      <c r="C7" s="148">
        <f t="shared" si="0"/>
        <v>0</v>
      </c>
      <c r="D7" s="131"/>
      <c r="E7" s="131"/>
      <c r="F7" s="20"/>
      <c r="G7" s="133"/>
      <c r="H7" s="133"/>
      <c r="I7" s="133"/>
      <c r="J7" s="147"/>
      <c r="K7" s="147"/>
      <c r="L7" s="147"/>
      <c r="M7" s="147"/>
    </row>
    <row r="8" spans="2:13" ht="12.75">
      <c r="B8" s="130"/>
      <c r="C8" s="148">
        <f t="shared" si="0"/>
        <v>0</v>
      </c>
      <c r="D8" s="131"/>
      <c r="E8" s="131"/>
      <c r="F8" s="132"/>
      <c r="G8" s="133"/>
      <c r="H8" s="133"/>
      <c r="I8" s="133"/>
      <c r="J8" s="147"/>
      <c r="K8" s="147"/>
      <c r="L8" s="147"/>
      <c r="M8" s="147"/>
    </row>
    <row r="9" spans="2:13" ht="12.75">
      <c r="B9" s="130"/>
      <c r="C9" s="148">
        <f t="shared" si="0"/>
        <v>0</v>
      </c>
      <c r="D9" s="131"/>
      <c r="E9" s="131"/>
      <c r="F9" s="132"/>
      <c r="G9" s="133"/>
      <c r="H9" s="133"/>
      <c r="I9" s="133"/>
      <c r="J9" s="147"/>
      <c r="K9" s="147"/>
      <c r="L9" s="147"/>
      <c r="M9" s="147"/>
    </row>
    <row r="10" spans="2:13" ht="12.75">
      <c r="B10" s="130"/>
      <c r="C10" s="148">
        <f t="shared" si="0"/>
        <v>0</v>
      </c>
      <c r="D10" s="131"/>
      <c r="E10" s="131"/>
      <c r="F10" s="132"/>
      <c r="G10" s="133"/>
      <c r="H10" s="133"/>
      <c r="I10" s="133"/>
      <c r="J10" s="147"/>
      <c r="K10" s="147"/>
      <c r="L10" s="147"/>
      <c r="M10" s="147"/>
    </row>
    <row r="11" spans="2:13" ht="12.75">
      <c r="B11" s="130"/>
      <c r="C11" s="148">
        <f t="shared" si="0"/>
        <v>0</v>
      </c>
      <c r="D11" s="131"/>
      <c r="E11" s="131"/>
      <c r="F11" s="132"/>
      <c r="G11" s="133"/>
      <c r="H11" s="133"/>
      <c r="I11" s="133"/>
      <c r="J11" s="147"/>
      <c r="K11" s="147"/>
      <c r="L11" s="147"/>
      <c r="M11" s="147"/>
    </row>
    <row r="12" spans="2:13" ht="12.75">
      <c r="B12" s="130"/>
      <c r="C12" s="148">
        <f t="shared" si="0"/>
        <v>0</v>
      </c>
      <c r="D12" s="131"/>
      <c r="E12" s="131"/>
      <c r="F12" s="132"/>
      <c r="G12" s="133"/>
      <c r="H12" s="133"/>
      <c r="I12" s="133"/>
      <c r="J12" s="147"/>
      <c r="K12" s="147"/>
      <c r="L12" s="147"/>
      <c r="M12" s="147"/>
    </row>
    <row r="13" spans="2:13" ht="12.75">
      <c r="B13" s="130"/>
      <c r="C13" s="148">
        <f t="shared" si="0"/>
        <v>0</v>
      </c>
      <c r="D13" s="131"/>
      <c r="E13" s="131"/>
      <c r="F13" s="132"/>
      <c r="G13" s="133"/>
      <c r="H13" s="133"/>
      <c r="I13" s="133"/>
      <c r="J13" s="147"/>
      <c r="K13" s="147"/>
      <c r="L13" s="147"/>
      <c r="M13" s="147"/>
    </row>
    <row r="14" spans="2:13" ht="12.75">
      <c r="B14" s="130"/>
      <c r="C14" s="148">
        <f t="shared" si="0"/>
        <v>0</v>
      </c>
      <c r="D14" s="131"/>
      <c r="E14" s="131"/>
      <c r="F14" s="132"/>
      <c r="G14" s="133"/>
      <c r="H14" s="133"/>
      <c r="I14" s="133"/>
      <c r="J14" s="147"/>
      <c r="K14" s="147"/>
      <c r="L14" s="147"/>
      <c r="M14" s="147"/>
    </row>
    <row r="15" spans="2:13" ht="12.75">
      <c r="B15" s="130"/>
      <c r="C15" s="148">
        <f t="shared" si="0"/>
        <v>0</v>
      </c>
      <c r="D15" s="131"/>
      <c r="E15" s="131"/>
      <c r="F15" s="132"/>
      <c r="G15" s="133"/>
      <c r="H15" s="133"/>
      <c r="I15" s="133"/>
      <c r="J15" s="147"/>
      <c r="K15" s="147"/>
      <c r="L15" s="147"/>
      <c r="M15" s="147"/>
    </row>
    <row r="16" spans="2:13" ht="12.75">
      <c r="B16" s="130"/>
      <c r="C16" s="148">
        <f t="shared" si="0"/>
        <v>0</v>
      </c>
      <c r="D16" s="131"/>
      <c r="E16" s="131"/>
      <c r="F16" s="132"/>
      <c r="G16" s="133"/>
      <c r="H16" s="133"/>
      <c r="I16" s="133"/>
      <c r="J16" s="147"/>
      <c r="K16" s="147"/>
      <c r="L16" s="147"/>
      <c r="M16" s="147"/>
    </row>
    <row r="17" spans="2:13" ht="12.75">
      <c r="B17" s="130"/>
      <c r="C17" s="148">
        <f t="shared" si="0"/>
        <v>0</v>
      </c>
      <c r="D17" s="131"/>
      <c r="E17" s="131"/>
      <c r="F17" s="132"/>
      <c r="G17" s="133"/>
      <c r="H17" s="133"/>
      <c r="I17" s="133"/>
      <c r="J17" s="147"/>
      <c r="K17" s="147"/>
      <c r="L17" s="147"/>
      <c r="M17" s="147"/>
    </row>
    <row r="18" spans="2:13" ht="12.75">
      <c r="B18" s="130"/>
      <c r="C18" s="148">
        <f t="shared" si="0"/>
        <v>0</v>
      </c>
      <c r="D18" s="131"/>
      <c r="E18" s="131"/>
      <c r="F18" s="132"/>
      <c r="G18" s="133"/>
      <c r="H18" s="133"/>
      <c r="I18" s="133"/>
      <c r="J18" s="147"/>
      <c r="K18" s="147"/>
      <c r="L18" s="147"/>
      <c r="M18" s="147"/>
    </row>
    <row r="19" spans="2:13" ht="12.75">
      <c r="B19" s="130"/>
      <c r="C19" s="148">
        <f t="shared" si="0"/>
        <v>0</v>
      </c>
      <c r="D19" s="131"/>
      <c r="E19" s="131"/>
      <c r="F19" s="132"/>
      <c r="G19" s="133"/>
      <c r="H19" s="133"/>
      <c r="I19" s="133"/>
      <c r="J19" s="147"/>
      <c r="K19" s="147"/>
      <c r="L19" s="147"/>
      <c r="M19" s="147"/>
    </row>
    <row r="20" spans="2:13" ht="12.75">
      <c r="B20" s="130"/>
      <c r="C20" s="148">
        <f t="shared" si="0"/>
        <v>0</v>
      </c>
      <c r="D20" s="131"/>
      <c r="E20" s="131"/>
      <c r="F20" s="132"/>
      <c r="G20" s="133"/>
      <c r="H20" s="133"/>
      <c r="I20" s="133"/>
      <c r="J20" s="147"/>
      <c r="K20" s="147"/>
      <c r="L20" s="147"/>
      <c r="M20" s="147"/>
    </row>
    <row r="21" spans="2:13" ht="12.75">
      <c r="B21" s="130"/>
      <c r="C21" s="148">
        <f t="shared" si="0"/>
        <v>0</v>
      </c>
      <c r="D21" s="131"/>
      <c r="E21" s="131"/>
      <c r="F21" s="132"/>
      <c r="G21" s="133"/>
      <c r="H21" s="133"/>
      <c r="I21" s="133"/>
      <c r="J21" s="147"/>
      <c r="K21" s="147"/>
      <c r="L21" s="147"/>
      <c r="M21" s="147"/>
    </row>
    <row r="22" spans="2:13" ht="12.75">
      <c r="B22" s="130"/>
      <c r="C22" s="148">
        <f t="shared" si="0"/>
        <v>0</v>
      </c>
      <c r="D22" s="131"/>
      <c r="E22" s="131"/>
      <c r="F22" s="132"/>
      <c r="G22" s="133"/>
      <c r="H22" s="133"/>
      <c r="I22" s="133"/>
      <c r="J22" s="147"/>
      <c r="K22" s="147"/>
      <c r="L22" s="147"/>
      <c r="M22" s="147"/>
    </row>
    <row r="23" spans="2:13" ht="12.75">
      <c r="B23" s="130"/>
      <c r="C23" s="148">
        <f t="shared" si="0"/>
        <v>0</v>
      </c>
      <c r="D23" s="131"/>
      <c r="E23" s="131"/>
      <c r="F23" s="132"/>
      <c r="G23" s="133"/>
      <c r="H23" s="133"/>
      <c r="I23" s="133"/>
      <c r="J23" s="147"/>
      <c r="K23" s="147"/>
      <c r="L23" s="147"/>
      <c r="M23" s="147"/>
    </row>
    <row r="24" spans="2:13" ht="12.75">
      <c r="B24" s="130"/>
      <c r="C24" s="148">
        <f t="shared" si="0"/>
        <v>0</v>
      </c>
      <c r="D24" s="131"/>
      <c r="E24" s="131"/>
      <c r="F24" s="132"/>
      <c r="G24" s="133"/>
      <c r="H24" s="133"/>
      <c r="I24" s="133"/>
      <c r="J24" s="147"/>
      <c r="K24" s="147"/>
      <c r="L24" s="147"/>
      <c r="M24" s="147"/>
    </row>
    <row r="25" spans="2:13" ht="12.75">
      <c r="B25" s="130"/>
      <c r="C25" s="148">
        <f t="shared" si="0"/>
        <v>0</v>
      </c>
      <c r="D25" s="131"/>
      <c r="E25" s="131"/>
      <c r="F25" s="132"/>
      <c r="G25" s="133"/>
      <c r="H25" s="133"/>
      <c r="I25" s="133"/>
      <c r="J25" s="147"/>
      <c r="K25" s="147"/>
      <c r="L25" s="147"/>
      <c r="M25" s="147"/>
    </row>
    <row r="26" spans="2:13" ht="12.75">
      <c r="B26" s="130"/>
      <c r="C26" s="148">
        <f t="shared" si="0"/>
        <v>0</v>
      </c>
      <c r="D26" s="131"/>
      <c r="E26" s="131"/>
      <c r="F26" s="132"/>
      <c r="G26" s="133"/>
      <c r="H26" s="133"/>
      <c r="I26" s="133"/>
      <c r="J26" s="147"/>
      <c r="K26" s="147"/>
      <c r="L26" s="147"/>
      <c r="M26" s="147"/>
    </row>
    <row r="27" spans="2:13" ht="12.75">
      <c r="B27" s="130"/>
      <c r="C27" s="148">
        <f aca="true" t="shared" si="1" ref="C27:C36">SUM(J27:M27)</f>
        <v>0</v>
      </c>
      <c r="D27" s="131"/>
      <c r="E27" s="131"/>
      <c r="F27" s="132"/>
      <c r="G27" s="133"/>
      <c r="H27" s="133"/>
      <c r="I27" s="133"/>
      <c r="J27" s="147"/>
      <c r="K27" s="147"/>
      <c r="L27" s="147"/>
      <c r="M27" s="147"/>
    </row>
    <row r="28" spans="2:13" ht="12.75">
      <c r="B28" s="130"/>
      <c r="C28" s="148">
        <f t="shared" si="1"/>
        <v>0</v>
      </c>
      <c r="D28" s="131"/>
      <c r="E28" s="131"/>
      <c r="F28" s="132"/>
      <c r="G28" s="133"/>
      <c r="H28" s="133"/>
      <c r="I28" s="133"/>
      <c r="J28" s="147"/>
      <c r="K28" s="147"/>
      <c r="L28" s="147"/>
      <c r="M28" s="147"/>
    </row>
    <row r="29" spans="2:13" ht="12.75">
      <c r="B29" s="130"/>
      <c r="C29" s="148">
        <f t="shared" si="1"/>
        <v>0</v>
      </c>
      <c r="D29" s="131"/>
      <c r="E29" s="131"/>
      <c r="F29" s="132"/>
      <c r="G29" s="133"/>
      <c r="H29" s="133"/>
      <c r="I29" s="133"/>
      <c r="J29" s="147"/>
      <c r="K29" s="147"/>
      <c r="L29" s="147"/>
      <c r="M29" s="147"/>
    </row>
    <row r="30" spans="2:13" ht="12.75">
      <c r="B30" s="130"/>
      <c r="C30" s="148">
        <f t="shared" si="1"/>
        <v>0</v>
      </c>
      <c r="D30" s="131"/>
      <c r="E30" s="131"/>
      <c r="F30" s="132"/>
      <c r="G30" s="133"/>
      <c r="H30" s="133"/>
      <c r="I30" s="133"/>
      <c r="J30" s="147"/>
      <c r="K30" s="147"/>
      <c r="L30" s="147"/>
      <c r="M30" s="147"/>
    </row>
    <row r="31" spans="2:13" ht="12.75">
      <c r="B31" s="130"/>
      <c r="C31" s="148">
        <f t="shared" si="1"/>
        <v>0</v>
      </c>
      <c r="D31" s="131"/>
      <c r="E31" s="131"/>
      <c r="F31" s="132"/>
      <c r="G31" s="133"/>
      <c r="H31" s="133"/>
      <c r="I31" s="133"/>
      <c r="J31" s="147"/>
      <c r="K31" s="147"/>
      <c r="L31" s="147"/>
      <c r="M31" s="147"/>
    </row>
    <row r="32" spans="2:13" ht="12.75">
      <c r="B32" s="130"/>
      <c r="C32" s="148">
        <f t="shared" si="1"/>
        <v>0</v>
      </c>
      <c r="D32" s="131"/>
      <c r="E32" s="131"/>
      <c r="F32" s="132"/>
      <c r="G32" s="133"/>
      <c r="H32" s="133"/>
      <c r="I32" s="133"/>
      <c r="J32" s="147"/>
      <c r="K32" s="147"/>
      <c r="L32" s="147"/>
      <c r="M32" s="147"/>
    </row>
    <row r="33" spans="2:13" ht="12.75">
      <c r="B33" s="130"/>
      <c r="C33" s="148">
        <f t="shared" si="1"/>
        <v>0</v>
      </c>
      <c r="D33" s="131"/>
      <c r="E33" s="131"/>
      <c r="F33" s="132"/>
      <c r="G33" s="133"/>
      <c r="H33" s="133"/>
      <c r="I33" s="133"/>
      <c r="J33" s="147"/>
      <c r="K33" s="147"/>
      <c r="L33" s="147"/>
      <c r="M33" s="147"/>
    </row>
    <row r="34" spans="2:13" ht="12.75">
      <c r="B34" s="130"/>
      <c r="C34" s="148">
        <f t="shared" si="1"/>
        <v>0</v>
      </c>
      <c r="D34" s="131"/>
      <c r="E34" s="131"/>
      <c r="F34" s="132"/>
      <c r="G34" s="133"/>
      <c r="H34" s="133"/>
      <c r="I34" s="133"/>
      <c r="J34" s="147"/>
      <c r="K34" s="147"/>
      <c r="L34" s="147"/>
      <c r="M34" s="147"/>
    </row>
    <row r="35" spans="2:13" ht="12.75">
      <c r="B35" s="130"/>
      <c r="C35" s="148">
        <f t="shared" si="1"/>
        <v>0</v>
      </c>
      <c r="D35" s="131"/>
      <c r="E35" s="131"/>
      <c r="F35" s="132"/>
      <c r="G35" s="133"/>
      <c r="H35" s="133"/>
      <c r="I35" s="133"/>
      <c r="J35" s="147"/>
      <c r="K35" s="147"/>
      <c r="L35" s="147"/>
      <c r="M35" s="147"/>
    </row>
    <row r="36" spans="2:13" ht="12.75">
      <c r="B36" s="130"/>
      <c r="C36" s="148">
        <f t="shared" si="1"/>
        <v>0</v>
      </c>
      <c r="D36" s="131"/>
      <c r="E36" s="131"/>
      <c r="F36" s="132"/>
      <c r="G36" s="133"/>
      <c r="H36" s="133"/>
      <c r="I36" s="133"/>
      <c r="J36" s="147"/>
      <c r="K36" s="147"/>
      <c r="L36" s="147"/>
      <c r="M36" s="147"/>
    </row>
  </sheetData>
  <mergeCells count="1">
    <mergeCell ref="J2:M2"/>
  </mergeCells>
  <printOptions/>
  <pageMargins left="0.75" right="0.75" top="1" bottom="1" header="0.5" footer="0.5"/>
  <pageSetup horizontalDpi="600" verticalDpi="600" orientation="landscape" scale="77"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6.xml><?xml version="1.0" encoding="utf-8"?>
<worksheet xmlns="http://schemas.openxmlformats.org/spreadsheetml/2006/main" xmlns:r="http://schemas.openxmlformats.org/officeDocument/2006/relationships">
  <sheetPr codeName="Sheet4">
    <tabColor indexed="43"/>
  </sheetPr>
  <dimension ref="A1:N36"/>
  <sheetViews>
    <sheetView showGridLines="0" workbookViewId="0" topLeftCell="A1">
      <selection activeCell="B5" sqref="B5"/>
    </sheetView>
  </sheetViews>
  <sheetFormatPr defaultColWidth="9.140625" defaultRowHeight="12.75"/>
  <cols>
    <col min="1" max="1" width="4.421875" style="0" customWidth="1"/>
    <col min="2" max="2" width="10.28125" style="16" customWidth="1"/>
    <col min="3" max="3" width="12.421875" style="16" customWidth="1"/>
    <col min="4" max="4" width="9.140625" style="16" customWidth="1"/>
    <col min="5" max="5" width="13.8515625" style="16" customWidth="1"/>
    <col min="6" max="6" width="15.57421875" style="16" customWidth="1"/>
    <col min="7" max="7" width="12.140625" style="16" customWidth="1"/>
    <col min="8" max="8" width="9.421875" style="16" customWidth="1"/>
    <col min="9" max="9" width="8.57421875" style="16" customWidth="1"/>
    <col min="10" max="10" width="13.7109375" style="16" customWidth="1"/>
    <col min="11" max="11" width="8.57421875" style="16" customWidth="1"/>
    <col min="12" max="16384" width="8.57421875" style="0" customWidth="1"/>
  </cols>
  <sheetData>
    <row r="1" spans="1:2" ht="15.75">
      <c r="A1" s="14" t="s">
        <v>89</v>
      </c>
      <c r="B1" s="86"/>
    </row>
    <row r="2" spans="1:14" ht="18">
      <c r="A2" s="14" t="s">
        <v>221</v>
      </c>
      <c r="B2" s="86"/>
      <c r="K2" s="253" t="s">
        <v>190</v>
      </c>
      <c r="L2" s="254"/>
      <c r="M2" s="254"/>
      <c r="N2" s="254"/>
    </row>
    <row r="3" spans="2:14" s="18" customFormat="1" ht="51.75" customHeight="1" thickBot="1">
      <c r="B3" s="19" t="s">
        <v>92</v>
      </c>
      <c r="C3" s="20" t="s">
        <v>241</v>
      </c>
      <c r="D3" s="21" t="s">
        <v>251</v>
      </c>
      <c r="E3" s="24" t="s">
        <v>248</v>
      </c>
      <c r="F3" s="20" t="s">
        <v>249</v>
      </c>
      <c r="G3" s="20" t="s">
        <v>252</v>
      </c>
      <c r="H3" s="20" t="s">
        <v>247</v>
      </c>
      <c r="I3" s="20" t="s">
        <v>67</v>
      </c>
      <c r="J3" s="20" t="s">
        <v>59</v>
      </c>
      <c r="K3" s="19" t="s">
        <v>191</v>
      </c>
      <c r="L3" s="19" t="s">
        <v>192</v>
      </c>
      <c r="M3" s="19" t="s">
        <v>193</v>
      </c>
      <c r="N3" s="19" t="s">
        <v>194</v>
      </c>
    </row>
    <row r="4" spans="1:14" ht="13.5" thickBot="1">
      <c r="A4" s="2" t="s">
        <v>70</v>
      </c>
      <c r="B4" s="15"/>
      <c r="C4" s="15"/>
      <c r="D4" s="27">
        <f>SUM(D5:D951)</f>
        <v>0</v>
      </c>
      <c r="E4" s="15"/>
      <c r="F4" s="23"/>
      <c r="G4" s="15"/>
      <c r="H4" s="15"/>
      <c r="I4" s="15"/>
      <c r="J4" s="15"/>
      <c r="K4" s="25">
        <f>SUM(K5:K926)</f>
        <v>0</v>
      </c>
      <c r="L4" s="25">
        <f>SUM(L5:L926)</f>
        <v>0</v>
      </c>
      <c r="M4" s="25">
        <f>SUM(M5:M926)</f>
        <v>0</v>
      </c>
      <c r="N4" s="25">
        <f>SUM(N5:N926)</f>
        <v>0</v>
      </c>
    </row>
    <row r="5" spans="2:14" ht="12.75">
      <c r="B5" s="17"/>
      <c r="C5" s="34"/>
      <c r="D5" s="148">
        <f aca="true" t="shared" si="0" ref="D5:D36">SUM(K5:N5)</f>
        <v>0</v>
      </c>
      <c r="E5" s="29"/>
      <c r="F5" s="29"/>
      <c r="G5" s="17"/>
      <c r="H5" s="17"/>
      <c r="I5" s="17"/>
      <c r="J5" s="17"/>
      <c r="K5" s="132"/>
      <c r="L5" s="132"/>
      <c r="M5" s="132"/>
      <c r="N5" s="132"/>
    </row>
    <row r="6" spans="2:14" ht="12.75">
      <c r="B6" s="17"/>
      <c r="C6" s="17"/>
      <c r="D6" s="148">
        <f t="shared" si="0"/>
        <v>0</v>
      </c>
      <c r="E6" s="17"/>
      <c r="F6" s="17"/>
      <c r="G6" s="17"/>
      <c r="H6" s="17"/>
      <c r="I6" s="17"/>
      <c r="J6" s="1"/>
      <c r="K6" s="132"/>
      <c r="L6" s="132"/>
      <c r="M6" s="132"/>
      <c r="N6" s="132"/>
    </row>
    <row r="7" spans="2:14" ht="12.75">
      <c r="B7" s="17"/>
      <c r="C7" s="17"/>
      <c r="D7" s="148">
        <f t="shared" si="0"/>
        <v>0</v>
      </c>
      <c r="E7" s="17"/>
      <c r="F7" s="17"/>
      <c r="G7" s="17"/>
      <c r="H7" s="17"/>
      <c r="I7" s="17"/>
      <c r="J7" s="1"/>
      <c r="K7" s="132"/>
      <c r="L7" s="132"/>
      <c r="M7" s="132"/>
      <c r="N7" s="132"/>
    </row>
    <row r="8" spans="2:14" ht="12.75">
      <c r="B8" s="17"/>
      <c r="C8" s="17"/>
      <c r="D8" s="148">
        <f t="shared" si="0"/>
        <v>0</v>
      </c>
      <c r="E8" s="17"/>
      <c r="F8" s="17"/>
      <c r="G8" s="17"/>
      <c r="H8" s="17"/>
      <c r="I8" s="17"/>
      <c r="J8" s="17"/>
      <c r="K8" s="132"/>
      <c r="L8" s="132"/>
      <c r="M8" s="132"/>
      <c r="N8" s="132"/>
    </row>
    <row r="9" spans="2:14" ht="12.75" customHeight="1">
      <c r="B9" s="17"/>
      <c r="C9" s="17"/>
      <c r="D9" s="148">
        <f t="shared" si="0"/>
        <v>0</v>
      </c>
      <c r="E9" s="17"/>
      <c r="F9" s="17"/>
      <c r="G9" s="17"/>
      <c r="H9" s="17"/>
      <c r="I9" s="17"/>
      <c r="J9" s="17"/>
      <c r="K9" s="132"/>
      <c r="L9" s="132"/>
      <c r="M9" s="132"/>
      <c r="N9" s="132"/>
    </row>
    <row r="10" spans="2:14" ht="12.75">
      <c r="B10" s="17"/>
      <c r="C10" s="17"/>
      <c r="D10" s="148">
        <f t="shared" si="0"/>
        <v>0</v>
      </c>
      <c r="E10" s="17"/>
      <c r="F10" s="17"/>
      <c r="G10" s="17"/>
      <c r="H10" s="17"/>
      <c r="I10" s="17"/>
      <c r="J10" s="17"/>
      <c r="K10" s="132"/>
      <c r="L10" s="132"/>
      <c r="M10" s="132"/>
      <c r="N10" s="132"/>
    </row>
    <row r="11" spans="2:14" ht="12.75">
      <c r="B11" s="17"/>
      <c r="C11" s="17"/>
      <c r="D11" s="148">
        <f t="shared" si="0"/>
        <v>0</v>
      </c>
      <c r="E11" s="17"/>
      <c r="F11" s="17"/>
      <c r="G11" s="17"/>
      <c r="H11" s="17"/>
      <c r="I11" s="17"/>
      <c r="J11" s="17"/>
      <c r="K11" s="132"/>
      <c r="L11" s="132"/>
      <c r="M11" s="132"/>
      <c r="N11" s="132"/>
    </row>
    <row r="12" spans="2:14" ht="12.75">
      <c r="B12" s="17"/>
      <c r="C12" s="17"/>
      <c r="D12" s="148">
        <f t="shared" si="0"/>
        <v>0</v>
      </c>
      <c r="E12" s="17"/>
      <c r="F12" s="17"/>
      <c r="G12" s="17"/>
      <c r="H12" s="17"/>
      <c r="I12" s="17"/>
      <c r="J12" s="17"/>
      <c r="K12" s="132"/>
      <c r="L12" s="132"/>
      <c r="M12" s="132"/>
      <c r="N12" s="132"/>
    </row>
    <row r="13" spans="2:14" ht="12.75">
      <c r="B13" s="17"/>
      <c r="C13" s="17"/>
      <c r="D13" s="148">
        <f t="shared" si="0"/>
        <v>0</v>
      </c>
      <c r="E13" s="17"/>
      <c r="F13" s="17"/>
      <c r="G13" s="17"/>
      <c r="H13" s="17"/>
      <c r="I13" s="17"/>
      <c r="J13" s="17"/>
      <c r="K13" s="132"/>
      <c r="L13" s="132"/>
      <c r="M13" s="132"/>
      <c r="N13" s="132"/>
    </row>
    <row r="14" spans="2:14" ht="12.75">
      <c r="B14" s="17"/>
      <c r="C14" s="17"/>
      <c r="D14" s="148">
        <f t="shared" si="0"/>
        <v>0</v>
      </c>
      <c r="E14" s="17"/>
      <c r="F14" s="17"/>
      <c r="G14" s="17"/>
      <c r="H14" s="17"/>
      <c r="I14" s="17"/>
      <c r="J14" s="17"/>
      <c r="K14" s="132"/>
      <c r="L14" s="132"/>
      <c r="M14" s="132"/>
      <c r="N14" s="132"/>
    </row>
    <row r="15" spans="2:14" ht="12.75">
      <c r="B15" s="17"/>
      <c r="C15" s="17"/>
      <c r="D15" s="148">
        <f t="shared" si="0"/>
        <v>0</v>
      </c>
      <c r="E15" s="17"/>
      <c r="F15" s="17"/>
      <c r="G15" s="17"/>
      <c r="H15" s="17"/>
      <c r="I15" s="17"/>
      <c r="J15" s="17"/>
      <c r="K15" s="132"/>
      <c r="L15" s="132"/>
      <c r="M15" s="132"/>
      <c r="N15" s="132"/>
    </row>
    <row r="16" spans="2:14" ht="12.75">
      <c r="B16" s="17"/>
      <c r="C16" s="17"/>
      <c r="D16" s="148">
        <f t="shared" si="0"/>
        <v>0</v>
      </c>
      <c r="E16" s="17"/>
      <c r="F16" s="17"/>
      <c r="G16" s="17"/>
      <c r="H16" s="17"/>
      <c r="I16" s="17"/>
      <c r="J16" s="17"/>
      <c r="K16" s="132"/>
      <c r="L16" s="132"/>
      <c r="M16" s="132"/>
      <c r="N16" s="132"/>
    </row>
    <row r="17" spans="2:14" ht="12.75">
      <c r="B17" s="17"/>
      <c r="C17" s="17"/>
      <c r="D17" s="148">
        <f t="shared" si="0"/>
        <v>0</v>
      </c>
      <c r="E17" s="17"/>
      <c r="F17" s="17"/>
      <c r="G17" s="17"/>
      <c r="H17" s="17"/>
      <c r="I17" s="17"/>
      <c r="J17" s="17"/>
      <c r="K17" s="132"/>
      <c r="L17" s="132"/>
      <c r="M17" s="132"/>
      <c r="N17" s="132"/>
    </row>
    <row r="18" spans="2:14" ht="12.75">
      <c r="B18" s="17"/>
      <c r="C18" s="17"/>
      <c r="D18" s="148">
        <f t="shared" si="0"/>
        <v>0</v>
      </c>
      <c r="E18" s="17"/>
      <c r="F18" s="17"/>
      <c r="G18" s="17"/>
      <c r="H18" s="17"/>
      <c r="I18" s="17"/>
      <c r="J18" s="17"/>
      <c r="K18" s="132"/>
      <c r="L18" s="132"/>
      <c r="M18" s="132"/>
      <c r="N18" s="132"/>
    </row>
    <row r="19" spans="2:14" ht="12.75">
      <c r="B19" s="17"/>
      <c r="C19" s="17"/>
      <c r="D19" s="148">
        <f t="shared" si="0"/>
        <v>0</v>
      </c>
      <c r="E19" s="17"/>
      <c r="F19" s="17"/>
      <c r="G19" s="17"/>
      <c r="H19" s="17"/>
      <c r="I19" s="17"/>
      <c r="J19" s="17"/>
      <c r="K19" s="132"/>
      <c r="L19" s="132"/>
      <c r="M19" s="132"/>
      <c r="N19" s="132"/>
    </row>
    <row r="20" spans="2:14" ht="12.75">
      <c r="B20" s="17"/>
      <c r="C20" s="17"/>
      <c r="D20" s="148">
        <f t="shared" si="0"/>
        <v>0</v>
      </c>
      <c r="E20" s="17"/>
      <c r="F20" s="17"/>
      <c r="G20" s="17"/>
      <c r="H20" s="17"/>
      <c r="I20" s="17"/>
      <c r="J20" s="17"/>
      <c r="K20" s="132"/>
      <c r="L20" s="132"/>
      <c r="M20" s="132"/>
      <c r="N20" s="132"/>
    </row>
    <row r="21" spans="2:14" ht="12.75">
      <c r="B21" s="17"/>
      <c r="C21" s="17"/>
      <c r="D21" s="148">
        <f t="shared" si="0"/>
        <v>0</v>
      </c>
      <c r="E21" s="17"/>
      <c r="F21" s="17"/>
      <c r="G21" s="17"/>
      <c r="H21" s="17"/>
      <c r="I21" s="17"/>
      <c r="J21" s="17"/>
      <c r="K21" s="132"/>
      <c r="L21" s="132"/>
      <c r="M21" s="132"/>
      <c r="N21" s="132"/>
    </row>
    <row r="22" spans="2:14" ht="12.75">
      <c r="B22" s="17"/>
      <c r="C22" s="17"/>
      <c r="D22" s="148">
        <f t="shared" si="0"/>
        <v>0</v>
      </c>
      <c r="E22" s="17"/>
      <c r="F22" s="17"/>
      <c r="G22" s="17"/>
      <c r="H22" s="17"/>
      <c r="I22" s="17"/>
      <c r="J22" s="17"/>
      <c r="K22" s="132"/>
      <c r="L22" s="132"/>
      <c r="M22" s="132"/>
      <c r="N22" s="132"/>
    </row>
    <row r="23" spans="2:14" ht="12.75">
      <c r="B23" s="17"/>
      <c r="C23" s="17"/>
      <c r="D23" s="148">
        <f t="shared" si="0"/>
        <v>0</v>
      </c>
      <c r="E23" s="17"/>
      <c r="F23" s="17"/>
      <c r="G23" s="17"/>
      <c r="H23" s="17"/>
      <c r="I23" s="17"/>
      <c r="J23" s="17"/>
      <c r="K23" s="132"/>
      <c r="L23" s="132"/>
      <c r="M23" s="132"/>
      <c r="N23" s="132"/>
    </row>
    <row r="24" spans="2:14" ht="12.75">
      <c r="B24" s="17"/>
      <c r="C24" s="17"/>
      <c r="D24" s="148">
        <f t="shared" si="0"/>
        <v>0</v>
      </c>
      <c r="E24" s="17"/>
      <c r="F24" s="17"/>
      <c r="G24" s="17"/>
      <c r="H24" s="17"/>
      <c r="I24" s="17"/>
      <c r="J24" s="17"/>
      <c r="K24" s="132"/>
      <c r="L24" s="132"/>
      <c r="M24" s="132"/>
      <c r="N24" s="132"/>
    </row>
    <row r="25" spans="2:14" ht="12.75">
      <c r="B25" s="17"/>
      <c r="C25" s="17"/>
      <c r="D25" s="148">
        <f t="shared" si="0"/>
        <v>0</v>
      </c>
      <c r="E25" s="17"/>
      <c r="F25" s="17"/>
      <c r="G25" s="17"/>
      <c r="H25" s="17"/>
      <c r="I25" s="17"/>
      <c r="J25" s="17"/>
      <c r="K25" s="132"/>
      <c r="L25" s="132"/>
      <c r="M25" s="132"/>
      <c r="N25" s="132"/>
    </row>
    <row r="26" spans="2:14" ht="12.75">
      <c r="B26" s="17"/>
      <c r="C26" s="17"/>
      <c r="D26" s="148">
        <f t="shared" si="0"/>
        <v>0</v>
      </c>
      <c r="E26" s="17"/>
      <c r="F26" s="17"/>
      <c r="G26" s="17"/>
      <c r="H26" s="17"/>
      <c r="I26" s="17"/>
      <c r="J26" s="17"/>
      <c r="K26" s="132"/>
      <c r="L26" s="132"/>
      <c r="M26" s="132"/>
      <c r="N26" s="132"/>
    </row>
    <row r="27" spans="2:14" ht="12.75">
      <c r="B27" s="17"/>
      <c r="C27" s="17"/>
      <c r="D27" s="148">
        <f t="shared" si="0"/>
        <v>0</v>
      </c>
      <c r="E27" s="17"/>
      <c r="F27" s="17"/>
      <c r="G27" s="17"/>
      <c r="H27" s="17"/>
      <c r="I27" s="17"/>
      <c r="J27" s="17"/>
      <c r="K27" s="17"/>
      <c r="L27" s="1"/>
      <c r="M27" s="1"/>
      <c r="N27" s="1"/>
    </row>
    <row r="28" spans="2:14" ht="12.75">
      <c r="B28" s="17"/>
      <c r="C28" s="17"/>
      <c r="D28" s="148">
        <f t="shared" si="0"/>
        <v>0</v>
      </c>
      <c r="E28" s="17"/>
      <c r="F28" s="17"/>
      <c r="G28" s="17"/>
      <c r="H28" s="17"/>
      <c r="I28" s="17"/>
      <c r="J28" s="17"/>
      <c r="K28" s="17"/>
      <c r="L28" s="1"/>
      <c r="M28" s="1"/>
      <c r="N28" s="1"/>
    </row>
    <row r="29" spans="2:14" ht="12.75">
      <c r="B29" s="17"/>
      <c r="C29" s="17"/>
      <c r="D29" s="148">
        <f t="shared" si="0"/>
        <v>0</v>
      </c>
      <c r="E29" s="17"/>
      <c r="F29" s="17"/>
      <c r="G29" s="17"/>
      <c r="H29" s="17"/>
      <c r="I29" s="17"/>
      <c r="J29" s="17"/>
      <c r="K29" s="17"/>
      <c r="L29" s="1"/>
      <c r="M29" s="1"/>
      <c r="N29" s="1"/>
    </row>
    <row r="30" spans="2:14" ht="12.75">
      <c r="B30" s="17"/>
      <c r="C30" s="17"/>
      <c r="D30" s="148">
        <f t="shared" si="0"/>
        <v>0</v>
      </c>
      <c r="E30" s="17"/>
      <c r="F30" s="17"/>
      <c r="G30" s="17"/>
      <c r="H30" s="17"/>
      <c r="I30" s="17"/>
      <c r="J30" s="17"/>
      <c r="K30" s="17"/>
      <c r="L30" s="1"/>
      <c r="M30" s="1"/>
      <c r="N30" s="1"/>
    </row>
    <row r="31" spans="2:14" ht="12.75">
      <c r="B31" s="17"/>
      <c r="C31" s="17"/>
      <c r="D31" s="148">
        <f t="shared" si="0"/>
        <v>0</v>
      </c>
      <c r="E31" s="17"/>
      <c r="F31" s="17"/>
      <c r="G31" s="17"/>
      <c r="H31" s="17"/>
      <c r="I31" s="17"/>
      <c r="J31" s="17"/>
      <c r="K31" s="17"/>
      <c r="L31" s="1"/>
      <c r="M31" s="1"/>
      <c r="N31" s="1"/>
    </row>
    <row r="32" spans="2:14" ht="12.75">
      <c r="B32" s="17"/>
      <c r="C32" s="17"/>
      <c r="D32" s="148">
        <f t="shared" si="0"/>
        <v>0</v>
      </c>
      <c r="E32" s="17"/>
      <c r="F32" s="17"/>
      <c r="G32" s="17"/>
      <c r="H32" s="17"/>
      <c r="I32" s="17"/>
      <c r="J32" s="17"/>
      <c r="K32" s="17"/>
      <c r="L32" s="1"/>
      <c r="M32" s="1"/>
      <c r="N32" s="1"/>
    </row>
    <row r="33" spans="2:14" ht="12.75">
      <c r="B33" s="17"/>
      <c r="C33" s="17"/>
      <c r="D33" s="148">
        <f t="shared" si="0"/>
        <v>0</v>
      </c>
      <c r="E33" s="17"/>
      <c r="F33" s="17"/>
      <c r="G33" s="17"/>
      <c r="H33" s="17"/>
      <c r="I33" s="17"/>
      <c r="J33" s="17"/>
      <c r="K33" s="17"/>
      <c r="L33" s="1"/>
      <c r="M33" s="1"/>
      <c r="N33" s="1"/>
    </row>
    <row r="34" spans="2:14" ht="12.75">
      <c r="B34" s="17"/>
      <c r="C34" s="17"/>
      <c r="D34" s="148">
        <f t="shared" si="0"/>
        <v>0</v>
      </c>
      <c r="E34" s="17"/>
      <c r="F34" s="17"/>
      <c r="G34" s="17"/>
      <c r="H34" s="17"/>
      <c r="I34" s="17"/>
      <c r="J34" s="17"/>
      <c r="K34" s="17"/>
      <c r="L34" s="1"/>
      <c r="M34" s="1"/>
      <c r="N34" s="1"/>
    </row>
    <row r="35" spans="2:14" ht="12.75">
      <c r="B35" s="17"/>
      <c r="C35" s="17"/>
      <c r="D35" s="148">
        <f t="shared" si="0"/>
        <v>0</v>
      </c>
      <c r="E35" s="17"/>
      <c r="F35" s="17"/>
      <c r="G35" s="17"/>
      <c r="H35" s="17"/>
      <c r="I35" s="17"/>
      <c r="J35" s="17"/>
      <c r="K35" s="17"/>
      <c r="L35" s="1"/>
      <c r="M35" s="1"/>
      <c r="N35" s="1"/>
    </row>
    <row r="36" spans="2:14" ht="12.75">
      <c r="B36" s="17"/>
      <c r="C36" s="17"/>
      <c r="D36" s="148">
        <f t="shared" si="0"/>
        <v>0</v>
      </c>
      <c r="E36" s="17"/>
      <c r="F36" s="17"/>
      <c r="G36" s="17"/>
      <c r="H36" s="17"/>
      <c r="I36" s="17"/>
      <c r="J36" s="17"/>
      <c r="K36" s="17"/>
      <c r="L36" s="1"/>
      <c r="M36" s="1"/>
      <c r="N36" s="1"/>
    </row>
    <row r="59" ht="63.75" customHeight="1"/>
  </sheetData>
  <mergeCells count="1">
    <mergeCell ref="K2:N2"/>
  </mergeCells>
  <printOptions/>
  <pageMargins left="0.75" right="0.75" top="1" bottom="1" header="0.5" footer="0.5"/>
  <pageSetup horizontalDpi="600" verticalDpi="600" orientation="landscape" scale="81"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7.xml><?xml version="1.0" encoding="utf-8"?>
<worksheet xmlns="http://schemas.openxmlformats.org/spreadsheetml/2006/main" xmlns:r="http://schemas.openxmlformats.org/officeDocument/2006/relationships">
  <sheetPr codeName="Sheet5">
    <tabColor indexed="43"/>
  </sheetPr>
  <dimension ref="A1:M36"/>
  <sheetViews>
    <sheetView showGridLines="0" workbookViewId="0" topLeftCell="A1">
      <selection activeCell="B5" sqref="B5"/>
    </sheetView>
  </sheetViews>
  <sheetFormatPr defaultColWidth="9.140625" defaultRowHeight="12.75"/>
  <cols>
    <col min="1" max="1" width="4.8515625" style="0" customWidth="1"/>
    <col min="2" max="2" width="10.421875" style="16" customWidth="1"/>
    <col min="3" max="3" width="8.140625" style="16" customWidth="1"/>
    <col min="4" max="4" width="11.00390625" style="16" customWidth="1"/>
    <col min="5" max="5" width="14.28125" style="16" customWidth="1"/>
    <col min="6" max="6" width="13.421875" style="16" customWidth="1"/>
    <col min="7" max="7" width="10.57421875" style="16" customWidth="1"/>
    <col min="8" max="8" width="8.421875" style="16" customWidth="1"/>
    <col min="9" max="9" width="16.7109375" style="16" customWidth="1"/>
    <col min="10" max="10" width="9.57421875" style="16" customWidth="1"/>
    <col min="11" max="12" width="9.7109375" style="0" customWidth="1"/>
    <col min="13" max="13" width="9.57421875" style="0" customWidth="1"/>
  </cols>
  <sheetData>
    <row r="1" ht="15.75">
      <c r="A1" s="14" t="s">
        <v>180</v>
      </c>
    </row>
    <row r="2" spans="1:13" ht="18">
      <c r="A2" s="14" t="s">
        <v>222</v>
      </c>
      <c r="J2" s="253" t="s">
        <v>190</v>
      </c>
      <c r="K2" s="254"/>
      <c r="L2" s="254"/>
      <c r="M2" s="254"/>
    </row>
    <row r="3" spans="2:13" s="18" customFormat="1" ht="52.5" customHeight="1" thickBot="1">
      <c r="B3" s="19" t="s">
        <v>92</v>
      </c>
      <c r="C3" s="20" t="s">
        <v>67</v>
      </c>
      <c r="D3" s="137" t="s">
        <v>251</v>
      </c>
      <c r="E3" s="20" t="s">
        <v>248</v>
      </c>
      <c r="F3" s="20" t="s">
        <v>249</v>
      </c>
      <c r="G3" s="20" t="s">
        <v>246</v>
      </c>
      <c r="H3" s="20" t="s">
        <v>247</v>
      </c>
      <c r="I3" s="20" t="s">
        <v>59</v>
      </c>
      <c r="J3" s="19" t="s">
        <v>191</v>
      </c>
      <c r="K3" s="19" t="s">
        <v>192</v>
      </c>
      <c r="L3" s="19" t="s">
        <v>193</v>
      </c>
      <c r="M3" s="19" t="s">
        <v>194</v>
      </c>
    </row>
    <row r="4" spans="1:13" ht="13.5" thickBot="1">
      <c r="A4" s="2" t="s">
        <v>70</v>
      </c>
      <c r="B4" s="15"/>
      <c r="C4" s="22"/>
      <c r="D4" s="175">
        <f>SUM(D5:D935)</f>
        <v>0</v>
      </c>
      <c r="E4" s="23"/>
      <c r="F4" s="15"/>
      <c r="G4" s="15"/>
      <c r="H4" s="15"/>
      <c r="I4" s="15"/>
      <c r="J4" s="176">
        <f>SUM(J5:J926)</f>
        <v>0</v>
      </c>
      <c r="K4" s="176">
        <f>SUM(K5:K926)</f>
        <v>0</v>
      </c>
      <c r="L4" s="176">
        <f>SUM(L5:L926)</f>
        <v>0</v>
      </c>
      <c r="M4" s="176">
        <f>SUM(M5:M926)</f>
        <v>0</v>
      </c>
    </row>
    <row r="5" spans="2:13" ht="12.75">
      <c r="B5" s="17"/>
      <c r="C5" s="17"/>
      <c r="D5" s="148">
        <f aca="true" t="shared" si="0" ref="D5:D36">SUM(J5:M5)</f>
        <v>0</v>
      </c>
      <c r="E5" s="29"/>
      <c r="F5" s="29"/>
      <c r="G5" s="17"/>
      <c r="H5" s="17"/>
      <c r="I5" s="17"/>
      <c r="J5" s="147"/>
      <c r="K5" s="147"/>
      <c r="L5" s="147"/>
      <c r="M5" s="147"/>
    </row>
    <row r="6" spans="2:13" ht="12.75">
      <c r="B6" s="17"/>
      <c r="C6" s="17"/>
      <c r="D6" s="148">
        <f t="shared" si="0"/>
        <v>0</v>
      </c>
      <c r="E6" s="29"/>
      <c r="F6" s="29"/>
      <c r="G6" s="17"/>
      <c r="H6" s="17"/>
      <c r="I6" s="17"/>
      <c r="J6" s="147"/>
      <c r="K6" s="147"/>
      <c r="L6" s="147"/>
      <c r="M6" s="147"/>
    </row>
    <row r="7" spans="2:13" ht="12.75">
      <c r="B7" s="17"/>
      <c r="C7" s="17"/>
      <c r="D7" s="148">
        <f t="shared" si="0"/>
        <v>0</v>
      </c>
      <c r="E7" s="29"/>
      <c r="F7" s="29"/>
      <c r="G7" s="17"/>
      <c r="H7" s="17"/>
      <c r="I7" s="17"/>
      <c r="J7" s="147"/>
      <c r="K7" s="147"/>
      <c r="L7" s="147"/>
      <c r="M7" s="147"/>
    </row>
    <row r="8" spans="2:13" ht="12.75">
      <c r="B8" s="17"/>
      <c r="C8" s="17"/>
      <c r="D8" s="148">
        <f t="shared" si="0"/>
        <v>0</v>
      </c>
      <c r="E8" s="17"/>
      <c r="F8" s="17"/>
      <c r="G8" s="17"/>
      <c r="H8" s="17"/>
      <c r="I8" s="17"/>
      <c r="J8" s="147"/>
      <c r="K8" s="147"/>
      <c r="L8" s="147"/>
      <c r="M8" s="147"/>
    </row>
    <row r="9" spans="2:13" ht="12.75" customHeight="1">
      <c r="B9" s="17"/>
      <c r="C9" s="17"/>
      <c r="D9" s="148">
        <f t="shared" si="0"/>
        <v>0</v>
      </c>
      <c r="E9" s="17"/>
      <c r="F9" s="17"/>
      <c r="G9" s="17"/>
      <c r="H9" s="17"/>
      <c r="I9" s="17"/>
      <c r="J9" s="147"/>
      <c r="K9" s="147"/>
      <c r="L9" s="147"/>
      <c r="M9" s="147"/>
    </row>
    <row r="10" spans="2:13" ht="12.75">
      <c r="B10" s="17"/>
      <c r="C10" s="17"/>
      <c r="D10" s="148">
        <f t="shared" si="0"/>
        <v>0</v>
      </c>
      <c r="E10" s="17"/>
      <c r="F10" s="17"/>
      <c r="G10" s="17"/>
      <c r="H10" s="17"/>
      <c r="I10" s="17"/>
      <c r="J10" s="147"/>
      <c r="K10" s="147"/>
      <c r="L10" s="147"/>
      <c r="M10" s="147"/>
    </row>
    <row r="11" spans="2:13" ht="12.75">
      <c r="B11" s="17"/>
      <c r="C11" s="17"/>
      <c r="D11" s="148">
        <f t="shared" si="0"/>
        <v>0</v>
      </c>
      <c r="E11" s="17"/>
      <c r="F11" s="17"/>
      <c r="G11" s="17"/>
      <c r="H11" s="17"/>
      <c r="I11" s="17"/>
      <c r="J11" s="147"/>
      <c r="K11" s="147"/>
      <c r="L11" s="147"/>
      <c r="M11" s="147"/>
    </row>
    <row r="12" spans="2:13" ht="12.75">
      <c r="B12" s="17"/>
      <c r="C12" s="17"/>
      <c r="D12" s="148">
        <f t="shared" si="0"/>
        <v>0</v>
      </c>
      <c r="E12" s="17"/>
      <c r="F12" s="17"/>
      <c r="G12" s="17"/>
      <c r="H12" s="17"/>
      <c r="I12" s="17"/>
      <c r="J12" s="147"/>
      <c r="K12" s="147"/>
      <c r="L12" s="147"/>
      <c r="M12" s="147"/>
    </row>
    <row r="13" spans="2:13" ht="12.75">
      <c r="B13" s="17"/>
      <c r="C13" s="17"/>
      <c r="D13" s="148">
        <f t="shared" si="0"/>
        <v>0</v>
      </c>
      <c r="E13" s="17"/>
      <c r="F13" s="17"/>
      <c r="G13" s="17"/>
      <c r="H13" s="17"/>
      <c r="I13" s="17"/>
      <c r="J13" s="147"/>
      <c r="K13" s="147"/>
      <c r="L13" s="147"/>
      <c r="M13" s="147"/>
    </row>
    <row r="14" spans="2:13" ht="12.75">
      <c r="B14" s="17"/>
      <c r="C14" s="17"/>
      <c r="D14" s="148">
        <f t="shared" si="0"/>
        <v>0</v>
      </c>
      <c r="E14" s="17"/>
      <c r="F14" s="17"/>
      <c r="G14" s="17"/>
      <c r="H14" s="17"/>
      <c r="I14" s="17"/>
      <c r="J14" s="147"/>
      <c r="K14" s="147"/>
      <c r="L14" s="147"/>
      <c r="M14" s="147"/>
    </row>
    <row r="15" spans="2:13" ht="12.75">
      <c r="B15" s="17"/>
      <c r="C15" s="17"/>
      <c r="D15" s="148">
        <f t="shared" si="0"/>
        <v>0</v>
      </c>
      <c r="E15" s="17"/>
      <c r="F15" s="17"/>
      <c r="G15" s="17"/>
      <c r="H15" s="17"/>
      <c r="I15" s="17"/>
      <c r="J15" s="147"/>
      <c r="K15" s="147"/>
      <c r="L15" s="147"/>
      <c r="M15" s="147"/>
    </row>
    <row r="16" spans="2:13" ht="12.75">
      <c r="B16" s="17"/>
      <c r="C16" s="17"/>
      <c r="D16" s="148">
        <f t="shared" si="0"/>
        <v>0</v>
      </c>
      <c r="E16" s="17"/>
      <c r="F16" s="17"/>
      <c r="G16" s="17"/>
      <c r="H16" s="17"/>
      <c r="I16" s="17"/>
      <c r="J16" s="147"/>
      <c r="K16" s="147"/>
      <c r="L16" s="147"/>
      <c r="M16" s="147"/>
    </row>
    <row r="17" spans="2:13" ht="12.75">
      <c r="B17" s="17"/>
      <c r="C17" s="17"/>
      <c r="D17" s="148">
        <f t="shared" si="0"/>
        <v>0</v>
      </c>
      <c r="E17" s="17"/>
      <c r="F17" s="17"/>
      <c r="G17" s="17"/>
      <c r="H17" s="17"/>
      <c r="I17" s="17"/>
      <c r="J17" s="147"/>
      <c r="K17" s="147"/>
      <c r="L17" s="147"/>
      <c r="M17" s="147"/>
    </row>
    <row r="18" spans="2:13" ht="12.75">
      <c r="B18" s="17"/>
      <c r="C18" s="17"/>
      <c r="D18" s="148">
        <f t="shared" si="0"/>
        <v>0</v>
      </c>
      <c r="E18" s="17"/>
      <c r="F18" s="17"/>
      <c r="G18" s="17"/>
      <c r="H18" s="17"/>
      <c r="I18" s="17"/>
      <c r="J18" s="147"/>
      <c r="K18" s="147"/>
      <c r="L18" s="147"/>
      <c r="M18" s="147"/>
    </row>
    <row r="19" spans="2:13" ht="12.75">
      <c r="B19" s="17"/>
      <c r="C19" s="17"/>
      <c r="D19" s="148">
        <f t="shared" si="0"/>
        <v>0</v>
      </c>
      <c r="E19" s="17"/>
      <c r="F19" s="17"/>
      <c r="G19" s="17"/>
      <c r="H19" s="17"/>
      <c r="I19" s="17"/>
      <c r="J19" s="147"/>
      <c r="K19" s="147"/>
      <c r="L19" s="147"/>
      <c r="M19" s="147"/>
    </row>
    <row r="20" spans="2:13" ht="12.75">
      <c r="B20" s="17"/>
      <c r="C20" s="17"/>
      <c r="D20" s="148">
        <f t="shared" si="0"/>
        <v>0</v>
      </c>
      <c r="E20" s="17"/>
      <c r="F20" s="17"/>
      <c r="G20" s="17"/>
      <c r="H20" s="17"/>
      <c r="I20" s="17"/>
      <c r="J20" s="147"/>
      <c r="K20" s="147"/>
      <c r="L20" s="147"/>
      <c r="M20" s="147"/>
    </row>
    <row r="21" spans="2:13" ht="12.75">
      <c r="B21" s="17"/>
      <c r="C21" s="17"/>
      <c r="D21" s="148">
        <f t="shared" si="0"/>
        <v>0</v>
      </c>
      <c r="E21" s="17"/>
      <c r="F21" s="17"/>
      <c r="G21" s="17"/>
      <c r="H21" s="17"/>
      <c r="I21" s="17"/>
      <c r="J21" s="147"/>
      <c r="K21" s="147"/>
      <c r="L21" s="147"/>
      <c r="M21" s="147"/>
    </row>
    <row r="22" spans="2:13" ht="12.75">
      <c r="B22" s="17"/>
      <c r="C22" s="17"/>
      <c r="D22" s="148">
        <f t="shared" si="0"/>
        <v>0</v>
      </c>
      <c r="E22" s="17"/>
      <c r="F22" s="17"/>
      <c r="G22" s="17"/>
      <c r="H22" s="17"/>
      <c r="I22" s="17"/>
      <c r="J22" s="147"/>
      <c r="K22" s="147"/>
      <c r="L22" s="147"/>
      <c r="M22" s="147"/>
    </row>
    <row r="23" spans="2:13" ht="12.75">
      <c r="B23" s="17"/>
      <c r="C23" s="17"/>
      <c r="D23" s="148">
        <f t="shared" si="0"/>
        <v>0</v>
      </c>
      <c r="E23" s="17"/>
      <c r="F23" s="17"/>
      <c r="G23" s="17"/>
      <c r="H23" s="17"/>
      <c r="I23" s="17"/>
      <c r="J23" s="147"/>
      <c r="K23" s="147"/>
      <c r="L23" s="147"/>
      <c r="M23" s="147"/>
    </row>
    <row r="24" spans="2:13" ht="12.75">
      <c r="B24" s="17"/>
      <c r="C24" s="17"/>
      <c r="D24" s="148">
        <f t="shared" si="0"/>
        <v>0</v>
      </c>
      <c r="E24" s="17"/>
      <c r="F24" s="17"/>
      <c r="G24" s="17"/>
      <c r="H24" s="17"/>
      <c r="I24" s="17"/>
      <c r="J24" s="147"/>
      <c r="K24" s="147"/>
      <c r="L24" s="147"/>
      <c r="M24" s="147"/>
    </row>
    <row r="25" spans="2:13" ht="12.75">
      <c r="B25" s="17"/>
      <c r="C25" s="17"/>
      <c r="D25" s="148">
        <f t="shared" si="0"/>
        <v>0</v>
      </c>
      <c r="E25" s="17"/>
      <c r="F25" s="17"/>
      <c r="G25" s="17"/>
      <c r="H25" s="17"/>
      <c r="I25" s="17"/>
      <c r="J25" s="147"/>
      <c r="K25" s="147"/>
      <c r="L25" s="147"/>
      <c r="M25" s="147"/>
    </row>
    <row r="26" spans="2:13" ht="12.75">
      <c r="B26" s="17"/>
      <c r="C26" s="17"/>
      <c r="D26" s="148">
        <f t="shared" si="0"/>
        <v>0</v>
      </c>
      <c r="E26" s="17"/>
      <c r="F26" s="17"/>
      <c r="G26" s="17"/>
      <c r="H26" s="17"/>
      <c r="I26" s="17"/>
      <c r="J26" s="147"/>
      <c r="K26" s="147"/>
      <c r="L26" s="147"/>
      <c r="M26" s="147"/>
    </row>
    <row r="27" spans="2:13" ht="12.75">
      <c r="B27" s="17"/>
      <c r="C27" s="17"/>
      <c r="D27" s="148">
        <f t="shared" si="0"/>
        <v>0</v>
      </c>
      <c r="E27" s="17"/>
      <c r="F27" s="17"/>
      <c r="G27" s="17"/>
      <c r="H27" s="17"/>
      <c r="I27" s="17"/>
      <c r="J27" s="146"/>
      <c r="K27" s="177"/>
      <c r="L27" s="177"/>
      <c r="M27" s="177"/>
    </row>
    <row r="28" spans="2:13" ht="12.75">
      <c r="B28" s="17"/>
      <c r="C28" s="17"/>
      <c r="D28" s="148">
        <f t="shared" si="0"/>
        <v>0</v>
      </c>
      <c r="E28" s="17"/>
      <c r="F28" s="17"/>
      <c r="G28" s="17"/>
      <c r="H28" s="17"/>
      <c r="I28" s="17"/>
      <c r="J28" s="146"/>
      <c r="K28" s="177"/>
      <c r="L28" s="177"/>
      <c r="M28" s="177"/>
    </row>
    <row r="29" spans="2:13" ht="12.75">
      <c r="B29" s="17"/>
      <c r="C29" s="17"/>
      <c r="D29" s="148">
        <f t="shared" si="0"/>
        <v>0</v>
      </c>
      <c r="E29" s="17"/>
      <c r="F29" s="17"/>
      <c r="G29" s="17"/>
      <c r="H29" s="17"/>
      <c r="I29" s="17"/>
      <c r="J29" s="146"/>
      <c r="K29" s="177"/>
      <c r="L29" s="177"/>
      <c r="M29" s="177"/>
    </row>
    <row r="30" spans="2:13" ht="12.75">
      <c r="B30" s="17"/>
      <c r="C30" s="17"/>
      <c r="D30" s="148">
        <f t="shared" si="0"/>
        <v>0</v>
      </c>
      <c r="E30" s="17"/>
      <c r="F30" s="17"/>
      <c r="G30" s="17"/>
      <c r="H30" s="17"/>
      <c r="I30" s="17"/>
      <c r="J30" s="146"/>
      <c r="K30" s="177"/>
      <c r="L30" s="177"/>
      <c r="M30" s="177"/>
    </row>
    <row r="31" spans="2:13" ht="12.75">
      <c r="B31" s="17"/>
      <c r="C31" s="17"/>
      <c r="D31" s="148">
        <f t="shared" si="0"/>
        <v>0</v>
      </c>
      <c r="E31" s="17"/>
      <c r="F31" s="17"/>
      <c r="G31" s="17"/>
      <c r="H31" s="17"/>
      <c r="I31" s="17"/>
      <c r="J31" s="146"/>
      <c r="K31" s="177"/>
      <c r="L31" s="177"/>
      <c r="M31" s="177"/>
    </row>
    <row r="32" spans="2:13" ht="12.75">
      <c r="B32" s="17"/>
      <c r="C32" s="17"/>
      <c r="D32" s="148">
        <f t="shared" si="0"/>
        <v>0</v>
      </c>
      <c r="E32" s="17"/>
      <c r="F32" s="17"/>
      <c r="G32" s="17"/>
      <c r="H32" s="17"/>
      <c r="I32" s="17"/>
      <c r="J32" s="146"/>
      <c r="K32" s="177"/>
      <c r="L32" s="177"/>
      <c r="M32" s="177"/>
    </row>
    <row r="33" spans="2:13" ht="12.75">
      <c r="B33" s="17"/>
      <c r="C33" s="17"/>
      <c r="D33" s="148">
        <f t="shared" si="0"/>
        <v>0</v>
      </c>
      <c r="E33" s="17"/>
      <c r="F33" s="17"/>
      <c r="G33" s="17"/>
      <c r="H33" s="17"/>
      <c r="I33" s="17"/>
      <c r="J33" s="146"/>
      <c r="K33" s="177"/>
      <c r="L33" s="177"/>
      <c r="M33" s="177"/>
    </row>
    <row r="34" spans="2:13" ht="12.75">
      <c r="B34" s="17"/>
      <c r="C34" s="17"/>
      <c r="D34" s="148">
        <f t="shared" si="0"/>
        <v>0</v>
      </c>
      <c r="E34" s="17"/>
      <c r="F34" s="17"/>
      <c r="G34" s="17"/>
      <c r="H34" s="17"/>
      <c r="I34" s="17"/>
      <c r="J34" s="146"/>
      <c r="K34" s="177"/>
      <c r="L34" s="177"/>
      <c r="M34" s="177"/>
    </row>
    <row r="35" spans="2:13" ht="12.75">
      <c r="B35" s="17"/>
      <c r="C35" s="17"/>
      <c r="D35" s="148">
        <f t="shared" si="0"/>
        <v>0</v>
      </c>
      <c r="E35" s="17"/>
      <c r="F35" s="17"/>
      <c r="G35" s="17"/>
      <c r="H35" s="17"/>
      <c r="I35" s="17"/>
      <c r="J35" s="146"/>
      <c r="K35" s="177"/>
      <c r="L35" s="177"/>
      <c r="M35" s="177"/>
    </row>
    <row r="36" spans="2:13" ht="12.75">
      <c r="B36" s="17"/>
      <c r="C36" s="17"/>
      <c r="D36" s="148">
        <f t="shared" si="0"/>
        <v>0</v>
      </c>
      <c r="E36" s="17"/>
      <c r="F36" s="17"/>
      <c r="G36" s="17"/>
      <c r="H36" s="17"/>
      <c r="I36" s="17"/>
      <c r="J36" s="146"/>
      <c r="K36" s="177"/>
      <c r="L36" s="177"/>
      <c r="M36" s="177"/>
    </row>
    <row r="43" ht="63.75" customHeight="1"/>
  </sheetData>
  <mergeCells count="1">
    <mergeCell ref="J2:M2"/>
  </mergeCells>
  <printOptions/>
  <pageMargins left="0.75" right="0.75" top="1" bottom="1" header="0.5" footer="0.5"/>
  <pageSetup horizontalDpi="600" verticalDpi="600" orientation="landscape" scale="81"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8.xml><?xml version="1.0" encoding="utf-8"?>
<worksheet xmlns="http://schemas.openxmlformats.org/spreadsheetml/2006/main" xmlns:r="http://schemas.openxmlformats.org/officeDocument/2006/relationships">
  <sheetPr codeName="Sheet7">
    <tabColor indexed="43"/>
  </sheetPr>
  <dimension ref="A1:L36"/>
  <sheetViews>
    <sheetView showGridLines="0" zoomScaleSheetLayoutView="100" workbookViewId="0" topLeftCell="A1">
      <selection activeCell="B5" sqref="B5"/>
    </sheetView>
  </sheetViews>
  <sheetFormatPr defaultColWidth="9.140625" defaultRowHeight="12.75"/>
  <cols>
    <col min="1" max="1" width="7.140625" style="0" customWidth="1"/>
    <col min="2" max="2" width="10.00390625" style="16" customWidth="1"/>
    <col min="3" max="3" width="8.57421875" style="16" customWidth="1"/>
    <col min="4" max="4" width="14.00390625" style="16" customWidth="1"/>
    <col min="5" max="5" width="13.140625" style="16" customWidth="1"/>
    <col min="6" max="6" width="10.421875" style="16" customWidth="1"/>
    <col min="7" max="7" width="9.421875" style="16" bestFit="1" customWidth="1"/>
    <col min="8" max="8" width="11.28125" style="16" customWidth="1"/>
    <col min="9" max="9" width="7.421875" style="16" customWidth="1"/>
    <col min="10" max="10" width="7.00390625" style="0" customWidth="1"/>
    <col min="11" max="11" width="7.7109375" style="0" customWidth="1"/>
    <col min="12" max="12" width="7.28125" style="0" customWidth="1"/>
  </cols>
  <sheetData>
    <row r="1" ht="15.75">
      <c r="A1" s="14" t="s">
        <v>88</v>
      </c>
    </row>
    <row r="2" spans="1:12" ht="18">
      <c r="A2" s="14" t="s">
        <v>223</v>
      </c>
      <c r="I2" s="253" t="s">
        <v>190</v>
      </c>
      <c r="J2" s="254"/>
      <c r="K2" s="254"/>
      <c r="L2" s="254"/>
    </row>
    <row r="3" spans="2:12" s="18" customFormat="1" ht="54" customHeight="1">
      <c r="B3" s="19" t="s">
        <v>92</v>
      </c>
      <c r="C3" s="21" t="s">
        <v>251</v>
      </c>
      <c r="D3" s="20" t="s">
        <v>248</v>
      </c>
      <c r="E3" s="20" t="s">
        <v>249</v>
      </c>
      <c r="F3" s="20" t="s">
        <v>252</v>
      </c>
      <c r="G3" s="20" t="s">
        <v>247</v>
      </c>
      <c r="H3" s="20" t="s">
        <v>60</v>
      </c>
      <c r="I3" s="179" t="s">
        <v>191</v>
      </c>
      <c r="J3" s="179" t="s">
        <v>192</v>
      </c>
      <c r="K3" s="179" t="s">
        <v>193</v>
      </c>
      <c r="L3" s="179" t="s">
        <v>194</v>
      </c>
    </row>
    <row r="4" spans="1:12" ht="12.75">
      <c r="A4" s="2" t="s">
        <v>70</v>
      </c>
      <c r="B4" s="15"/>
      <c r="C4" s="178">
        <f>SUM(C5:C862)</f>
        <v>0</v>
      </c>
      <c r="D4" s="15"/>
      <c r="E4" s="15"/>
      <c r="F4" s="15"/>
      <c r="G4" s="15"/>
      <c r="H4" s="22"/>
      <c r="I4" s="178">
        <f>SUM(I5:I926)</f>
        <v>0</v>
      </c>
      <c r="J4" s="178">
        <f>SUM(J5:J926)</f>
        <v>0</v>
      </c>
      <c r="K4" s="178">
        <f>SUM(K5:K926)</f>
        <v>0</v>
      </c>
      <c r="L4" s="178">
        <f>SUM(L5:L926)</f>
        <v>0</v>
      </c>
    </row>
    <row r="5" spans="2:12" ht="12.75">
      <c r="B5" s="17"/>
      <c r="C5" s="148">
        <f aca="true" t="shared" si="0" ref="C5:C36">SUM(I5:L5)</f>
        <v>0</v>
      </c>
      <c r="D5" s="29"/>
      <c r="E5" s="29"/>
      <c r="F5" s="17"/>
      <c r="G5" s="17"/>
      <c r="H5" s="81"/>
      <c r="I5" s="147"/>
      <c r="J5" s="147"/>
      <c r="K5" s="147"/>
      <c r="L5" s="147"/>
    </row>
    <row r="6" spans="2:12" ht="12.75">
      <c r="B6" s="17"/>
      <c r="C6" s="148">
        <f t="shared" si="0"/>
        <v>0</v>
      </c>
      <c r="D6" s="29"/>
      <c r="E6" s="29"/>
      <c r="F6" s="17"/>
      <c r="G6" s="17"/>
      <c r="H6" s="81"/>
      <c r="I6" s="147"/>
      <c r="J6" s="147"/>
      <c r="K6" s="147"/>
      <c r="L6" s="147"/>
    </row>
    <row r="7" spans="2:12" ht="12.75">
      <c r="B7" s="17"/>
      <c r="C7" s="148">
        <f t="shared" si="0"/>
        <v>0</v>
      </c>
      <c r="D7" s="29"/>
      <c r="E7" s="29"/>
      <c r="F7" s="17"/>
      <c r="G7" s="17"/>
      <c r="H7" s="81"/>
      <c r="I7" s="147"/>
      <c r="J7" s="147"/>
      <c r="K7" s="147"/>
      <c r="L7" s="147"/>
    </row>
    <row r="8" spans="2:12" ht="12.75">
      <c r="B8" s="17"/>
      <c r="C8" s="148">
        <f t="shared" si="0"/>
        <v>0</v>
      </c>
      <c r="D8" s="17"/>
      <c r="E8" s="17"/>
      <c r="F8" s="17"/>
      <c r="G8" s="17"/>
      <c r="H8" s="81"/>
      <c r="I8" s="147"/>
      <c r="J8" s="147"/>
      <c r="K8" s="147"/>
      <c r="L8" s="147"/>
    </row>
    <row r="9" spans="2:12" ht="12.75" customHeight="1">
      <c r="B9" s="17"/>
      <c r="C9" s="148">
        <f t="shared" si="0"/>
        <v>0</v>
      </c>
      <c r="D9" s="17"/>
      <c r="E9" s="17"/>
      <c r="F9" s="17"/>
      <c r="G9" s="17"/>
      <c r="H9" s="81"/>
      <c r="I9" s="147"/>
      <c r="J9" s="147"/>
      <c r="K9" s="147"/>
      <c r="L9" s="147"/>
    </row>
    <row r="10" spans="2:12" ht="12.75">
      <c r="B10" s="17"/>
      <c r="C10" s="148">
        <f t="shared" si="0"/>
        <v>0</v>
      </c>
      <c r="D10" s="17"/>
      <c r="E10" s="17"/>
      <c r="F10" s="17"/>
      <c r="G10" s="17"/>
      <c r="H10" s="81"/>
      <c r="I10" s="147"/>
      <c r="J10" s="147"/>
      <c r="K10" s="147"/>
      <c r="L10" s="147"/>
    </row>
    <row r="11" spans="2:12" ht="12.75">
      <c r="B11" s="17"/>
      <c r="C11" s="148">
        <f t="shared" si="0"/>
        <v>0</v>
      </c>
      <c r="D11" s="17"/>
      <c r="E11" s="17"/>
      <c r="F11" s="17"/>
      <c r="G11" s="17"/>
      <c r="H11" s="81"/>
      <c r="I11" s="147"/>
      <c r="J11" s="147"/>
      <c r="K11" s="147"/>
      <c r="L11" s="147"/>
    </row>
    <row r="12" spans="2:12" ht="12.75">
      <c r="B12" s="17"/>
      <c r="C12" s="148">
        <f t="shared" si="0"/>
        <v>0</v>
      </c>
      <c r="D12" s="17"/>
      <c r="E12" s="17"/>
      <c r="F12" s="17"/>
      <c r="G12" s="17"/>
      <c r="H12" s="81"/>
      <c r="I12" s="147"/>
      <c r="J12" s="147"/>
      <c r="K12" s="147"/>
      <c r="L12" s="147"/>
    </row>
    <row r="13" spans="2:12" ht="12.75">
      <c r="B13" s="17"/>
      <c r="C13" s="148">
        <f t="shared" si="0"/>
        <v>0</v>
      </c>
      <c r="D13" s="17"/>
      <c r="E13" s="17"/>
      <c r="F13" s="17"/>
      <c r="G13" s="17"/>
      <c r="H13" s="81"/>
      <c r="I13" s="147"/>
      <c r="J13" s="147"/>
      <c r="K13" s="147"/>
      <c r="L13" s="147"/>
    </row>
    <row r="14" spans="2:12" ht="12.75">
      <c r="B14" s="17"/>
      <c r="C14" s="148">
        <f t="shared" si="0"/>
        <v>0</v>
      </c>
      <c r="D14" s="17"/>
      <c r="E14" s="17"/>
      <c r="F14" s="17"/>
      <c r="G14" s="17"/>
      <c r="H14" s="81"/>
      <c r="I14" s="147"/>
      <c r="J14" s="147"/>
      <c r="K14" s="147"/>
      <c r="L14" s="147"/>
    </row>
    <row r="15" spans="2:12" ht="12.75">
      <c r="B15" s="17"/>
      <c r="C15" s="148">
        <f t="shared" si="0"/>
        <v>0</v>
      </c>
      <c r="D15" s="17"/>
      <c r="E15" s="17"/>
      <c r="F15" s="17"/>
      <c r="G15" s="17"/>
      <c r="H15" s="81"/>
      <c r="I15" s="147"/>
      <c r="J15" s="147"/>
      <c r="K15" s="147"/>
      <c r="L15" s="147"/>
    </row>
    <row r="16" spans="2:12" ht="12.75">
      <c r="B16" s="17"/>
      <c r="C16" s="148">
        <f t="shared" si="0"/>
        <v>0</v>
      </c>
      <c r="D16" s="17"/>
      <c r="E16" s="17"/>
      <c r="F16" s="17"/>
      <c r="G16" s="17"/>
      <c r="H16" s="81"/>
      <c r="I16" s="147"/>
      <c r="J16" s="147"/>
      <c r="K16" s="147"/>
      <c r="L16" s="147"/>
    </row>
    <row r="17" spans="2:12" ht="12.75">
      <c r="B17" s="17"/>
      <c r="C17" s="148">
        <f t="shared" si="0"/>
        <v>0</v>
      </c>
      <c r="D17" s="17"/>
      <c r="E17" s="17"/>
      <c r="F17" s="17"/>
      <c r="G17" s="17"/>
      <c r="H17" s="81"/>
      <c r="I17" s="147"/>
      <c r="J17" s="147"/>
      <c r="K17" s="147"/>
      <c r="L17" s="147"/>
    </row>
    <row r="18" spans="2:12" ht="12.75">
      <c r="B18" s="17"/>
      <c r="C18" s="148">
        <f t="shared" si="0"/>
        <v>0</v>
      </c>
      <c r="D18" s="17"/>
      <c r="E18" s="17"/>
      <c r="F18" s="17"/>
      <c r="G18" s="17"/>
      <c r="H18" s="81"/>
      <c r="I18" s="147"/>
      <c r="J18" s="147"/>
      <c r="K18" s="147"/>
      <c r="L18" s="147"/>
    </row>
    <row r="19" spans="2:12" ht="12.75">
      <c r="B19" s="17"/>
      <c r="C19" s="148">
        <f t="shared" si="0"/>
        <v>0</v>
      </c>
      <c r="D19" s="17"/>
      <c r="E19" s="17"/>
      <c r="F19" s="17"/>
      <c r="G19" s="17"/>
      <c r="H19" s="81"/>
      <c r="I19" s="147"/>
      <c r="J19" s="147"/>
      <c r="K19" s="147"/>
      <c r="L19" s="147"/>
    </row>
    <row r="20" spans="2:12" ht="12.75">
      <c r="B20" s="17"/>
      <c r="C20" s="148">
        <f t="shared" si="0"/>
        <v>0</v>
      </c>
      <c r="D20" s="17"/>
      <c r="E20" s="17"/>
      <c r="F20" s="17"/>
      <c r="G20" s="17"/>
      <c r="H20" s="81"/>
      <c r="I20" s="147"/>
      <c r="J20" s="147"/>
      <c r="K20" s="147"/>
      <c r="L20" s="147"/>
    </row>
    <row r="21" spans="2:12" ht="12.75">
      <c r="B21" s="17"/>
      <c r="C21" s="148">
        <f t="shared" si="0"/>
        <v>0</v>
      </c>
      <c r="D21" s="17"/>
      <c r="E21" s="17"/>
      <c r="F21" s="17"/>
      <c r="G21" s="17"/>
      <c r="H21" s="81"/>
      <c r="I21" s="147"/>
      <c r="J21" s="147"/>
      <c r="K21" s="147"/>
      <c r="L21" s="147"/>
    </row>
    <row r="22" spans="2:12" ht="12.75">
      <c r="B22" s="17"/>
      <c r="C22" s="148">
        <f t="shared" si="0"/>
        <v>0</v>
      </c>
      <c r="D22" s="17"/>
      <c r="E22" s="17"/>
      <c r="F22" s="17"/>
      <c r="G22" s="17"/>
      <c r="H22" s="81"/>
      <c r="I22" s="147"/>
      <c r="J22" s="147"/>
      <c r="K22" s="147"/>
      <c r="L22" s="147"/>
    </row>
    <row r="23" spans="2:12" ht="12.75">
      <c r="B23" s="17"/>
      <c r="C23" s="148">
        <f t="shared" si="0"/>
        <v>0</v>
      </c>
      <c r="D23" s="17"/>
      <c r="E23" s="17"/>
      <c r="F23" s="17"/>
      <c r="G23" s="17"/>
      <c r="H23" s="81"/>
      <c r="I23" s="147"/>
      <c r="J23" s="147"/>
      <c r="K23" s="147"/>
      <c r="L23" s="147"/>
    </row>
    <row r="24" spans="2:12" ht="12.75">
      <c r="B24" s="17"/>
      <c r="C24" s="148">
        <f t="shared" si="0"/>
        <v>0</v>
      </c>
      <c r="D24" s="17"/>
      <c r="E24" s="17"/>
      <c r="F24" s="17"/>
      <c r="G24" s="17"/>
      <c r="H24" s="81"/>
      <c r="I24" s="147"/>
      <c r="J24" s="147"/>
      <c r="K24" s="147"/>
      <c r="L24" s="147"/>
    </row>
    <row r="25" spans="2:12" ht="12.75">
      <c r="B25" s="17"/>
      <c r="C25" s="148">
        <f t="shared" si="0"/>
        <v>0</v>
      </c>
      <c r="D25" s="17"/>
      <c r="E25" s="17"/>
      <c r="F25" s="17"/>
      <c r="G25" s="17"/>
      <c r="H25" s="81"/>
      <c r="I25" s="147"/>
      <c r="J25" s="147"/>
      <c r="K25" s="147"/>
      <c r="L25" s="147"/>
    </row>
    <row r="26" spans="2:12" ht="12.75">
      <c r="B26" s="17"/>
      <c r="C26" s="148">
        <f t="shared" si="0"/>
        <v>0</v>
      </c>
      <c r="D26" s="17"/>
      <c r="E26" s="17"/>
      <c r="F26" s="17"/>
      <c r="G26" s="17"/>
      <c r="H26" s="81"/>
      <c r="I26" s="147"/>
      <c r="J26" s="147"/>
      <c r="K26" s="147"/>
      <c r="L26" s="147"/>
    </row>
    <row r="27" spans="2:12" ht="12.75">
      <c r="B27" s="17"/>
      <c r="C27" s="148">
        <f t="shared" si="0"/>
        <v>0</v>
      </c>
      <c r="D27" s="17"/>
      <c r="E27" s="17"/>
      <c r="F27" s="17"/>
      <c r="G27" s="17"/>
      <c r="H27" s="81"/>
      <c r="I27" s="147"/>
      <c r="J27" s="147"/>
      <c r="K27" s="147"/>
      <c r="L27" s="147"/>
    </row>
    <row r="28" spans="2:12" ht="13.5" customHeight="1">
      <c r="B28" s="17"/>
      <c r="C28" s="148">
        <f t="shared" si="0"/>
        <v>0</v>
      </c>
      <c r="D28" s="17"/>
      <c r="E28" s="17"/>
      <c r="F28" s="17"/>
      <c r="G28" s="17"/>
      <c r="H28" s="81"/>
      <c r="I28" s="147"/>
      <c r="J28" s="147"/>
      <c r="K28" s="147"/>
      <c r="L28" s="147"/>
    </row>
    <row r="29" spans="2:12" ht="12.75">
      <c r="B29" s="17"/>
      <c r="C29" s="148">
        <f t="shared" si="0"/>
        <v>0</v>
      </c>
      <c r="D29" s="17"/>
      <c r="E29" s="17"/>
      <c r="F29" s="17"/>
      <c r="G29" s="17"/>
      <c r="H29" s="81"/>
      <c r="I29" s="146"/>
      <c r="J29" s="177"/>
      <c r="K29" s="177"/>
      <c r="L29" s="177"/>
    </row>
    <row r="30" spans="2:12" ht="12.75">
      <c r="B30" s="17"/>
      <c r="C30" s="148">
        <f t="shared" si="0"/>
        <v>0</v>
      </c>
      <c r="D30" s="17"/>
      <c r="E30" s="17"/>
      <c r="F30" s="17"/>
      <c r="G30" s="17"/>
      <c r="H30" s="81"/>
      <c r="I30" s="146"/>
      <c r="J30" s="177"/>
      <c r="K30" s="177"/>
      <c r="L30" s="177"/>
    </row>
    <row r="31" spans="2:12" ht="12.75">
      <c r="B31" s="17"/>
      <c r="C31" s="148">
        <f t="shared" si="0"/>
        <v>0</v>
      </c>
      <c r="D31" s="17"/>
      <c r="E31" s="17"/>
      <c r="F31" s="17"/>
      <c r="G31" s="17"/>
      <c r="H31" s="81"/>
      <c r="I31" s="146"/>
      <c r="J31" s="177"/>
      <c r="K31" s="177"/>
      <c r="L31" s="177"/>
    </row>
    <row r="32" spans="2:12" ht="12.75">
      <c r="B32" s="17"/>
      <c r="C32" s="148">
        <f t="shared" si="0"/>
        <v>0</v>
      </c>
      <c r="D32" s="17"/>
      <c r="E32" s="17"/>
      <c r="F32" s="17"/>
      <c r="G32" s="17"/>
      <c r="H32" s="81"/>
      <c r="I32" s="146"/>
      <c r="J32" s="177"/>
      <c r="K32" s="177"/>
      <c r="L32" s="177"/>
    </row>
    <row r="33" spans="2:12" ht="12.75">
      <c r="B33" s="17"/>
      <c r="C33" s="148">
        <f t="shared" si="0"/>
        <v>0</v>
      </c>
      <c r="D33" s="17"/>
      <c r="E33" s="17"/>
      <c r="F33" s="17"/>
      <c r="G33" s="17"/>
      <c r="H33" s="81"/>
      <c r="I33" s="146"/>
      <c r="J33" s="177"/>
      <c r="K33" s="177"/>
      <c r="L33" s="177"/>
    </row>
    <row r="34" spans="2:12" ht="12.75">
      <c r="B34" s="17"/>
      <c r="C34" s="148">
        <f t="shared" si="0"/>
        <v>0</v>
      </c>
      <c r="D34" s="17"/>
      <c r="E34" s="17"/>
      <c r="F34" s="17"/>
      <c r="G34" s="17"/>
      <c r="H34" s="81"/>
      <c r="I34" s="146"/>
      <c r="J34" s="177"/>
      <c r="K34" s="177"/>
      <c r="L34" s="177"/>
    </row>
    <row r="35" spans="2:12" ht="12.75">
      <c r="B35" s="17"/>
      <c r="C35" s="148">
        <f t="shared" si="0"/>
        <v>0</v>
      </c>
      <c r="D35" s="17"/>
      <c r="E35" s="17"/>
      <c r="F35" s="17"/>
      <c r="G35" s="17"/>
      <c r="H35" s="81"/>
      <c r="I35" s="146"/>
      <c r="J35" s="177"/>
      <c r="K35" s="177"/>
      <c r="L35" s="177"/>
    </row>
    <row r="36" spans="2:12" ht="12.75">
      <c r="B36" s="17"/>
      <c r="C36" s="148">
        <f t="shared" si="0"/>
        <v>0</v>
      </c>
      <c r="D36" s="17"/>
      <c r="E36" s="17"/>
      <c r="F36" s="17"/>
      <c r="G36" s="17"/>
      <c r="H36" s="81"/>
      <c r="I36" s="146"/>
      <c r="J36" s="177"/>
      <c r="K36" s="177"/>
      <c r="L36" s="177"/>
    </row>
  </sheetData>
  <mergeCells count="1">
    <mergeCell ref="I2:L2"/>
  </mergeCells>
  <printOptions/>
  <pageMargins left="0.75" right="0.75" top="1" bottom="1" header="0.5" footer="0.5"/>
  <pageSetup horizontalDpi="600" verticalDpi="600" orientation="landscape" scale="81" r:id="rId3"/>
  <headerFooter alignWithMargins="0">
    <oddHeader>&amp;LAugust 10, 2006, {Filing Month} 2006
&amp;CRESOURCE ADEQUACY COMPLIANCE FILING&amp;R{Name of LSE}, Page &amp;P of &amp;N</oddHeader>
    <oddFooter>&amp;LFile:  &amp;F&amp;RTab:  &amp;A</oddFooter>
  </headerFooter>
  <legacyDrawing r:id="rId2"/>
</worksheet>
</file>

<file path=xl/worksheets/sheet9.xml><?xml version="1.0" encoding="utf-8"?>
<worksheet xmlns="http://schemas.openxmlformats.org/spreadsheetml/2006/main" xmlns:r="http://schemas.openxmlformats.org/officeDocument/2006/relationships">
  <sheetPr>
    <tabColor indexed="43"/>
  </sheetPr>
  <dimension ref="A1:Q36"/>
  <sheetViews>
    <sheetView workbookViewId="0" topLeftCell="A1">
      <selection activeCell="B5" sqref="B5"/>
    </sheetView>
  </sheetViews>
  <sheetFormatPr defaultColWidth="9.140625" defaultRowHeight="12.75"/>
  <cols>
    <col min="1" max="1" width="5.57421875" style="103" customWidth="1"/>
    <col min="2" max="2" width="10.421875" style="196" customWidth="1"/>
    <col min="3" max="3" width="12.140625" style="196" customWidth="1"/>
    <col min="4" max="4" width="9.57421875" style="196" customWidth="1"/>
    <col min="5" max="5" width="14.57421875" style="196" customWidth="1"/>
    <col min="6" max="6" width="13.7109375" style="196" customWidth="1"/>
    <col min="7" max="7" width="11.57421875" style="196" customWidth="1"/>
    <col min="8" max="8" width="8.57421875" style="196" customWidth="1"/>
    <col min="9" max="9" width="8.8515625" style="196" customWidth="1"/>
    <col min="10" max="10" width="9.57421875" style="103" customWidth="1"/>
    <col min="11" max="11" width="9.140625" style="103" customWidth="1"/>
    <col min="12" max="12" width="8.7109375" style="103" customWidth="1"/>
    <col min="13" max="14" width="11.140625" style="103" customWidth="1"/>
    <col min="15" max="15" width="11.00390625" style="103" customWidth="1"/>
    <col min="16" max="16" width="11.28125" style="103" customWidth="1"/>
    <col min="17" max="17" width="11.421875" style="103" customWidth="1"/>
    <col min="18" max="16384" width="9.140625" style="103" customWidth="1"/>
  </cols>
  <sheetData>
    <row r="1" ht="15.75">
      <c r="A1" s="14" t="s">
        <v>200</v>
      </c>
    </row>
    <row r="2" spans="1:12" ht="18">
      <c r="A2" s="14" t="s">
        <v>196</v>
      </c>
      <c r="I2" s="255" t="s">
        <v>231</v>
      </c>
      <c r="J2" s="255"/>
      <c r="K2" s="255"/>
      <c r="L2" s="256"/>
    </row>
    <row r="3" spans="2:17" s="18" customFormat="1" ht="57.75" customHeight="1">
      <c r="B3" s="19" t="s">
        <v>92</v>
      </c>
      <c r="C3" s="20" t="s">
        <v>238</v>
      </c>
      <c r="D3" s="21" t="s">
        <v>251</v>
      </c>
      <c r="E3" s="20" t="s">
        <v>248</v>
      </c>
      <c r="F3" s="20" t="s">
        <v>253</v>
      </c>
      <c r="G3" s="20" t="s">
        <v>252</v>
      </c>
      <c r="H3" s="20" t="s">
        <v>247</v>
      </c>
      <c r="I3" s="179" t="s">
        <v>232</v>
      </c>
      <c r="J3" s="179" t="s">
        <v>233</v>
      </c>
      <c r="K3" s="179" t="s">
        <v>234</v>
      </c>
      <c r="L3" s="179" t="s">
        <v>235</v>
      </c>
      <c r="M3" s="218" t="s">
        <v>241</v>
      </c>
      <c r="N3" s="218" t="s">
        <v>241</v>
      </c>
      <c r="O3" s="218" t="s">
        <v>241</v>
      </c>
      <c r="P3" s="218" t="s">
        <v>241</v>
      </c>
      <c r="Q3" s="218" t="s">
        <v>241</v>
      </c>
    </row>
    <row r="4" spans="1:17" ht="12.75">
      <c r="A4" s="2" t="s">
        <v>70</v>
      </c>
      <c r="B4" s="15"/>
      <c r="C4" s="15"/>
      <c r="D4" s="178">
        <f>SUM(D5:D861)</f>
        <v>0</v>
      </c>
      <c r="E4" s="15"/>
      <c r="F4" s="15"/>
      <c r="G4" s="15"/>
      <c r="H4" s="22"/>
      <c r="I4" s="178">
        <f>SUM(I5:I861)</f>
        <v>0</v>
      </c>
      <c r="J4" s="178">
        <f>SUM(J5:J861)</f>
        <v>0</v>
      </c>
      <c r="K4" s="178">
        <f>SUM(K5:K861)</f>
        <v>0</v>
      </c>
      <c r="L4" s="178">
        <f>SUM(L5:L861)</f>
        <v>0</v>
      </c>
      <c r="M4" s="217"/>
      <c r="N4" s="217"/>
      <c r="O4" s="217"/>
      <c r="P4" s="217"/>
      <c r="Q4" s="217"/>
    </row>
    <row r="5" spans="2:17" ht="12.75">
      <c r="B5" s="197"/>
      <c r="C5" s="197"/>
      <c r="D5" s="198">
        <f aca="true" t="shared" si="0" ref="D5:D32">SUM(I5:L5)</f>
        <v>0</v>
      </c>
      <c r="E5" s="199"/>
      <c r="F5" s="199"/>
      <c r="G5" s="197"/>
      <c r="H5" s="197"/>
      <c r="I5" s="198"/>
      <c r="J5" s="219"/>
      <c r="K5" s="198"/>
      <c r="L5" s="198"/>
      <c r="M5" s="216"/>
      <c r="N5" s="216"/>
      <c r="O5" s="216"/>
      <c r="P5" s="216"/>
      <c r="Q5" s="216"/>
    </row>
    <row r="6" spans="2:17" ht="12.75">
      <c r="B6" s="197"/>
      <c r="C6" s="197"/>
      <c r="D6" s="198">
        <f t="shared" si="0"/>
        <v>0</v>
      </c>
      <c r="E6" s="197"/>
      <c r="F6" s="197"/>
      <c r="G6" s="197"/>
      <c r="H6" s="197"/>
      <c r="I6" s="200"/>
      <c r="J6" s="202"/>
      <c r="K6" s="201"/>
      <c r="L6" s="201"/>
      <c r="M6" s="216"/>
      <c r="N6" s="216"/>
      <c r="O6" s="216"/>
      <c r="P6" s="216"/>
      <c r="Q6" s="216"/>
    </row>
    <row r="7" spans="2:17" ht="12.75">
      <c r="B7" s="197"/>
      <c r="C7" s="197"/>
      <c r="D7" s="198">
        <f t="shared" si="0"/>
        <v>0</v>
      </c>
      <c r="E7" s="197"/>
      <c r="F7" s="197"/>
      <c r="G7" s="197"/>
      <c r="H7" s="197"/>
      <c r="I7" s="200"/>
      <c r="J7" s="202"/>
      <c r="K7" s="201"/>
      <c r="L7" s="201"/>
      <c r="M7" s="216"/>
      <c r="N7" s="216"/>
      <c r="O7" s="216"/>
      <c r="P7" s="216"/>
      <c r="Q7" s="216"/>
    </row>
    <row r="8" spans="2:17" ht="12.75">
      <c r="B8" s="197"/>
      <c r="C8" s="197"/>
      <c r="D8" s="198">
        <f t="shared" si="0"/>
        <v>0</v>
      </c>
      <c r="E8" s="197"/>
      <c r="F8" s="197"/>
      <c r="G8" s="197"/>
      <c r="H8" s="197"/>
      <c r="I8" s="200"/>
      <c r="J8" s="202"/>
      <c r="K8" s="201"/>
      <c r="L8" s="201"/>
      <c r="M8" s="216"/>
      <c r="N8" s="216"/>
      <c r="O8" s="216"/>
      <c r="P8" s="216"/>
      <c r="Q8" s="216"/>
    </row>
    <row r="9" spans="2:17" ht="12.75">
      <c r="B9" s="197"/>
      <c r="C9" s="197"/>
      <c r="D9" s="198">
        <f t="shared" si="0"/>
        <v>0</v>
      </c>
      <c r="E9" s="197"/>
      <c r="F9" s="197"/>
      <c r="G9" s="197"/>
      <c r="H9" s="197"/>
      <c r="I9" s="200"/>
      <c r="J9" s="202"/>
      <c r="K9" s="201"/>
      <c r="L9" s="201"/>
      <c r="M9" s="216"/>
      <c r="N9" s="216"/>
      <c r="O9" s="216"/>
      <c r="P9" s="216"/>
      <c r="Q9" s="216"/>
    </row>
    <row r="10" spans="2:17" ht="12.75" customHeight="1">
      <c r="B10" s="197"/>
      <c r="C10" s="203"/>
      <c r="D10" s="198">
        <f t="shared" si="0"/>
        <v>0</v>
      </c>
      <c r="E10" s="197"/>
      <c r="F10" s="204"/>
      <c r="G10" s="197"/>
      <c r="H10" s="197"/>
      <c r="I10" s="200"/>
      <c r="J10" s="202"/>
      <c r="K10" s="201"/>
      <c r="L10" s="201"/>
      <c r="M10" s="216"/>
      <c r="N10" s="216"/>
      <c r="O10" s="216"/>
      <c r="P10" s="216"/>
      <c r="Q10" s="216"/>
    </row>
    <row r="11" spans="2:17" ht="12.75">
      <c r="B11" s="197"/>
      <c r="C11" s="197"/>
      <c r="D11" s="198">
        <f t="shared" si="0"/>
        <v>0</v>
      </c>
      <c r="E11" s="197"/>
      <c r="F11" s="197"/>
      <c r="G11" s="197"/>
      <c r="H11" s="197"/>
      <c r="I11" s="200"/>
      <c r="J11" s="202"/>
      <c r="K11" s="201"/>
      <c r="L11" s="201"/>
      <c r="M11" s="216"/>
      <c r="N11" s="216"/>
      <c r="O11" s="216"/>
      <c r="P11" s="216"/>
      <c r="Q11" s="216"/>
    </row>
    <row r="12" spans="2:17" ht="12.75">
      <c r="B12" s="197"/>
      <c r="C12" s="197"/>
      <c r="D12" s="198">
        <f t="shared" si="0"/>
        <v>0</v>
      </c>
      <c r="E12" s="197"/>
      <c r="F12" s="197"/>
      <c r="G12" s="197"/>
      <c r="H12" s="197"/>
      <c r="I12" s="200"/>
      <c r="J12" s="202"/>
      <c r="K12" s="201"/>
      <c r="L12" s="201"/>
      <c r="M12" s="216"/>
      <c r="N12" s="216"/>
      <c r="O12" s="216"/>
      <c r="P12" s="216"/>
      <c r="Q12" s="216"/>
    </row>
    <row r="13" spans="2:17" ht="12.75">
      <c r="B13" s="197"/>
      <c r="C13" s="197"/>
      <c r="D13" s="198">
        <f t="shared" si="0"/>
        <v>0</v>
      </c>
      <c r="E13" s="197"/>
      <c r="F13" s="197"/>
      <c r="G13" s="197"/>
      <c r="H13" s="197"/>
      <c r="I13" s="200"/>
      <c r="J13" s="202"/>
      <c r="K13" s="201"/>
      <c r="L13" s="201"/>
      <c r="M13" s="216"/>
      <c r="N13" s="216"/>
      <c r="O13" s="216"/>
      <c r="P13" s="216"/>
      <c r="Q13" s="216"/>
    </row>
    <row r="14" spans="2:17" ht="12.75">
      <c r="B14" s="197"/>
      <c r="C14" s="197"/>
      <c r="D14" s="198">
        <f t="shared" si="0"/>
        <v>0</v>
      </c>
      <c r="E14" s="197"/>
      <c r="F14" s="197"/>
      <c r="G14" s="197"/>
      <c r="H14" s="197"/>
      <c r="I14" s="200"/>
      <c r="J14" s="202"/>
      <c r="K14" s="201"/>
      <c r="L14" s="201"/>
      <c r="M14" s="216"/>
      <c r="N14" s="216"/>
      <c r="O14" s="216"/>
      <c r="P14" s="216"/>
      <c r="Q14" s="216"/>
    </row>
    <row r="15" spans="2:17" ht="12.75">
      <c r="B15" s="197"/>
      <c r="C15" s="197"/>
      <c r="D15" s="198">
        <f t="shared" si="0"/>
        <v>0</v>
      </c>
      <c r="E15" s="197"/>
      <c r="F15" s="197"/>
      <c r="G15" s="197"/>
      <c r="H15" s="197"/>
      <c r="I15" s="200"/>
      <c r="J15" s="202"/>
      <c r="K15" s="201"/>
      <c r="L15" s="201"/>
      <c r="M15" s="216"/>
      <c r="N15" s="216"/>
      <c r="O15" s="216"/>
      <c r="P15" s="216"/>
      <c r="Q15" s="216"/>
    </row>
    <row r="16" spans="2:17" ht="12.75">
      <c r="B16" s="197"/>
      <c r="C16" s="197"/>
      <c r="D16" s="198">
        <f t="shared" si="0"/>
        <v>0</v>
      </c>
      <c r="E16" s="197"/>
      <c r="F16" s="197"/>
      <c r="G16" s="197"/>
      <c r="H16" s="197"/>
      <c r="I16" s="200"/>
      <c r="J16" s="202"/>
      <c r="K16" s="201"/>
      <c r="L16" s="201"/>
      <c r="M16" s="216"/>
      <c r="N16" s="216"/>
      <c r="O16" s="216"/>
      <c r="P16" s="216"/>
      <c r="Q16" s="216"/>
    </row>
    <row r="17" spans="2:17" ht="12.75">
      <c r="B17" s="197"/>
      <c r="C17" s="197"/>
      <c r="D17" s="198">
        <f t="shared" si="0"/>
        <v>0</v>
      </c>
      <c r="E17" s="197"/>
      <c r="F17" s="197"/>
      <c r="G17" s="197"/>
      <c r="H17" s="197"/>
      <c r="I17" s="200"/>
      <c r="J17" s="202"/>
      <c r="K17" s="201"/>
      <c r="L17" s="201"/>
      <c r="M17" s="216"/>
      <c r="N17" s="216"/>
      <c r="O17" s="216"/>
      <c r="P17" s="216"/>
      <c r="Q17" s="216"/>
    </row>
    <row r="18" spans="2:17" ht="12.75">
      <c r="B18" s="197"/>
      <c r="C18" s="197"/>
      <c r="D18" s="198">
        <f t="shared" si="0"/>
        <v>0</v>
      </c>
      <c r="E18" s="197"/>
      <c r="F18" s="197"/>
      <c r="G18" s="197"/>
      <c r="H18" s="197"/>
      <c r="I18" s="200"/>
      <c r="J18" s="202"/>
      <c r="K18" s="201"/>
      <c r="L18" s="201"/>
      <c r="M18" s="216"/>
      <c r="N18" s="216"/>
      <c r="O18" s="216"/>
      <c r="P18" s="216"/>
      <c r="Q18" s="216"/>
    </row>
    <row r="19" spans="2:17" ht="12.75">
      <c r="B19" s="197"/>
      <c r="C19" s="197"/>
      <c r="D19" s="198">
        <f t="shared" si="0"/>
        <v>0</v>
      </c>
      <c r="E19" s="197"/>
      <c r="F19" s="197"/>
      <c r="G19" s="197"/>
      <c r="H19" s="197"/>
      <c r="I19" s="200"/>
      <c r="J19" s="202"/>
      <c r="K19" s="201"/>
      <c r="L19" s="201"/>
      <c r="M19" s="216"/>
      <c r="N19" s="216"/>
      <c r="O19" s="216"/>
      <c r="P19" s="216"/>
      <c r="Q19" s="216"/>
    </row>
    <row r="20" spans="2:17" ht="12.75">
      <c r="B20" s="197"/>
      <c r="C20" s="197"/>
      <c r="D20" s="198">
        <f t="shared" si="0"/>
        <v>0</v>
      </c>
      <c r="E20" s="197"/>
      <c r="F20" s="197"/>
      <c r="G20" s="197"/>
      <c r="H20" s="197"/>
      <c r="I20" s="200"/>
      <c r="J20" s="202"/>
      <c r="K20" s="201"/>
      <c r="L20" s="201"/>
      <c r="M20" s="216"/>
      <c r="N20" s="216"/>
      <c r="O20" s="216"/>
      <c r="P20" s="216"/>
      <c r="Q20" s="216"/>
    </row>
    <row r="21" spans="2:17" ht="12.75">
      <c r="B21" s="197"/>
      <c r="C21" s="197"/>
      <c r="D21" s="198">
        <f t="shared" si="0"/>
        <v>0</v>
      </c>
      <c r="E21" s="197"/>
      <c r="F21" s="197"/>
      <c r="G21" s="197"/>
      <c r="H21" s="197"/>
      <c r="I21" s="200"/>
      <c r="J21" s="202"/>
      <c r="K21" s="201"/>
      <c r="L21" s="201"/>
      <c r="M21" s="216"/>
      <c r="N21" s="216"/>
      <c r="O21" s="216"/>
      <c r="P21" s="216"/>
      <c r="Q21" s="216"/>
    </row>
    <row r="22" spans="2:17" ht="12.75">
      <c r="B22" s="197"/>
      <c r="C22" s="197"/>
      <c r="D22" s="198">
        <f t="shared" si="0"/>
        <v>0</v>
      </c>
      <c r="E22" s="197"/>
      <c r="F22" s="197"/>
      <c r="G22" s="197"/>
      <c r="H22" s="197"/>
      <c r="I22" s="200"/>
      <c r="J22" s="202"/>
      <c r="K22" s="201"/>
      <c r="L22" s="201"/>
      <c r="M22" s="216"/>
      <c r="N22" s="216"/>
      <c r="O22" s="216"/>
      <c r="P22" s="216"/>
      <c r="Q22" s="216"/>
    </row>
    <row r="23" spans="2:17" ht="12.75">
      <c r="B23" s="197"/>
      <c r="C23" s="197"/>
      <c r="D23" s="198">
        <f t="shared" si="0"/>
        <v>0</v>
      </c>
      <c r="E23" s="197"/>
      <c r="F23" s="197"/>
      <c r="G23" s="197"/>
      <c r="H23" s="197"/>
      <c r="I23" s="200"/>
      <c r="J23" s="202"/>
      <c r="K23" s="201"/>
      <c r="L23" s="201"/>
      <c r="M23" s="216"/>
      <c r="N23" s="216"/>
      <c r="O23" s="216"/>
      <c r="P23" s="216"/>
      <c r="Q23" s="216"/>
    </row>
    <row r="24" spans="2:17" ht="12.75">
      <c r="B24" s="197"/>
      <c r="C24" s="203"/>
      <c r="D24" s="198">
        <f t="shared" si="0"/>
        <v>0</v>
      </c>
      <c r="E24" s="197"/>
      <c r="F24" s="197"/>
      <c r="G24" s="197"/>
      <c r="H24" s="197"/>
      <c r="I24" s="200"/>
      <c r="J24" s="202"/>
      <c r="K24" s="201"/>
      <c r="L24" s="201"/>
      <c r="M24" s="216"/>
      <c r="N24" s="216"/>
      <c r="O24" s="216"/>
      <c r="P24" s="216"/>
      <c r="Q24" s="216"/>
    </row>
    <row r="25" spans="2:17" ht="12.75">
      <c r="B25" s="197"/>
      <c r="C25" s="197"/>
      <c r="D25" s="198">
        <f t="shared" si="0"/>
        <v>0</v>
      </c>
      <c r="E25" s="197"/>
      <c r="F25" s="197"/>
      <c r="G25" s="197"/>
      <c r="H25" s="197"/>
      <c r="I25" s="200"/>
      <c r="J25" s="202"/>
      <c r="K25" s="201"/>
      <c r="L25" s="201"/>
      <c r="M25" s="216"/>
      <c r="N25" s="216"/>
      <c r="O25" s="216"/>
      <c r="P25" s="216"/>
      <c r="Q25" s="216"/>
    </row>
    <row r="26" spans="2:17" ht="12.75">
      <c r="B26" s="197"/>
      <c r="C26" s="197"/>
      <c r="D26" s="198">
        <f t="shared" si="0"/>
        <v>0</v>
      </c>
      <c r="E26" s="197"/>
      <c r="F26" s="197"/>
      <c r="G26" s="197"/>
      <c r="H26" s="197"/>
      <c r="I26" s="200"/>
      <c r="J26" s="202"/>
      <c r="K26" s="201"/>
      <c r="L26" s="201"/>
      <c r="M26" s="216"/>
      <c r="N26" s="216"/>
      <c r="O26" s="216"/>
      <c r="P26" s="216"/>
      <c r="Q26" s="216"/>
    </row>
    <row r="27" spans="2:17" ht="12.75">
      <c r="B27" s="197"/>
      <c r="C27" s="197"/>
      <c r="D27" s="198">
        <f t="shared" si="0"/>
        <v>0</v>
      </c>
      <c r="E27" s="197"/>
      <c r="F27" s="197"/>
      <c r="G27" s="197"/>
      <c r="H27" s="197"/>
      <c r="I27" s="200"/>
      <c r="J27" s="202"/>
      <c r="K27" s="201"/>
      <c r="L27" s="201"/>
      <c r="M27" s="216"/>
      <c r="N27" s="216"/>
      <c r="O27" s="216"/>
      <c r="P27" s="216"/>
      <c r="Q27" s="216"/>
    </row>
    <row r="28" spans="2:17" ht="12.75">
      <c r="B28" s="197"/>
      <c r="C28" s="197"/>
      <c r="D28" s="198">
        <f t="shared" si="0"/>
        <v>0</v>
      </c>
      <c r="E28" s="197"/>
      <c r="F28" s="197"/>
      <c r="G28" s="197"/>
      <c r="H28" s="197"/>
      <c r="I28" s="200"/>
      <c r="J28" s="202"/>
      <c r="K28" s="201"/>
      <c r="L28" s="201"/>
      <c r="M28" s="216"/>
      <c r="N28" s="216"/>
      <c r="O28" s="216"/>
      <c r="P28" s="216"/>
      <c r="Q28" s="216"/>
    </row>
    <row r="29" spans="2:17" ht="12.75">
      <c r="B29" s="197"/>
      <c r="C29" s="197"/>
      <c r="D29" s="198">
        <f t="shared" si="0"/>
        <v>0</v>
      </c>
      <c r="E29" s="197"/>
      <c r="F29" s="197"/>
      <c r="G29" s="197"/>
      <c r="H29" s="197"/>
      <c r="I29" s="200"/>
      <c r="J29" s="202"/>
      <c r="K29" s="201"/>
      <c r="L29" s="201"/>
      <c r="M29" s="216"/>
      <c r="N29" s="216"/>
      <c r="O29" s="216"/>
      <c r="P29" s="216"/>
      <c r="Q29" s="216"/>
    </row>
    <row r="30" spans="2:17" ht="12.75">
      <c r="B30" s="197"/>
      <c r="C30" s="197"/>
      <c r="D30" s="198">
        <f t="shared" si="0"/>
        <v>0</v>
      </c>
      <c r="E30" s="197"/>
      <c r="F30" s="197"/>
      <c r="G30" s="197"/>
      <c r="H30" s="197"/>
      <c r="I30" s="200"/>
      <c r="J30" s="202"/>
      <c r="K30" s="201"/>
      <c r="L30" s="201"/>
      <c r="M30" s="216"/>
      <c r="N30" s="216"/>
      <c r="O30" s="216"/>
      <c r="P30" s="216"/>
      <c r="Q30" s="216"/>
    </row>
    <row r="31" spans="2:17" ht="12.75">
      <c r="B31" s="197"/>
      <c r="C31" s="197"/>
      <c r="D31" s="198">
        <f t="shared" si="0"/>
        <v>0</v>
      </c>
      <c r="E31" s="197"/>
      <c r="F31" s="197"/>
      <c r="G31" s="197"/>
      <c r="H31" s="197"/>
      <c r="I31" s="200"/>
      <c r="J31" s="202"/>
      <c r="K31" s="201"/>
      <c r="L31" s="201"/>
      <c r="M31" s="216"/>
      <c r="N31" s="216"/>
      <c r="O31" s="216"/>
      <c r="P31" s="216"/>
      <c r="Q31" s="216"/>
    </row>
    <row r="32" spans="2:17" ht="12.75">
      <c r="B32" s="197"/>
      <c r="C32" s="197"/>
      <c r="D32" s="198">
        <f t="shared" si="0"/>
        <v>0</v>
      </c>
      <c r="E32" s="197"/>
      <c r="F32" s="197"/>
      <c r="G32" s="197"/>
      <c r="H32" s="197"/>
      <c r="I32" s="200"/>
      <c r="J32" s="202"/>
      <c r="K32" s="201"/>
      <c r="L32" s="201"/>
      <c r="M32" s="216"/>
      <c r="N32" s="216"/>
      <c r="O32" s="216"/>
      <c r="P32" s="216"/>
      <c r="Q32" s="216"/>
    </row>
    <row r="33" spans="2:17" ht="12.75">
      <c r="B33" s="197"/>
      <c r="C33" s="197"/>
      <c r="D33" s="198">
        <f>SUM(I33:L33)</f>
        <v>0</v>
      </c>
      <c r="E33" s="197"/>
      <c r="F33" s="197"/>
      <c r="G33" s="197"/>
      <c r="H33" s="197"/>
      <c r="I33" s="200"/>
      <c r="J33" s="202"/>
      <c r="K33" s="201"/>
      <c r="L33" s="201"/>
      <c r="M33" s="216"/>
      <c r="N33" s="216"/>
      <c r="O33" s="216"/>
      <c r="P33" s="216"/>
      <c r="Q33" s="216"/>
    </row>
    <row r="34" spans="2:17" ht="12.75">
      <c r="B34" s="197"/>
      <c r="C34" s="197"/>
      <c r="D34" s="198">
        <f>SUM(I34:L34)</f>
        <v>0</v>
      </c>
      <c r="E34" s="197"/>
      <c r="F34" s="197"/>
      <c r="G34" s="197"/>
      <c r="H34" s="197"/>
      <c r="I34" s="200"/>
      <c r="J34" s="202"/>
      <c r="K34" s="201"/>
      <c r="L34" s="201"/>
      <c r="M34" s="216"/>
      <c r="N34" s="216"/>
      <c r="O34" s="216"/>
      <c r="P34" s="216"/>
      <c r="Q34" s="216"/>
    </row>
    <row r="35" spans="2:17" ht="12.75">
      <c r="B35" s="197"/>
      <c r="C35" s="197"/>
      <c r="D35" s="198">
        <f>SUM(I35:L35)</f>
        <v>0</v>
      </c>
      <c r="E35" s="197"/>
      <c r="F35" s="197"/>
      <c r="G35" s="197"/>
      <c r="H35" s="197"/>
      <c r="I35" s="200"/>
      <c r="J35" s="202"/>
      <c r="K35" s="201"/>
      <c r="L35" s="201"/>
      <c r="M35" s="216"/>
      <c r="N35" s="216"/>
      <c r="O35" s="216"/>
      <c r="P35" s="216"/>
      <c r="Q35" s="216"/>
    </row>
    <row r="36" spans="2:17" ht="12" customHeight="1">
      <c r="B36" s="197"/>
      <c r="C36" s="197"/>
      <c r="D36" s="198">
        <f>SUM(I36:L36)</f>
        <v>0</v>
      </c>
      <c r="E36" s="197"/>
      <c r="F36" s="197"/>
      <c r="G36" s="197"/>
      <c r="H36" s="197"/>
      <c r="I36" s="200"/>
      <c r="J36" s="202"/>
      <c r="K36" s="201"/>
      <c r="L36" s="201"/>
      <c r="M36" s="216"/>
      <c r="N36" s="216"/>
      <c r="O36" s="216"/>
      <c r="P36" s="216"/>
      <c r="Q36" s="216"/>
    </row>
  </sheetData>
  <mergeCells count="1">
    <mergeCell ref="I2:L2"/>
  </mergeCells>
  <printOptions/>
  <pageMargins left="0.75" right="0.75" top="1" bottom="1" header="0.5" footer="0.5"/>
  <pageSetup horizontalDpi="600" verticalDpi="600" orientation="landscape" scale="72" r:id="rId3"/>
  <headerFooter alignWithMargins="0">
    <oddHeader>&amp;LAugust 10, 2006, {Filing Month} 2006
&amp;CRESOURCE ADEQUACY COMPLIANCE FILING&amp;R{Name of LSE}, Page &amp;P of &amp;N</oddHeader>
    <oddFooter>&amp;LFile:  &amp;F&amp;RTab: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dbr</cp:lastModifiedBy>
  <cp:lastPrinted>2006-06-26T17:29:37Z</cp:lastPrinted>
  <dcterms:created xsi:type="dcterms:W3CDTF">2005-12-07T18:59:59Z</dcterms:created>
  <dcterms:modified xsi:type="dcterms:W3CDTF">2006-08-10T19:43:15Z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