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6" windowWidth="15360" windowHeight="7872" tabRatio="849" activeTab="2"/>
  </bookViews>
  <sheets>
    <sheet name="Certification" sheetId="1" r:id="rId1"/>
    <sheet name="Instructions" sheetId="2" r:id="rId2"/>
    <sheet name=" Summary" sheetId="3" r:id="rId3"/>
    <sheet name="I_Phys_Res" sheetId="4" r:id="rId4"/>
  </sheets>
  <definedNames>
    <definedName name="_Toc124581189" localSheetId="1">'Instructions'!#REF!</definedName>
    <definedName name="_Toc124581190" localSheetId="1">'Instructions'!$A$30</definedName>
    <definedName name="_Toc124581191" localSheetId="1">'Instructions'!$A$63</definedName>
    <definedName name="_Toc124581214" localSheetId="1">'Instructions'!$A$68</definedName>
    <definedName name="_Toc124581215" localSheetId="1">'Instructions'!#REF!</definedName>
    <definedName name="_Toc124581495" localSheetId="1">'Instructions'!$A$12</definedName>
    <definedName name="Local_Areas">' Summary'!$H$11:$H$15</definedName>
    <definedName name="_xlnm.Print_Area" localSheetId="2">' Summary'!$A$1:$I$88</definedName>
    <definedName name="_xlnm.Print_Area" localSheetId="1">'Instructions'!$A$1:$A$73</definedName>
    <definedName name="_xlnm.Print_Titles" localSheetId="3">'I_Phys_Res'!$1:$3</definedName>
    <definedName name="RMR">' Summary'!$H$16:$H$17</definedName>
  </definedNames>
  <calcPr fullCalcOnLoad="1"/>
</workbook>
</file>

<file path=xl/sharedStrings.xml><?xml version="1.0" encoding="utf-8"?>
<sst xmlns="http://schemas.openxmlformats.org/spreadsheetml/2006/main" count="209" uniqueCount="151">
  <si>
    <t xml:space="preserve"> Abbreviation</t>
  </si>
  <si>
    <t>-</t>
  </si>
  <si>
    <t>D. Instructions for the Physical Resource Reporting Worksheet</t>
  </si>
  <si>
    <t>A. Overview</t>
  </si>
  <si>
    <t>C. Summary Tab</t>
  </si>
  <si>
    <t>Title:</t>
  </si>
  <si>
    <t>Date:</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</si>
  <si>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</si>
  <si>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</si>
  <si>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</si>
  <si>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</si>
  <si>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</si>
  <si>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</si>
  <si>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</si>
  <si>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</si>
  <si>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</si>
  <si>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Contact Person for Questions about this Filing:</t>
  </si>
  <si>
    <t>Instructions for RA Reporting Template</t>
  </si>
  <si>
    <t>Certification of Information:</t>
  </si>
  <si>
    <t>B. Instructions for the Certification Sheet</t>
  </si>
  <si>
    <t>Name of Load Serving Entity (LSE):</t>
  </si>
  <si>
    <t>1. I have responsibility for the activities reflected in this filing;</t>
  </si>
  <si>
    <t>City:</t>
  </si>
  <si>
    <t>State:</t>
  </si>
  <si>
    <t xml:space="preserve">Worksheet A. CERTIFICATION FORM </t>
  </si>
  <si>
    <t>Worksheet B. SUMMARY</t>
  </si>
  <si>
    <t>Certified By Authorized LSE Representative (Name):</t>
  </si>
  <si>
    <t>Contract Identifier</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</si>
  <si>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</si>
  <si>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</si>
  <si>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</si>
  <si>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</si>
  <si>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</si>
  <si>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</si>
  <si>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</si>
  <si>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</si>
  <si>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</si>
  <si>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</si>
  <si>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</si>
  <si>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r>
      <t>C.</t>
    </r>
    <r>
      <rPr>
        <b/>
        <i/>
        <sz val="7"/>
        <rFont val="Times New Roman"/>
        <family val="1"/>
      </rPr>
      <t xml:space="preserve">   </t>
    </r>
    <r>
      <rPr>
        <b/>
        <i/>
        <sz val="14"/>
        <rFont val="Arial"/>
        <family val="2"/>
      </rPr>
      <t xml:space="preserve">Summary Tab </t>
    </r>
  </si>
  <si>
    <t>The Certification Sheet is to be completed and signed by an appropriate officer of the company.</t>
  </si>
  <si>
    <t>LA Basin</t>
  </si>
  <si>
    <t>Local RAR Area</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</si>
  <si>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</si>
  <si>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</si>
  <si>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 xml:space="preserve">For the purposes of this worksheet, figures are to be input to the one-hundredth level of precision. Please enter all figures to two decimal places. </t>
  </si>
  <si>
    <r>
      <t>D.</t>
    </r>
    <r>
      <rPr>
        <b/>
        <i/>
        <sz val="7"/>
        <rFont val="Times New Roman"/>
        <family val="1"/>
      </rPr>
      <t xml:space="preserve">   </t>
    </r>
    <r>
      <rPr>
        <b/>
        <i/>
        <sz val="14"/>
        <rFont val="Arial"/>
        <family val="2"/>
      </rPr>
      <t>Instructions for the Physical Resource Reporting Worksheet</t>
    </r>
  </si>
  <si>
    <t>2. I have reviewed, or have caused to be reviewed, this compliance filing;</t>
  </si>
  <si>
    <t>Greater Bay Area</t>
  </si>
  <si>
    <t>Wraparound</t>
  </si>
  <si>
    <t>San Diego</t>
  </si>
  <si>
    <t>Other PG&amp;E Areas</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</si>
  <si>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</si>
  <si>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</si>
  <si>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</si>
  <si>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</si>
  <si>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r>
      <t>Contract Identifier</t>
    </r>
    <r>
      <rPr>
        <sz val="12"/>
        <rFont val="Times New Roman"/>
        <family val="1"/>
      </rPr>
      <t xml:space="preserve"> - The name by which the relevant contract is commonly referred and/or internal reference number, e.g. "Mirant 1" or "Williams D" or "Sunrise". In some cases, a single contract identifier covers multiple units (i.e. there may be multiple rows with the same contract identifier)</t>
    </r>
  </si>
  <si>
    <t>January</t>
  </si>
  <si>
    <t>February</t>
  </si>
  <si>
    <t>March</t>
  </si>
  <si>
    <t>April</t>
  </si>
  <si>
    <t>May</t>
  </si>
  <si>
    <t>June</t>
  </si>
  <si>
    <t>July</t>
  </si>
  <si>
    <t>August</t>
  </si>
  <si>
    <t>September</t>
  </si>
  <si>
    <t>October</t>
  </si>
  <si>
    <t>November</t>
  </si>
  <si>
    <t>December</t>
  </si>
  <si>
    <t>LA Basin Local RAR</t>
  </si>
  <si>
    <t>Month in 2007</t>
  </si>
  <si>
    <t>Total Procurement in LA Basin Local Area</t>
  </si>
  <si>
    <t>San Diego Local RAR</t>
  </si>
  <si>
    <t>San Diego RMR Allocation</t>
  </si>
  <si>
    <t>Total Procurement in San Diego Local Area</t>
  </si>
  <si>
    <t>Greater Bay Area RMR Allocation</t>
  </si>
  <si>
    <t>Other PG&amp;E Local RAR</t>
  </si>
  <si>
    <t>Other PG&amp;E Local RMR Allocation</t>
  </si>
  <si>
    <t>Total Procurement in Other PG&amp;E Local Area</t>
  </si>
  <si>
    <t>Data Labels Below: Don’t Delete</t>
  </si>
  <si>
    <t>Greater Bay Area Local RAR</t>
  </si>
  <si>
    <t>Total Procurement in Greater Bay Area</t>
  </si>
  <si>
    <t>Year</t>
  </si>
  <si>
    <t>Compliance Year:</t>
  </si>
  <si>
    <t>Summary Table 1, Total Claimed Resource Adequacy Capacity in LA Basin Local Area (MW)</t>
  </si>
  <si>
    <t>Table 1 shows the sum of Resource Adequacy Capacity reported for the LA Basin Local Area.  Physical Resources and Unit Specific DWR contracts located within the LA Basin Local Area count towards this total.  When an LSE specifies the LA Basin Local Area in the Local RAR column, the MW value of Resource Adequacy Capacity are drawn into this Summary Table, summed with the Local RMR Allocation for the LA Basin Local Area, and compared against the LSE's Local RAR in the LA Basin Local Area.  The table then reports whether the LSE has procured sufficient resources to meet reported Local RAR in the LA Basin Local Area.</t>
  </si>
  <si>
    <t>Table 2 shows the sum of Resource Adequacy Capacity reported for the San Diego Local Area.  Physical Resources and Unit Specific DWR contracts located within the San Diego Local Area count towards this total.  When an LSE specifies the San Diego Local Area in the Local RAR column, the MW value of Resource Adequacy Capacity are drawn into this Summary Table, summed with the Local RMR Allocation for the San Diego Local Area, and compared against the LSE's Local RAR in the San Diego Local Area.  The table then reports whether the LSE has procured sufficient resources to meet reported Local RAR in the San Diego Local Area.</t>
  </si>
  <si>
    <t>Table 3 shows the sum of Resource Adequacy Capacity reported for the Greater Bay Local Area.  Physical Resources and Unit Specific DWR contracts located within the Greater Bay Local Area count towards this total.  When an LSE specifies the Greater Bay Local Area in the Local RAR column, the MW value of Resource Adequacy Capacity are drawn into this Summary Table, summed with the Local RMR Allocation for the Greater Bay Local Area, and compared against the LSE's Local RAR in the Greater Bay Local Area.  The table then reports whether the LSE has procured sufficient resources to meet reported Local RAR in the Greater Bay Local Area.</t>
  </si>
  <si>
    <t>Table 4 shows the sum of Resource Adequacy Capacity reported for the Other PG&amp;E  Local Areas.  Physical Resources and Unit Specific DWR contracts located within the Other PG&amp;E  Local Areas count towards this total.  When an LSE specifies the Other PG&amp;E  Local Areas in the Local RAR column, the MW value of Resource Adequacy Capacity are drawn into this Summary Table, summed with the Local RMR Allocation for the Other PG&amp;E  Local Areas, and compared against the LSE's Local RAR in the Other PG&amp;E  Local Areas.  The table then reports whether the LSE has procured sufficient resources to meet reported Local RAR in the Other PG&amp;E  Local Areas.</t>
  </si>
  <si>
    <t>Date</t>
  </si>
  <si>
    <t>Cells in light blue on this Summary Tab must be entered by each LSE.</t>
  </si>
  <si>
    <t>Summary Table 1
Local RAR for LA Basin Local Area (MW)</t>
  </si>
  <si>
    <t xml:space="preserve">The Summary Tab of the Local Only Template tabulates data from the Physical Resource worksheet, and consists of the four Summary Tables described below.  As noted above, the Summary Tab is almost entirely automated, only requiring the LSE to fill in the following six pieces of data in the Summary Tab, which are all highlighted in light blue: </t>
  </si>
  <si>
    <r>
      <t xml:space="preserve">Min. Hours </t>
    </r>
    <r>
      <rPr>
        <sz val="12"/>
        <rFont val="Times New Roman"/>
        <family val="1"/>
      </rPr>
      <t>- The minimum number of hours in the RA filing month that the RA resource or "pairing"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</si>
  <si>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t>May Min. Hours</t>
  </si>
  <si>
    <t>Oct. Min. Hours</t>
  </si>
  <si>
    <t>Nov. Min. Hours</t>
  </si>
  <si>
    <t>Dec. Min. Hours</t>
  </si>
  <si>
    <t>May RA Capacity</t>
  </si>
  <si>
    <t>Nov. RA Capacity</t>
  </si>
  <si>
    <t>Dec. RA Capacity</t>
  </si>
  <si>
    <t>Feb. RA Capacity</t>
  </si>
  <si>
    <t>Jan. RA Capacity</t>
  </si>
  <si>
    <t>Feb. Min. Hours</t>
  </si>
  <si>
    <t>Jan. Min. Hours</t>
  </si>
  <si>
    <t>Aug. RA Capacity</t>
  </si>
  <si>
    <t>Aug. Min. Hours</t>
  </si>
  <si>
    <t>Oct. RA Capacity</t>
  </si>
  <si>
    <t>Subtotal</t>
  </si>
  <si>
    <r>
      <t xml:space="preserve">3. </t>
    </r>
    <r>
      <rPr>
        <sz val="12"/>
        <rFont val="Times New Roman"/>
        <family val="1"/>
      </rPr>
      <t xml:space="preserve"> </t>
    </r>
    <r>
      <rPr>
        <b/>
        <sz val="12"/>
        <rFont val="Times New Roman"/>
        <family val="1"/>
      </rPr>
      <t>Local RAR and Local RMR Allocation for San Diego Local Area</t>
    </r>
    <r>
      <rPr>
        <sz val="12"/>
        <rFont val="Times New Roman"/>
        <family val="1"/>
      </rPr>
      <t xml:space="preserve"> - please enter the Local RAR and Local RMR Allocation that you were allocated by the CPUC July 25, 2006 for the San Diego Local Area in Summary Table 3.</t>
    </r>
  </si>
  <si>
    <r>
      <t>4.</t>
    </r>
    <r>
      <rPr>
        <sz val="12"/>
        <rFont val="Times New Roman"/>
        <family val="1"/>
      </rPr>
      <t xml:space="preserve"> </t>
    </r>
    <r>
      <rPr>
        <b/>
        <sz val="12"/>
        <rFont val="Times New Roman"/>
        <family val="1"/>
      </rPr>
      <t xml:space="preserve">Local RAR and RMR Allocation for Greater Bay Area </t>
    </r>
    <r>
      <rPr>
        <sz val="12"/>
        <rFont val="Times New Roman"/>
        <family val="1"/>
      </rPr>
      <t>- please enter the Local RAR and Local RMR Allocation that you were allocated by the CPUC July 25, 2006 for the Greater Bay Area in Summary Table 4</t>
    </r>
  </si>
  <si>
    <r>
      <t>5.</t>
    </r>
    <r>
      <rPr>
        <sz val="12"/>
        <rFont val="Times New Roman"/>
        <family val="1"/>
      </rPr>
      <t xml:space="preserve">  </t>
    </r>
    <r>
      <rPr>
        <b/>
        <sz val="12"/>
        <rFont val="Times New Roman"/>
        <family val="1"/>
      </rPr>
      <t>Local RAR and Local RMR for Other PG&amp;E Local Areas</t>
    </r>
    <r>
      <rPr>
        <sz val="12"/>
        <rFont val="Times New Roman"/>
        <family val="1"/>
      </rPr>
      <t xml:space="preserve"> - please enter the Local RAR and Local RMR Allocation that you were allocated by the CPUC July 25, 2006 for the Other PG&amp;E Local Areas in Summary Table 5.</t>
    </r>
  </si>
  <si>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</si>
  <si>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</si>
  <si>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t>The LSE is to enter the compliance year of this showing in Cell H6.</t>
  </si>
  <si>
    <r>
      <t>Local RAR Area:</t>
    </r>
    <r>
      <rPr>
        <sz val="12"/>
        <rFont val="Times New Roman"/>
        <family val="1"/>
      </rPr>
      <t xml:space="preserve"> Generator location in Local RAR Area from CAISO Local Units list. In this column please select the appropriate Local Area from the drop down menu. </t>
    </r>
  </si>
  <si>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</si>
  <si>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</si>
  <si>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Local RAR for Big Creek/Ventura (MW)</t>
  </si>
  <si>
    <t>Total Procurement in BC/V Local Area</t>
  </si>
  <si>
    <t>BC/V Local RAR</t>
  </si>
  <si>
    <t>BC/V RMR Allocation</t>
  </si>
  <si>
    <t>Summary Table 3
Local RAR for San Diego Local Area (MW)</t>
  </si>
  <si>
    <t>Summary Table 4
Local RAR for Greater Bay Area (MW)</t>
  </si>
  <si>
    <t>Summary Table 5
Local RAR for Other PG&amp;E Local Areas (MW)</t>
  </si>
  <si>
    <t>Big Creek/Ventura</t>
  </si>
  <si>
    <r>
      <t xml:space="preserve">The Summary Tab of the Local RA template is now almost entirely automated, requiring the LSE to only fill out </t>
    </r>
    <r>
      <rPr>
        <b/>
        <sz val="12"/>
        <rFont val="Times New Roman"/>
        <family val="1"/>
      </rPr>
      <t>(1)</t>
    </r>
    <r>
      <rPr>
        <sz val="12"/>
        <rFont val="Times New Roman"/>
        <family val="1"/>
      </rPr>
      <t xml:space="preserve"> the Compliance Year in Cell E8 </t>
    </r>
    <r>
      <rPr>
        <b/>
        <sz val="12"/>
        <rFont val="Times New Roman"/>
        <family val="1"/>
      </rPr>
      <t>(2)</t>
    </r>
    <r>
      <rPr>
        <sz val="12"/>
        <rFont val="Times New Roman"/>
        <family val="1"/>
      </rPr>
      <t xml:space="preserve"> The LSE's Local RAR per Local Area in Summary Tables 1-5 </t>
    </r>
    <r>
      <rPr>
        <b/>
        <sz val="12"/>
        <rFont val="Times New Roman"/>
        <family val="1"/>
      </rPr>
      <t>(3)</t>
    </r>
    <r>
      <rPr>
        <sz val="12"/>
        <rFont val="Times New Roman"/>
        <family val="1"/>
      </rPr>
      <t xml:space="preserve"> and Provisional Local Area RMR Allocation in Summary Tables 1-5.  Once the LSE has input its resource information into the supporting Physical Resource tab, the Summary Tab will automatically evaluate an LSE’s compliance. </t>
    </r>
  </si>
  <si>
    <r>
      <t>Year of Filing:</t>
    </r>
    <r>
      <rPr>
        <sz val="12"/>
        <rFont val="Times New Roman"/>
        <family val="1"/>
      </rPr>
      <t xml:space="preserve"> Enter the Compliance Year for which this template is submitted.</t>
    </r>
  </si>
  <si>
    <r>
      <t>1. Local RAR and Local RMR Allocation for LA Basin Local Area</t>
    </r>
    <r>
      <rPr>
        <sz val="12"/>
        <rFont val="Times New Roman"/>
        <family val="1"/>
      </rPr>
      <t xml:space="preserve"> - please enter the Local RAR and Local RMR Allocation that you were allocated by the CPUC July 25, 2006 for the LA Basin Local Area in Summary Table 1.</t>
    </r>
  </si>
  <si>
    <r>
      <t xml:space="preserve">The Local Only Template was created to assure that each Load Serving Entity (“LSE”) owns or contracts for sufficient capacity to meet its Local Resource Adequacy Requirement (RAR).  Each LSE must use this template to submit a Preliminary Local RAR filing, which is due on September 19, 2007; postmarks are </t>
    </r>
    <r>
      <rPr>
        <b/>
        <sz val="12"/>
        <rFont val="Times New Roman"/>
        <family val="1"/>
      </rPr>
      <t>not</t>
    </r>
    <r>
      <rPr>
        <sz val="12"/>
        <rFont val="Times New Roman"/>
        <family val="1"/>
      </rPr>
      <t xml:space="preserve"> accepted.   Each LSE must also use this template to submit the Final Local RAR Filing, accompanying the Final System RAR showing, due on October 31, 2007; again, postmarks are </t>
    </r>
    <r>
      <rPr>
        <b/>
        <sz val="12"/>
        <rFont val="Times New Roman"/>
        <family val="1"/>
      </rPr>
      <t>not</t>
    </r>
    <r>
      <rPr>
        <sz val="12"/>
        <rFont val="Times New Roman"/>
        <family val="1"/>
      </rPr>
      <t xml:space="preserve"> accepted.  Please consult the RA Filing Guide for more detail regarding 2008 implementation, as many things have changed.</t>
    </r>
  </si>
  <si>
    <t xml:space="preserve">The Preliminary and Final Local RAR showing must include all units the LSE procures that are designated in any of the Local Areas or that are on the list of units that are provisionally offered RMR contracts for 2008; please do not restrict entries to units the LSE will count towards their own Local RAR.  </t>
  </si>
  <si>
    <t>RMR Proportionate share</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</si>
  <si>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units the LSE procures that are designated in any of the Local Areas or that are on the list of units that are provisionally offered RMR contracts for 2008; please do not restrict entries to units the LSE will count towards their own Local RAR.  </t>
  </si>
  <si>
    <r>
      <t>Scheduling Resource ID</t>
    </r>
    <r>
      <rPr>
        <sz val="12"/>
        <rFont val="Times New Roman"/>
        <family val="1"/>
      </rPr>
      <t xml:space="preserve"> – The CAISO-assigned Scheduling Resource ID for this resource, either aggregate or unit specific.  Please find this ID on the List of Qualifying Capacity posted on the CAISO website on July 11, 2007.  For resources "paired" to become one contract with increased availability, please list both paired IDs on one line, and any resources with "unpaired" amounts on a separate line.</t>
    </r>
  </si>
  <si>
    <r>
      <t>2. Local RAR and Local RMR Allocation for Big Creek/Ventura Local Area</t>
    </r>
    <r>
      <rPr>
        <sz val="12"/>
        <rFont val="Times New Roman"/>
        <family val="1"/>
      </rPr>
      <t xml:space="preserve"> - please enter the Local RAR and Local RMR Allocation that you were allocated by the CPUC July 25, 2006 for the Big Creek/Ventura Local Area in Summary Table 2.</t>
    </r>
  </si>
  <si>
    <t>Summary Table 2, Total Claimed Resource Adequacy Capacity in Big Creek/Ventura Local Area (MW)</t>
  </si>
  <si>
    <t>Table 2 shows the sum of Resource Adequacy Capacity reported for the Big Creek/Ventura Local Area.  Physical Resources and Unit Specific DWR contracts located within the Big Creek/Ventura Local Area count towards this total.  When an LSE specifies the Big Creek/Ventura Local Area in the Local RAR column, the MW value of Resource Adequacy Capacity are drawn into this Summary Table, summed with the Local RMR Allocation for the Big Creek/Ventura Local Area, and compared against the LSE's Local RAR in the Big Creek/Ventura Local Area.  The table then reports whether the LSE has procured sufficient resources to meet reported Local RAR in the Big Creek/Ventura Local Area.</t>
  </si>
  <si>
    <t>Summary Table 3, Total Claimed Resource Adequacy Capacity in San Diego Local Area (MW)</t>
  </si>
  <si>
    <t>Summary Table 4, Total Claimed Resource Adequacy Capacity in Greater Bay Local Area (MW)</t>
  </si>
  <si>
    <t>Summary Table 5, Total Claimed Resource Adequacy Capacity in Other PG&amp;E  Local Areas (MW)</t>
  </si>
  <si>
    <t>RA Contract</t>
  </si>
  <si>
    <t>Mar. RA Capacity</t>
  </si>
  <si>
    <t>Mar. Min. Hours</t>
  </si>
  <si>
    <t>Apr. RA Capacity</t>
  </si>
  <si>
    <t>Apr. Min. Hours</t>
  </si>
  <si>
    <t>Jun. RA Capacity</t>
  </si>
  <si>
    <t>Jul. RA Capacity</t>
  </si>
  <si>
    <t>Jun. Min. Hours</t>
  </si>
  <si>
    <t>Jul. Min. Hours</t>
  </si>
  <si>
    <t>Sep. RA Capacity</t>
  </si>
  <si>
    <t>Sep. Min. Hours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</si>
</sst>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Yes&quot;;&quot;Yes&quot;;&quot;No&quot;"/>
    <numFmt numFmtId="166" formatCode="&quot;True&quot;;&quot;True&quot;;&quot;False&quot;"/>
    <numFmt numFmtId="167" formatCode="&quot;On&quot;;&quot;On&quot;;&quot;Off&quot;"/>
    <numFmt numFmtId="168" formatCode="0.0%"/>
    <numFmt numFmtId="169" formatCode="[$€-2]\ #,##0.00_);[Red]\([$€-2]\ #,##0.00\)"/>
    <numFmt numFmtId="170" formatCode="_(* #,##0.0_);_(* \(#,##0.0\);_(* &quot;-&quot;??_);_(@_)"/>
    <numFmt numFmtId="171" formatCode="_(* #,##0_);_(* \(#,##0\);_(* &quot;-&quot;??_);_(@_)"/>
    <numFmt numFmtId="172" formatCode="_(* #,##0.0_);_(* \(#,##0.0\);_(* &quot;-&quot;?_);_(@_)"/>
    <numFmt numFmtId="173" formatCode="[$-409]dddd\,\ mmmm\ dd\,\ yyyy"/>
    <numFmt numFmtId="174" formatCode="m/d/yyyy;@"/>
    <numFmt numFmtId="175" formatCode="[$-409]mmmm\ d\,\ yyyy;@"/>
    <numFmt numFmtId="176" formatCode="0.0"/>
    <numFmt numFmtId="177" formatCode="#,##0.0"/>
  </numFmts>
  <fonts count="19">
    <font>
      <sz val="10"/>
      <name val="Arial"/>
      <family val="0"/>
    </font>
    <font>
      <b/>
      <sz val="14"/>
      <name val="Arial"/>
      <family val="2"/>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8"/>
      <color indexed="8"/>
      <name val="Arial"/>
      <family val="2"/>
    </font>
    <font>
      <sz val="12"/>
      <name val="Arial"/>
      <family val="0"/>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sz val="10"/>
      <color indexed="10"/>
      <name val="Arial"/>
      <family val="0"/>
    </font>
    <font>
      <sz val="9"/>
      <name val="Arial"/>
      <family val="2"/>
    </font>
    <font>
      <sz val="10"/>
      <color indexed="12"/>
      <name val="Arial"/>
      <family val="0"/>
    </font>
    <font>
      <b/>
      <sz val="10"/>
      <color indexed="12"/>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color indexed="63"/>
      </left>
      <right>
        <color indexed="63"/>
      </right>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thin"/>
      <right style="medium"/>
      <top style="thin"/>
      <bottom style="thin"/>
    </border>
    <border>
      <left style="medium"/>
      <right>
        <color indexed="63"/>
      </right>
      <top>
        <color indexed="63"/>
      </top>
      <bottom>
        <color indexed="63"/>
      </bottom>
    </border>
    <border>
      <left style="thin"/>
      <right style="medium"/>
      <top style="thin"/>
      <bottom style="medium"/>
    </border>
    <border>
      <left style="thin"/>
      <right style="thin"/>
      <top style="thin"/>
      <bottom style="medium"/>
    </border>
    <border>
      <left style="thin"/>
      <right>
        <color indexed="63"/>
      </right>
      <top style="thin"/>
      <bottom style="thin"/>
    </border>
    <border>
      <left style="medium"/>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0" xfId="0" applyFont="1" applyAlignment="1">
      <alignment wrapText="1"/>
    </xf>
    <xf numFmtId="0" fontId="0" fillId="0" borderId="0" xfId="0"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6" fillId="0" borderId="0" xfId="0" applyFont="1" applyFill="1" applyBorder="1" applyAlignment="1">
      <alignment/>
    </xf>
    <xf numFmtId="0" fontId="0" fillId="0" borderId="0" xfId="0" applyFill="1" applyBorder="1" applyAlignment="1">
      <alignment horizontal="right"/>
    </xf>
    <xf numFmtId="0" fontId="2" fillId="0" borderId="0" xfId="0" applyFont="1" applyFill="1" applyBorder="1" applyAlignment="1">
      <alignment horizontal="right"/>
    </xf>
    <xf numFmtId="0" fontId="6" fillId="0" borderId="0" xfId="0" applyFont="1" applyAlignment="1">
      <alignment/>
    </xf>
    <xf numFmtId="0" fontId="0" fillId="0" borderId="0" xfId="0"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0" fillId="0" borderId="1" xfId="0" applyFill="1" applyBorder="1" applyAlignment="1">
      <alignment horizontal="right"/>
    </xf>
    <xf numFmtId="0" fontId="8" fillId="0" borderId="0" xfId="0" applyFont="1" applyAlignment="1">
      <alignment/>
    </xf>
    <xf numFmtId="0" fontId="6" fillId="0" borderId="0" xfId="0" applyNumberFormat="1" applyFont="1" applyBorder="1" applyAlignment="1">
      <alignment/>
    </xf>
    <xf numFmtId="0" fontId="8" fillId="2" borderId="0" xfId="0" applyFont="1" applyFill="1" applyBorder="1" applyAlignment="1">
      <alignment horizontal="center"/>
    </xf>
    <xf numFmtId="0" fontId="2" fillId="0" borderId="0" xfId="0" applyNumberFormat="1" applyFont="1" applyBorder="1" applyAlignment="1">
      <alignment/>
    </xf>
    <xf numFmtId="0" fontId="10" fillId="0" borderId="0" xfId="0" applyFont="1" applyAlignment="1">
      <alignment horizontal="left" indent="4"/>
    </xf>
    <xf numFmtId="0" fontId="9" fillId="0" borderId="0" xfId="0" applyFont="1" applyAlignment="1">
      <alignment wrapText="1"/>
    </xf>
    <xf numFmtId="0" fontId="11" fillId="0" borderId="0" xfId="0" applyFont="1" applyAlignment="1">
      <alignment horizontal="center" wrapText="1"/>
    </xf>
    <xf numFmtId="0" fontId="9" fillId="0" borderId="0" xfId="0" applyFont="1" applyAlignment="1">
      <alignment horizontal="center" wrapText="1"/>
    </xf>
    <xf numFmtId="0" fontId="14" fillId="0" borderId="0" xfId="0" applyFont="1" applyAlignment="1">
      <alignment wrapText="1"/>
    </xf>
    <xf numFmtId="0" fontId="10" fillId="0" borderId="0" xfId="0" applyFont="1" applyAlignment="1">
      <alignment wrapText="1"/>
    </xf>
    <xf numFmtId="15" fontId="9" fillId="0" borderId="0" xfId="0" applyNumberFormat="1" applyFont="1" applyAlignment="1">
      <alignment horizontal="center" wrapText="1"/>
    </xf>
    <xf numFmtId="0" fontId="0" fillId="0" borderId="0" xfId="0" applyFont="1" applyAlignment="1">
      <alignment/>
    </xf>
    <xf numFmtId="0" fontId="12" fillId="0" borderId="0" xfId="0" applyFont="1" applyAlignment="1">
      <alignment wrapText="1"/>
    </xf>
    <xf numFmtId="0" fontId="8" fillId="0" borderId="0" xfId="0" applyFont="1" applyBorder="1" applyAlignment="1">
      <alignment/>
    </xf>
    <xf numFmtId="0" fontId="9" fillId="0" borderId="0" xfId="0" applyFont="1" applyBorder="1" applyAlignment="1">
      <alignment horizontal="left" vertical="top" wrapText="1" indent="4"/>
    </xf>
    <xf numFmtId="0" fontId="15" fillId="0" borderId="0" xfId="0" applyFont="1" applyAlignment="1">
      <alignment horizontal="center"/>
    </xf>
    <xf numFmtId="0" fontId="8" fillId="2" borderId="2" xfId="0" applyFont="1" applyFill="1" applyBorder="1" applyAlignment="1">
      <alignment horizontal="left"/>
    </xf>
    <xf numFmtId="0" fontId="8" fillId="2" borderId="2" xfId="0" applyFont="1" applyFill="1" applyBorder="1" applyAlignment="1">
      <alignment horizontal="center"/>
    </xf>
    <xf numFmtId="0" fontId="8" fillId="0" borderId="2" xfId="0" applyFont="1" applyBorder="1" applyAlignment="1">
      <alignment/>
    </xf>
    <xf numFmtId="0" fontId="2" fillId="0" borderId="3" xfId="0" applyFont="1" applyBorder="1" applyAlignment="1">
      <alignment horizontal="center"/>
    </xf>
    <xf numFmtId="0" fontId="16" fillId="0" borderId="4" xfId="0" applyFont="1" applyBorder="1" applyAlignment="1">
      <alignment horizontal="center" wrapText="1"/>
    </xf>
    <xf numFmtId="0" fontId="8" fillId="0" borderId="0" xfId="0" applyFont="1" applyAlignment="1">
      <alignment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Font="1" applyAlignment="1">
      <alignment/>
    </xf>
    <xf numFmtId="0" fontId="14" fillId="0" borderId="0" xfId="0" applyFont="1" applyBorder="1" applyAlignment="1">
      <alignment vertical="top" wrapText="1"/>
    </xf>
    <xf numFmtId="0" fontId="2" fillId="0" borderId="0" xfId="0" applyFont="1" applyAlignment="1">
      <alignment/>
    </xf>
    <xf numFmtId="0" fontId="9" fillId="0" borderId="0" xfId="0" applyFont="1" applyBorder="1" applyAlignment="1">
      <alignment vertical="top" wrapText="1"/>
    </xf>
    <xf numFmtId="0" fontId="0" fillId="0" borderId="0" xfId="0" applyFont="1" applyAlignment="1">
      <alignment/>
    </xf>
    <xf numFmtId="0" fontId="10" fillId="0" borderId="0" xfId="0" applyNumberFormat="1" applyFont="1" applyAlignment="1">
      <alignment wrapText="1"/>
    </xf>
    <xf numFmtId="0" fontId="8" fillId="0" borderId="0" xfId="0" applyFont="1" applyAlignment="1">
      <alignment/>
    </xf>
    <xf numFmtId="0" fontId="0" fillId="0" borderId="5" xfId="0" applyFont="1" applyBorder="1" applyAlignment="1">
      <alignment horizontal="center" vertical="center"/>
    </xf>
    <xf numFmtId="0" fontId="0" fillId="0" borderId="0" xfId="0" applyFont="1" applyAlignment="1">
      <alignment horizontal="center" vertical="center"/>
    </xf>
    <xf numFmtId="0" fontId="2" fillId="0" borderId="1" xfId="0" applyFont="1" applyFill="1" applyBorder="1" applyAlignment="1">
      <alignment horizontal="center" wrapText="1"/>
    </xf>
    <xf numFmtId="0" fontId="2" fillId="0" borderId="6" xfId="0" applyFont="1" applyFill="1" applyBorder="1" applyAlignment="1">
      <alignment horizontal="center" wrapText="1"/>
    </xf>
    <xf numFmtId="0" fontId="8" fillId="2" borderId="0" xfId="0" applyFont="1" applyFill="1" applyBorder="1" applyAlignment="1">
      <alignment horizontal="left"/>
    </xf>
    <xf numFmtId="0" fontId="2" fillId="0" borderId="0" xfId="0" applyFont="1" applyBorder="1" applyAlignment="1">
      <alignment horizontal="left" vertical="center"/>
    </xf>
    <xf numFmtId="168" fontId="15" fillId="0" borderId="0" xfId="21" applyNumberFormat="1" applyFont="1" applyFill="1" applyBorder="1" applyAlignment="1">
      <alignment horizontal="center" vertical="center" wrapText="1"/>
    </xf>
    <xf numFmtId="3" fontId="15"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5" fillId="0" borderId="0" xfId="0" applyFont="1" applyAlignment="1">
      <alignment horizontal="center" vertical="center" wrapText="1"/>
    </xf>
    <xf numFmtId="2" fontId="0" fillId="0" borderId="4" xfId="21"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0" xfId="0" applyFont="1" applyFill="1" applyBorder="1" applyAlignment="1">
      <alignment horizontal="left"/>
    </xf>
    <xf numFmtId="0" fontId="2" fillId="2" borderId="0" xfId="0" applyFont="1" applyFill="1" applyBorder="1" applyAlignment="1">
      <alignment horizontal="left"/>
    </xf>
    <xf numFmtId="0" fontId="8"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2" borderId="2" xfId="0" applyFont="1" applyFill="1" applyBorder="1" applyAlignment="1">
      <alignment horizontal="left"/>
    </xf>
    <xf numFmtId="2" fontId="0" fillId="0" borderId="10" xfId="21" applyNumberFormat="1" applyFont="1" applyFill="1" applyBorder="1" applyAlignment="1">
      <alignment horizontal="center" vertical="center" wrapText="1"/>
    </xf>
    <xf numFmtId="0" fontId="2" fillId="3" borderId="0" xfId="0" applyFont="1" applyFill="1" applyBorder="1" applyAlignment="1">
      <alignment horizontal="left" vertical="center"/>
    </xf>
    <xf numFmtId="0" fontId="0" fillId="3" borderId="0" xfId="0" applyFont="1" applyFill="1" applyBorder="1" applyAlignment="1">
      <alignment horizontal="center"/>
    </xf>
    <xf numFmtId="0" fontId="8" fillId="3" borderId="2"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2" fillId="4" borderId="13" xfId="0" applyFont="1" applyFill="1" applyBorder="1" applyAlignment="1">
      <alignment horizontal="center" vertical="center" wrapText="1"/>
    </xf>
    <xf numFmtId="2" fontId="18" fillId="3" borderId="14" xfId="21"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0"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2" fillId="0" borderId="0" xfId="0" applyFont="1" applyFill="1" applyBorder="1" applyAlignment="1">
      <alignment/>
    </xf>
    <xf numFmtId="0" fontId="2" fillId="2" borderId="0" xfId="0" applyFont="1" applyFill="1" applyBorder="1" applyAlignment="1">
      <alignment horizontal="left" wrapText="1"/>
    </xf>
    <xf numFmtId="2" fontId="18" fillId="3" borderId="16" xfId="21" applyNumberFormat="1" applyFont="1" applyFill="1" applyBorder="1" applyAlignment="1">
      <alignment horizontal="center" vertical="center" wrapText="1"/>
    </xf>
    <xf numFmtId="2" fontId="0" fillId="0" borderId="17" xfId="21" applyNumberFormat="1" applyFont="1" applyFill="1" applyBorder="1" applyAlignment="1">
      <alignment horizontal="center" vertical="center" wrapText="1"/>
    </xf>
    <xf numFmtId="0" fontId="2" fillId="0" borderId="0" xfId="0" applyFont="1" applyAlignment="1">
      <alignment horizontal="left"/>
    </xf>
    <xf numFmtId="0" fontId="2" fillId="5" borderId="18" xfId="0" applyFont="1" applyFill="1" applyBorder="1" applyAlignment="1">
      <alignment horizontal="center" wrapText="1"/>
    </xf>
    <xf numFmtId="0" fontId="2" fillId="5" borderId="1" xfId="0" applyFont="1" applyFill="1" applyBorder="1" applyAlignment="1">
      <alignment horizontal="center" wrapText="1"/>
    </xf>
    <xf numFmtId="0" fontId="2" fillId="5" borderId="6" xfId="0" applyFont="1" applyFill="1" applyBorder="1" applyAlignment="1">
      <alignment horizontal="center" wrapText="1"/>
    </xf>
    <xf numFmtId="2" fontId="2" fillId="5" borderId="1" xfId="0" applyNumberFormat="1" applyFont="1" applyFill="1" applyBorder="1" applyAlignment="1">
      <alignment horizontal="center" wrapText="1"/>
    </xf>
    <xf numFmtId="0" fontId="0" fillId="0" borderId="2" xfId="0" applyFont="1" applyBorder="1" applyAlignment="1">
      <alignment horizontal="center" vertical="center"/>
    </xf>
    <xf numFmtId="2" fontId="0" fillId="0" borderId="0" xfId="21" applyNumberFormat="1" applyFont="1" applyFill="1" applyBorder="1" applyAlignment="1">
      <alignment horizontal="center" vertical="center" wrapText="1"/>
    </xf>
    <xf numFmtId="0" fontId="8" fillId="0" borderId="0" xfId="0" applyFont="1" applyFill="1" applyBorder="1" applyAlignment="1">
      <alignment horizontal="center"/>
    </xf>
    <xf numFmtId="2" fontId="18" fillId="0" borderId="0" xfId="21" applyNumberFormat="1" applyFont="1" applyFill="1" applyBorder="1" applyAlignment="1">
      <alignment horizontal="center" vertical="center" wrapText="1"/>
    </xf>
    <xf numFmtId="0" fontId="8" fillId="0" borderId="0" xfId="0" applyFont="1" applyFill="1" applyBorder="1" applyAlignment="1">
      <alignment/>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4" borderId="22" xfId="0" applyFont="1" applyFill="1" applyBorder="1" applyAlignment="1">
      <alignment horizontal="center" vertical="center" wrapText="1"/>
    </xf>
    <xf numFmtId="0" fontId="2" fillId="0" borderId="0" xfId="0" applyFont="1" applyBorder="1" applyAlignment="1">
      <alignment/>
    </xf>
    <xf numFmtId="0" fontId="2" fillId="0" borderId="13" xfId="0" applyFont="1" applyBorder="1" applyAlignment="1">
      <alignment horizontal="center" vertical="center" wrapText="1"/>
    </xf>
    <xf numFmtId="2" fontId="0" fillId="0" borderId="1" xfId="21" applyNumberFormat="1" applyFont="1" applyFill="1" applyBorder="1" applyAlignment="1">
      <alignment horizontal="center" vertical="center" wrapText="1"/>
    </xf>
    <xf numFmtId="1" fontId="2" fillId="6" borderId="23" xfId="0" applyNumberFormat="1" applyFont="1" applyFill="1" applyBorder="1" applyAlignment="1" applyProtection="1">
      <alignment horizontal="center" vertical="center" wrapText="1"/>
      <protection locked="0"/>
    </xf>
    <xf numFmtId="2" fontId="0" fillId="6" borderId="1" xfId="21" applyNumberFormat="1" applyFont="1" applyFill="1" applyBorder="1" applyAlignment="1" applyProtection="1">
      <alignment horizontal="center" vertical="center" wrapText="1"/>
      <protection locked="0"/>
    </xf>
    <xf numFmtId="2" fontId="0" fillId="6" borderId="18" xfId="21" applyNumberFormat="1" applyFont="1" applyFill="1" applyBorder="1" applyAlignment="1" applyProtection="1">
      <alignment horizontal="center" vertical="center" wrapText="1"/>
      <protection locked="0"/>
    </xf>
    <xf numFmtId="0" fontId="0" fillId="0" borderId="18" xfId="0" applyBorder="1" applyAlignment="1" applyProtection="1">
      <alignment horizontal="center"/>
      <protection locked="0"/>
    </xf>
    <xf numFmtId="0" fontId="7" fillId="0" borderId="1" xfId="0" applyFont="1" applyBorder="1" applyAlignment="1" applyProtection="1">
      <alignment vertical="top" wrapText="1"/>
      <protection locked="0"/>
    </xf>
    <xf numFmtId="0" fontId="17"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2" fontId="0" fillId="0" borderId="6"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9" fillId="0" borderId="0" xfId="0" applyFont="1" applyAlignment="1">
      <alignment horizontal="center" vertical="top" wrapText="1"/>
    </xf>
    <xf numFmtId="0" fontId="0" fillId="6" borderId="0" xfId="0" applyFont="1" applyFill="1" applyBorder="1" applyAlignment="1">
      <alignment horizontal="left" vertical="center" wrapText="1" indent="3"/>
    </xf>
    <xf numFmtId="0" fontId="0" fillId="0" borderId="0" xfId="0" applyFont="1" applyAlignment="1">
      <alignment horizontal="left" indent="3"/>
    </xf>
    <xf numFmtId="0" fontId="6" fillId="0" borderId="24" xfId="0" applyFont="1" applyBorder="1" applyAlignment="1">
      <alignment horizontal="center" vertical="center" wrapText="1"/>
    </xf>
    <xf numFmtId="0" fontId="8" fillId="0" borderId="25" xfId="0" applyFont="1" applyBorder="1" applyAlignment="1">
      <alignment horizontal="center" vertical="center"/>
    </xf>
    <xf numFmtId="0" fontId="0" fillId="0" borderId="25" xfId="0" applyBorder="1" applyAlignment="1">
      <alignment/>
    </xf>
    <xf numFmtId="0" fontId="0" fillId="0" borderId="26" xfId="0" applyBorder="1" applyAlignment="1">
      <alignment/>
    </xf>
    <xf numFmtId="0" fontId="2"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6" fillId="2" borderId="27" xfId="0" applyFont="1"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28" xfId="0" applyBorder="1" applyAlignment="1">
      <alignment horizontal="center" vertical="center"/>
    </xf>
    <xf numFmtId="0" fontId="2" fillId="3" borderId="0" xfId="0" applyFont="1" applyFill="1" applyBorder="1" applyAlignment="1">
      <alignment horizontal="center" vertical="center" wrapText="1"/>
    </xf>
    <xf numFmtId="0" fontId="0" fillId="3" borderId="0" xfId="0" applyFill="1" applyBorder="1" applyAlignment="1">
      <alignment horizontal="center" wrapText="1"/>
    </xf>
    <xf numFmtId="0" fontId="6" fillId="2" borderId="24" xfId="0" applyFont="1" applyFill="1" applyBorder="1" applyAlignment="1" applyProtection="1">
      <alignment horizontal="center" vertical="center" wrapText="1"/>
      <protection locked="0"/>
    </xf>
    <xf numFmtId="0" fontId="0" fillId="0" borderId="25" xfId="0" applyBorder="1" applyAlignment="1">
      <alignment horizontal="center" vertical="center"/>
    </xf>
    <xf numFmtId="0" fontId="0" fillId="0" borderId="29"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5"/>
  </sheetPr>
  <dimension ref="A1:D43"/>
  <sheetViews>
    <sheetView showGridLines="0" workbookViewId="0" topLeftCell="A1">
      <selection activeCell="B4" sqref="B4"/>
    </sheetView>
  </sheetViews>
  <sheetFormatPr defaultColWidth="9.140625" defaultRowHeight="12" customHeight="1"/>
  <cols>
    <col min="1" max="1" width="64.7109375" style="2" customWidth="1"/>
    <col min="2" max="2" width="64.00390625" style="2" customWidth="1"/>
    <col min="3" max="16384" width="9.140625" style="2" customWidth="1"/>
  </cols>
  <sheetData>
    <row r="1" spans="1:4" ht="17.25" customHeight="1">
      <c r="A1" s="9" t="s">
        <v>24</v>
      </c>
      <c r="B1" s="3"/>
      <c r="C1" s="3"/>
      <c r="D1" s="4"/>
    </row>
    <row r="2" spans="1:4" ht="12" customHeight="1">
      <c r="A2" s="3"/>
      <c r="B2" s="3"/>
      <c r="C2" s="3"/>
      <c r="D2" s="4"/>
    </row>
    <row r="3" spans="1:4" ht="12" customHeight="1">
      <c r="A3" s="5"/>
      <c r="B3" s="3"/>
      <c r="C3" s="3"/>
      <c r="D3" s="4"/>
    </row>
    <row r="4" spans="1:3" ht="12" customHeight="1">
      <c r="A4" s="11" t="s">
        <v>20</v>
      </c>
      <c r="B4" s="16"/>
      <c r="C4" s="5"/>
    </row>
    <row r="5" spans="1:3" ht="12" customHeight="1">
      <c r="A5" s="11" t="s">
        <v>32</v>
      </c>
      <c r="B5" s="16"/>
      <c r="C5" s="5"/>
    </row>
    <row r="6" spans="1:3" ht="12" customHeight="1">
      <c r="A6" s="11" t="s">
        <v>8</v>
      </c>
      <c r="B6" s="16"/>
      <c r="C6" s="5"/>
    </row>
    <row r="7" spans="1:3" ht="12" customHeight="1">
      <c r="A7" s="6"/>
      <c r="B7" s="10"/>
      <c r="C7" s="5"/>
    </row>
    <row r="8" spans="1:3" ht="12" customHeight="1">
      <c r="A8" s="7" t="s">
        <v>18</v>
      </c>
      <c r="B8" s="10"/>
      <c r="C8" s="5"/>
    </row>
    <row r="9" spans="1:3" ht="12" customHeight="1">
      <c r="A9" s="5" t="s">
        <v>9</v>
      </c>
      <c r="B9" s="10"/>
      <c r="C9" s="5"/>
    </row>
    <row r="10" spans="1:3" ht="12" customHeight="1">
      <c r="A10" s="5" t="s">
        <v>11</v>
      </c>
      <c r="B10" s="10"/>
      <c r="C10" s="5"/>
    </row>
    <row r="11" spans="1:3" ht="12" customHeight="1">
      <c r="A11" s="5" t="s">
        <v>12</v>
      </c>
      <c r="B11" s="10"/>
      <c r="C11" s="5"/>
    </row>
    <row r="12" spans="1:3" ht="12" customHeight="1">
      <c r="A12" s="5" t="s">
        <v>10</v>
      </c>
      <c r="B12" s="10"/>
      <c r="C12" s="5"/>
    </row>
    <row r="13" spans="1:3" ht="12" customHeight="1">
      <c r="A13" s="5"/>
      <c r="B13" s="10"/>
      <c r="C13" s="5"/>
    </row>
    <row r="14" spans="1:3" ht="12" customHeight="1">
      <c r="A14" s="8" t="s">
        <v>21</v>
      </c>
      <c r="B14" s="10"/>
      <c r="C14" s="5"/>
    </row>
    <row r="15" spans="1:3" ht="12" customHeight="1">
      <c r="A15" s="42" t="s">
        <v>47</v>
      </c>
      <c r="B15" s="43"/>
      <c r="C15" s="5"/>
    </row>
    <row r="16" spans="1:3" s="45" customFormat="1" ht="12" customHeight="1">
      <c r="A16" s="42" t="s">
        <v>43</v>
      </c>
      <c r="B16" s="43"/>
      <c r="C16" s="44"/>
    </row>
    <row r="17" spans="1:3" s="45" customFormat="1" ht="40.5" customHeight="1">
      <c r="A17" s="42" t="s">
        <v>44</v>
      </c>
      <c r="B17" s="43"/>
      <c r="C17" s="44"/>
    </row>
    <row r="18" spans="1:3" s="45" customFormat="1" ht="36" customHeight="1">
      <c r="A18" s="6"/>
      <c r="B18" s="46"/>
      <c r="C18" s="44"/>
    </row>
    <row r="19" spans="1:3" s="45" customFormat="1" ht="12" customHeight="1">
      <c r="A19" s="11" t="s">
        <v>26</v>
      </c>
      <c r="B19" s="16"/>
      <c r="C19" s="44"/>
    </row>
    <row r="20" spans="1:3" ht="12" customHeight="1">
      <c r="A20" s="11" t="s">
        <v>5</v>
      </c>
      <c r="B20" s="16"/>
      <c r="C20" s="5"/>
    </row>
    <row r="21" spans="1:3" ht="12" customHeight="1">
      <c r="A21" s="11" t="s">
        <v>6</v>
      </c>
      <c r="B21" s="16"/>
      <c r="C21" s="5"/>
    </row>
    <row r="22" spans="1:3" ht="12" customHeight="1">
      <c r="A22" s="85" t="s">
        <v>28</v>
      </c>
      <c r="B22" s="16"/>
      <c r="C22" s="5"/>
    </row>
    <row r="23" spans="1:3" ht="35.25" customHeight="1">
      <c r="A23" s="6"/>
      <c r="B23" s="10"/>
      <c r="C23" s="5"/>
    </row>
    <row r="24" spans="1:3" ht="12" customHeight="1">
      <c r="A24" s="6" t="s">
        <v>16</v>
      </c>
      <c r="B24" s="10"/>
      <c r="C24" s="5"/>
    </row>
    <row r="25" spans="1:3" ht="12" customHeight="1">
      <c r="A25" s="6"/>
      <c r="B25" s="10"/>
      <c r="C25" s="5"/>
    </row>
    <row r="26" spans="1:3" ht="12" customHeight="1">
      <c r="A26" s="11" t="s">
        <v>29</v>
      </c>
      <c r="B26" s="16"/>
      <c r="C26" s="5"/>
    </row>
    <row r="27" spans="1:3" ht="12" customHeight="1">
      <c r="A27" s="11" t="s">
        <v>30</v>
      </c>
      <c r="B27" s="16"/>
      <c r="C27" s="5"/>
    </row>
    <row r="28" spans="1:3" ht="12" customHeight="1">
      <c r="A28" s="11" t="s">
        <v>22</v>
      </c>
      <c r="B28" s="16"/>
      <c r="C28" s="5"/>
    </row>
    <row r="29" spans="1:3" ht="12" customHeight="1">
      <c r="A29" s="11" t="s">
        <v>23</v>
      </c>
      <c r="B29" s="16"/>
      <c r="C29" s="5"/>
    </row>
    <row r="30" spans="1:3" ht="12" customHeight="1">
      <c r="A30" s="11" t="s">
        <v>34</v>
      </c>
      <c r="B30" s="16"/>
      <c r="C30" s="5"/>
    </row>
    <row r="31" spans="1:3" ht="12" customHeight="1">
      <c r="A31" s="86"/>
      <c r="B31" s="10"/>
      <c r="C31" s="5"/>
    </row>
    <row r="32" spans="1:2" ht="12" customHeight="1">
      <c r="A32" s="6" t="s">
        <v>33</v>
      </c>
      <c r="B32" s="10"/>
    </row>
    <row r="33" spans="1:2" ht="12" customHeight="1">
      <c r="A33" s="11" t="s">
        <v>13</v>
      </c>
      <c r="B33" s="16"/>
    </row>
    <row r="34" spans="1:2" ht="12" customHeight="1">
      <c r="A34" s="11" t="s">
        <v>5</v>
      </c>
      <c r="B34" s="16"/>
    </row>
    <row r="35" spans="1:2" ht="12" customHeight="1">
      <c r="A35" s="11" t="s">
        <v>14</v>
      </c>
      <c r="B35" s="16"/>
    </row>
    <row r="36" spans="1:2" ht="12" customHeight="1">
      <c r="A36" s="11" t="s">
        <v>15</v>
      </c>
      <c r="B36" s="16"/>
    </row>
    <row r="42" ht="12" customHeight="1">
      <c r="B42"/>
    </row>
    <row r="43" ht="12" customHeight="1">
      <c r="A43" s="2"/>
    </row>
    <row r="44" ht="12" customHeight="1"/>
  </sheetData>
  <printOptions/>
  <pageMargins left="0.75" right="0.75" top="1" bottom="1" header="0.5" footer="0.5"/>
  <pageSetup horizontalDpi="525" verticalDpi="525" orientation="landscape" scale="81" r:id="rId1"/>
  <headerFooter alignWithMargins="0">
    <oddHeader>&amp;LAugust 9th, 2007 {Filing Month} 2008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codeName="Sheet11">
    <tabColor indexed="47"/>
  </sheetPr>
  <dimension ref="A1:B114"/>
  <sheetViews>
    <sheetView showGridLines="0" workbookViewId="0" topLeftCell="A1">
      <selection activeCell="A1" sqref="A1"/>
    </sheetView>
  </sheetViews>
  <sheetFormatPr defaultColWidth="9.140625" defaultRowHeight="12.75"/>
  <cols>
    <col min="1" max="1" width="135.8515625" style="1" customWidth="1"/>
    <col min="2" max="2" width="44.00390625" style="47" customWidth="1"/>
    <col min="3" max="16384" width="9.140625" style="47" customWidth="1"/>
  </cols>
  <sheetData>
    <row r="1" spans="1:2" ht="18" customHeight="1">
      <c r="A1" s="27">
        <v>39303</v>
      </c>
      <c r="B1" s="28"/>
    </row>
    <row r="2" spans="1:2" ht="15">
      <c r="A2" s="22"/>
      <c r="B2" s="28"/>
    </row>
    <row r="3" spans="1:2" ht="20.25">
      <c r="A3" s="23" t="s">
        <v>17</v>
      </c>
      <c r="B3" s="28"/>
    </row>
    <row r="4" spans="1:2" ht="15">
      <c r="A4" s="24"/>
      <c r="B4" s="28"/>
    </row>
    <row r="5" spans="1:2" ht="15">
      <c r="A5" s="22" t="s">
        <v>36</v>
      </c>
      <c r="B5" s="28"/>
    </row>
    <row r="6" spans="1:2" ht="15">
      <c r="A6" s="22"/>
      <c r="B6" s="28"/>
    </row>
    <row r="7" spans="1:2" ht="15">
      <c r="A7" s="26" t="s">
        <v>3</v>
      </c>
      <c r="B7" s="21"/>
    </row>
    <row r="8" spans="1:2" ht="15">
      <c r="A8" s="26" t="s">
        <v>19</v>
      </c>
      <c r="B8" s="21"/>
    </row>
    <row r="9" spans="1:2" ht="15">
      <c r="A9" s="26" t="s">
        <v>4</v>
      </c>
      <c r="B9" s="21"/>
    </row>
    <row r="10" spans="1:2" ht="15">
      <c r="A10" s="26" t="s">
        <v>2</v>
      </c>
      <c r="B10" s="21"/>
    </row>
    <row r="11" spans="1:2" ht="15">
      <c r="A11" s="22"/>
      <c r="B11" s="28"/>
    </row>
    <row r="12" spans="1:2" ht="17.25">
      <c r="A12" s="29" t="s">
        <v>37</v>
      </c>
      <c r="B12" s="28"/>
    </row>
    <row r="13" spans="1:2" ht="78">
      <c r="A13" s="22" t="s">
        <v>129</v>
      </c>
      <c r="B13" s="28"/>
    </row>
    <row r="14" spans="1:2" ht="15">
      <c r="A14" s="22"/>
      <c r="B14" s="28"/>
    </row>
    <row r="15" spans="1:2" ht="45" customHeight="1">
      <c r="A15" s="22" t="s">
        <v>126</v>
      </c>
      <c r="B15" s="28"/>
    </row>
    <row r="16" spans="1:2" ht="15">
      <c r="A16" s="22"/>
      <c r="B16" s="28"/>
    </row>
    <row r="17" spans="1:2" ht="15">
      <c r="A17" s="22" t="s">
        <v>45</v>
      </c>
      <c r="B17" s="28"/>
    </row>
    <row r="18" spans="1:2" ht="15">
      <c r="A18" s="22"/>
      <c r="B18" s="28"/>
    </row>
    <row r="19" spans="1:2" ht="30.75" customHeight="1">
      <c r="A19" s="22" t="s">
        <v>130</v>
      </c>
      <c r="B19" s="28"/>
    </row>
    <row r="20" spans="1:2" ht="15">
      <c r="A20" s="22"/>
      <c r="B20" s="28"/>
    </row>
    <row r="21" spans="1:2" ht="17.25">
      <c r="A21" s="29" t="s">
        <v>38</v>
      </c>
      <c r="B21" s="28"/>
    </row>
    <row r="22" spans="1:2" ht="15">
      <c r="A22" s="26" t="s">
        <v>40</v>
      </c>
      <c r="B22" s="28"/>
    </row>
    <row r="23" spans="1:2" ht="15">
      <c r="A23" s="26"/>
      <c r="B23" s="28"/>
    </row>
    <row r="24" spans="1:2" ht="15">
      <c r="A24" s="26" t="s">
        <v>53</v>
      </c>
      <c r="B24" s="28"/>
    </row>
    <row r="25" spans="1:2" ht="15">
      <c r="A25" s="26" t="s">
        <v>54</v>
      </c>
      <c r="B25" s="28"/>
    </row>
    <row r="26" spans="1:2" ht="15">
      <c r="A26" s="26" t="s">
        <v>55</v>
      </c>
      <c r="B26" s="28"/>
    </row>
    <row r="27" spans="1:2" ht="15">
      <c r="A27" s="26"/>
      <c r="B27" s="28"/>
    </row>
    <row r="28" spans="1:2" ht="17.25">
      <c r="A28" s="29" t="s">
        <v>39</v>
      </c>
      <c r="B28" s="28"/>
    </row>
    <row r="29" spans="1:2" ht="15">
      <c r="A29" s="22"/>
      <c r="B29" s="28"/>
    </row>
    <row r="30" spans="1:2" ht="46.5">
      <c r="A30" s="22" t="s">
        <v>92</v>
      </c>
      <c r="B30" s="28"/>
    </row>
    <row r="31" spans="1:2" ht="15">
      <c r="A31" s="22"/>
      <c r="B31" s="28"/>
    </row>
    <row r="32" spans="1:2" ht="15">
      <c r="A32" s="26" t="s">
        <v>127</v>
      </c>
      <c r="B32" s="28"/>
    </row>
    <row r="33" spans="1:2" ht="31.5" customHeight="1">
      <c r="A33" s="26" t="s">
        <v>128</v>
      </c>
      <c r="B33" s="28"/>
    </row>
    <row r="34" spans="1:2" ht="31.5" customHeight="1">
      <c r="A34" s="26" t="s">
        <v>134</v>
      </c>
      <c r="B34" s="28"/>
    </row>
    <row r="35" spans="1:2" ht="29.25" customHeight="1">
      <c r="A35" s="26" t="s">
        <v>109</v>
      </c>
      <c r="B35" s="28"/>
    </row>
    <row r="36" spans="1:2" ht="31.5" customHeight="1">
      <c r="A36" s="26" t="s">
        <v>110</v>
      </c>
      <c r="B36" s="28"/>
    </row>
    <row r="37" spans="1:2" ht="30.75">
      <c r="A37" s="26" t="s">
        <v>111</v>
      </c>
      <c r="B37" s="28"/>
    </row>
    <row r="38" spans="1:2" ht="18.75" customHeight="1">
      <c r="A38" s="26"/>
      <c r="B38" s="28"/>
    </row>
    <row r="39" spans="1:2" ht="15">
      <c r="A39" s="25" t="s">
        <v>89</v>
      </c>
      <c r="B39" s="28"/>
    </row>
    <row r="40" spans="1:2" ht="12.75" customHeight="1">
      <c r="A40" s="22"/>
      <c r="B40" s="28"/>
    </row>
    <row r="41" spans="1:2" ht="15">
      <c r="A41" s="22" t="s">
        <v>114</v>
      </c>
      <c r="B41" s="28"/>
    </row>
    <row r="42" spans="1:2" ht="15">
      <c r="A42" s="31"/>
      <c r="B42" s="116"/>
    </row>
    <row r="43" spans="1:2" s="49" customFormat="1" ht="15">
      <c r="A43" s="48" t="s">
        <v>84</v>
      </c>
      <c r="B43" s="116"/>
    </row>
    <row r="44" spans="1:2" s="51" customFormat="1" ht="15">
      <c r="A44" s="50"/>
      <c r="B44" s="116"/>
    </row>
    <row r="45" spans="1:2" s="51" customFormat="1" ht="78">
      <c r="A45" s="50" t="s">
        <v>85</v>
      </c>
      <c r="B45" s="116"/>
    </row>
    <row r="46" spans="1:2" s="51" customFormat="1" ht="15">
      <c r="A46" s="50"/>
      <c r="B46" s="116"/>
    </row>
    <row r="47" spans="1:2" s="49" customFormat="1" ht="15">
      <c r="A47" s="48" t="s">
        <v>135</v>
      </c>
      <c r="B47" s="116"/>
    </row>
    <row r="48" spans="1:2" s="51" customFormat="1" ht="15">
      <c r="A48" s="50"/>
      <c r="B48" s="116"/>
    </row>
    <row r="49" spans="1:2" s="51" customFormat="1" ht="78">
      <c r="A49" s="50" t="s">
        <v>136</v>
      </c>
      <c r="B49" s="116"/>
    </row>
    <row r="50" spans="1:2" s="51" customFormat="1" ht="15">
      <c r="A50" s="50"/>
      <c r="B50" s="116"/>
    </row>
    <row r="51" spans="1:2" s="49" customFormat="1" ht="15">
      <c r="A51" s="48" t="s">
        <v>137</v>
      </c>
      <c r="B51" s="116"/>
    </row>
    <row r="52" spans="1:2" s="51" customFormat="1" ht="15">
      <c r="A52" s="50"/>
      <c r="B52" s="116"/>
    </row>
    <row r="53" spans="1:2" s="51" customFormat="1" ht="78">
      <c r="A53" s="50" t="s">
        <v>86</v>
      </c>
      <c r="B53" s="116"/>
    </row>
    <row r="54" spans="1:2" s="51" customFormat="1" ht="15">
      <c r="A54" s="50"/>
      <c r="B54" s="116"/>
    </row>
    <row r="55" spans="1:2" s="49" customFormat="1" ht="15">
      <c r="A55" s="48" t="s">
        <v>138</v>
      </c>
      <c r="B55" s="116"/>
    </row>
    <row r="56" spans="1:2" s="51" customFormat="1" ht="15">
      <c r="A56" s="50"/>
      <c r="B56" s="116"/>
    </row>
    <row r="57" spans="1:2" s="51" customFormat="1" ht="78">
      <c r="A57" s="50" t="s">
        <v>87</v>
      </c>
      <c r="B57" s="116"/>
    </row>
    <row r="58" spans="1:2" s="51" customFormat="1" ht="15">
      <c r="A58" s="50"/>
      <c r="B58" s="116"/>
    </row>
    <row r="59" spans="1:2" s="49" customFormat="1" ht="15">
      <c r="A59" s="48" t="s">
        <v>139</v>
      </c>
      <c r="B59" s="116"/>
    </row>
    <row r="60" spans="1:2" s="51" customFormat="1" ht="15">
      <c r="A60" s="50"/>
      <c r="B60" s="116"/>
    </row>
    <row r="61" spans="1:2" s="51" customFormat="1" ht="78">
      <c r="A61" s="50" t="s">
        <v>88</v>
      </c>
      <c r="B61" s="116"/>
    </row>
    <row r="62" spans="1:2" ht="15">
      <c r="A62" s="22"/>
      <c r="B62" s="28"/>
    </row>
    <row r="63" spans="1:2" ht="17.25">
      <c r="A63" s="29" t="s">
        <v>46</v>
      </c>
      <c r="B63" s="28"/>
    </row>
    <row r="64" spans="1:2" ht="15">
      <c r="A64" s="22"/>
      <c r="B64" s="28"/>
    </row>
    <row r="65" spans="1:2" ht="78">
      <c r="A65" s="22" t="s">
        <v>132</v>
      </c>
      <c r="B65" s="28"/>
    </row>
    <row r="66" spans="1:2" ht="15">
      <c r="A66" s="26"/>
      <c r="B66" s="28"/>
    </row>
    <row r="67" spans="1:2" ht="30.75">
      <c r="A67" s="52" t="s">
        <v>56</v>
      </c>
      <c r="B67" s="28"/>
    </row>
    <row r="68" spans="1:2" ht="46.5">
      <c r="A68" s="26" t="s">
        <v>133</v>
      </c>
      <c r="B68" s="28"/>
    </row>
    <row r="69" spans="1:2" ht="48" customHeight="1">
      <c r="A69" s="26" t="s">
        <v>93</v>
      </c>
      <c r="B69" s="28"/>
    </row>
    <row r="70" spans="1:2" ht="46.5">
      <c r="A70" s="26" t="s">
        <v>112</v>
      </c>
      <c r="B70" s="28"/>
    </row>
    <row r="71" spans="1:2" ht="31.5" customHeight="1">
      <c r="A71" s="26" t="s">
        <v>115</v>
      </c>
      <c r="B71" s="28"/>
    </row>
    <row r="72" spans="1:2" s="53" customFormat="1" ht="79.5" customHeight="1">
      <c r="A72" s="26" t="s">
        <v>116</v>
      </c>
      <c r="B72" s="28"/>
    </row>
    <row r="73" spans="1:2" ht="15">
      <c r="A73" s="52"/>
      <c r="B73" s="28"/>
    </row>
    <row r="74" spans="1:2" ht="12.75">
      <c r="A74" s="47"/>
      <c r="B74" s="28"/>
    </row>
    <row r="75" ht="12.75">
      <c r="A75" s="47"/>
    </row>
    <row r="76" ht="12.75">
      <c r="A76" s="47"/>
    </row>
    <row r="77" ht="12.75">
      <c r="A77" s="47"/>
    </row>
    <row r="78" ht="12.75">
      <c r="A78" s="47"/>
    </row>
    <row r="79" ht="12.75">
      <c r="A79" s="47"/>
    </row>
    <row r="80" ht="12.75">
      <c r="A80" s="47"/>
    </row>
    <row r="81" ht="12.75">
      <c r="A81" s="47"/>
    </row>
    <row r="82" ht="12.75">
      <c r="A82" s="28"/>
    </row>
    <row r="86" ht="12.75">
      <c r="B86" s="28"/>
    </row>
    <row r="87" ht="12.75">
      <c r="B87" s="28"/>
    </row>
    <row r="88" ht="12.75">
      <c r="B88" s="28"/>
    </row>
    <row r="89" ht="12.75">
      <c r="B89" s="28"/>
    </row>
    <row r="90" ht="12.75">
      <c r="B90" s="28"/>
    </row>
    <row r="91" ht="12.75">
      <c r="B91" s="28"/>
    </row>
    <row r="92" ht="12.75">
      <c r="B92" s="28"/>
    </row>
    <row r="93" ht="12.75">
      <c r="B93" s="28"/>
    </row>
    <row r="94" ht="12.75">
      <c r="B94" s="28"/>
    </row>
    <row r="95" ht="12.75">
      <c r="B95" s="28"/>
    </row>
    <row r="96" ht="12.75">
      <c r="B96" s="28"/>
    </row>
    <row r="97" ht="12.75">
      <c r="B97" s="28"/>
    </row>
    <row r="98" ht="12.75">
      <c r="B98" s="28"/>
    </row>
    <row r="99" ht="12.75">
      <c r="B99" s="28"/>
    </row>
    <row r="100" ht="12.75">
      <c r="B100" s="28"/>
    </row>
    <row r="101" ht="12.75">
      <c r="B101" s="28"/>
    </row>
    <row r="102" ht="12.75">
      <c r="B102" s="28"/>
    </row>
    <row r="103" ht="12.75">
      <c r="B103" s="28"/>
    </row>
    <row r="104" ht="12.75">
      <c r="B104" s="28"/>
    </row>
    <row r="105" ht="12.75">
      <c r="B105" s="28"/>
    </row>
    <row r="106" ht="12.75">
      <c r="B106" s="28"/>
    </row>
    <row r="107" ht="12.75">
      <c r="B107" s="28"/>
    </row>
    <row r="108" ht="12.75">
      <c r="B108" s="28"/>
    </row>
    <row r="109" ht="12.75">
      <c r="B109" s="28"/>
    </row>
    <row r="110" ht="12.75">
      <c r="B110" s="28"/>
    </row>
    <row r="111" ht="12.75">
      <c r="B111" s="28"/>
    </row>
    <row r="112" ht="12.75">
      <c r="B112" s="28"/>
    </row>
    <row r="113" ht="12.75">
      <c r="B113" s="28"/>
    </row>
    <row r="114" ht="12.75">
      <c r="B114" s="28"/>
    </row>
  </sheetData>
  <mergeCells count="1">
    <mergeCell ref="B42:B61"/>
  </mergeCells>
  <printOptions/>
  <pageMargins left="0.75" right="0.75" top="1" bottom="1" header="0.5" footer="0.5"/>
  <pageSetup horizontalDpi="525" verticalDpi="525" orientation="landscape" scale="72" r:id="rId1"/>
  <headerFooter alignWithMargins="0">
    <oddHeader>&amp;LAugust 9th, 2007 {Filing Month} 2008
&amp;CRESOURCE ADEQUACY COMPLIANCE FILING&amp;R{Name of LSE}, Page &amp;P of &amp;N</oddHeader>
    <oddFooter>&amp;LFile:  &amp;F&amp;RTab:  &amp;A</oddFooter>
  </headerFooter>
  <rowBreaks count="2" manualBreakCount="2">
    <brk id="27" max="0" man="1"/>
    <brk id="54" max="0" man="1"/>
  </rowBreaks>
</worksheet>
</file>

<file path=xl/worksheets/sheet3.xml><?xml version="1.0" encoding="utf-8"?>
<worksheet xmlns="http://schemas.openxmlformats.org/spreadsheetml/2006/main" xmlns:r="http://schemas.openxmlformats.org/officeDocument/2006/relationships">
  <sheetPr codeName="Sheet2">
    <tabColor indexed="42"/>
  </sheetPr>
  <dimension ref="A1:IV87"/>
  <sheetViews>
    <sheetView showGridLines="0" tabSelected="1" zoomScale="85" zoomScaleNormal="85" workbookViewId="0" topLeftCell="A1">
      <selection activeCell="H6" sqref="H6"/>
    </sheetView>
  </sheetViews>
  <sheetFormatPr defaultColWidth="9.140625" defaultRowHeight="12.75"/>
  <cols>
    <col min="1" max="1" width="12.8515625" style="17" customWidth="1"/>
    <col min="2" max="2" width="13.140625" style="17" customWidth="1"/>
    <col min="3" max="4" width="10.57421875" style="17" customWidth="1"/>
    <col min="5" max="5" width="18.57421875" style="17" customWidth="1"/>
    <col min="6" max="6" width="3.57421875" style="17" customWidth="1"/>
    <col min="7" max="7" width="17.7109375" style="17" hidden="1" customWidth="1"/>
    <col min="8" max="8" width="17.8515625" style="17" customWidth="1"/>
    <col min="9" max="9" width="17.7109375" style="17" customWidth="1"/>
    <col min="10" max="10" width="14.28125" style="17" customWidth="1"/>
    <col min="11" max="12" width="15.7109375" style="17" customWidth="1"/>
    <col min="13" max="16384" width="9.140625" style="17" customWidth="1"/>
  </cols>
  <sheetData>
    <row r="1" ht="15">
      <c r="A1" s="18" t="s">
        <v>25</v>
      </c>
    </row>
    <row r="2" ht="15">
      <c r="A2" s="20" t="s">
        <v>35</v>
      </c>
    </row>
    <row r="3" spans="1:9" ht="22.5" customHeight="1">
      <c r="A3" s="117" t="s">
        <v>90</v>
      </c>
      <c r="B3" s="118"/>
      <c r="C3" s="118"/>
      <c r="D3" s="118"/>
      <c r="E3" s="118"/>
      <c r="F3" s="118"/>
      <c r="G3" s="118"/>
      <c r="H3" s="118"/>
      <c r="I3" s="118"/>
    </row>
    <row r="4" spans="8:9" ht="15.75" customHeight="1" thickBot="1">
      <c r="H4" s="35"/>
      <c r="I4" s="35"/>
    </row>
    <row r="5" spans="1:9" ht="27" customHeight="1" thickBot="1">
      <c r="A5" s="119" t="s">
        <v>89</v>
      </c>
      <c r="B5" s="120"/>
      <c r="C5" s="120"/>
      <c r="D5" s="120"/>
      <c r="E5" s="120"/>
      <c r="F5" s="121"/>
      <c r="G5" s="121"/>
      <c r="H5" s="122"/>
      <c r="I5" s="36" t="s">
        <v>0</v>
      </c>
    </row>
    <row r="6" spans="1:9" s="38" customFormat="1" ht="18" customHeight="1">
      <c r="A6" s="123" t="s">
        <v>83</v>
      </c>
      <c r="B6" s="124"/>
      <c r="C6" s="124"/>
      <c r="D6" s="124"/>
      <c r="E6" s="124"/>
      <c r="F6" s="124"/>
      <c r="G6" s="124"/>
      <c r="H6" s="107" t="s">
        <v>1</v>
      </c>
      <c r="I6" s="37" t="s">
        <v>82</v>
      </c>
    </row>
    <row r="7" spans="1:256" s="41" customFormat="1" ht="21" customHeight="1">
      <c r="A7" s="40"/>
      <c r="B7" s="39"/>
      <c r="C7" s="39"/>
      <c r="D7" s="39"/>
      <c r="E7" s="39"/>
      <c r="F7" s="39"/>
      <c r="G7" s="39"/>
      <c r="H7" s="40"/>
      <c r="I7" s="39"/>
      <c r="J7" s="39"/>
      <c r="K7" s="39"/>
      <c r="L7" s="40"/>
      <c r="M7" s="39"/>
      <c r="N7" s="39"/>
      <c r="O7" s="39"/>
      <c r="P7" s="40"/>
      <c r="Q7" s="39"/>
      <c r="R7" s="39"/>
      <c r="S7" s="39"/>
      <c r="T7" s="40"/>
      <c r="U7" s="39"/>
      <c r="V7" s="39"/>
      <c r="W7" s="39"/>
      <c r="X7" s="40"/>
      <c r="Y7" s="39"/>
      <c r="Z7" s="39"/>
      <c r="AA7" s="39"/>
      <c r="AB7" s="40"/>
      <c r="AC7" s="39"/>
      <c r="AD7" s="39"/>
      <c r="AE7" s="39"/>
      <c r="AF7" s="40"/>
      <c r="AG7" s="39"/>
      <c r="AH7" s="39"/>
      <c r="AI7" s="39"/>
      <c r="AJ7" s="40"/>
      <c r="AK7" s="39"/>
      <c r="AL7" s="39"/>
      <c r="AM7" s="39"/>
      <c r="AN7" s="40"/>
      <c r="AO7" s="39"/>
      <c r="AP7" s="39"/>
      <c r="AQ7" s="39"/>
      <c r="AR7" s="40"/>
      <c r="AS7" s="39"/>
      <c r="AT7" s="39"/>
      <c r="AU7" s="39"/>
      <c r="AV7" s="40"/>
      <c r="AW7" s="39"/>
      <c r="AX7" s="39"/>
      <c r="AY7" s="39"/>
      <c r="AZ7" s="40"/>
      <c r="BA7" s="39"/>
      <c r="BB7" s="39"/>
      <c r="BC7" s="39"/>
      <c r="BD7" s="40"/>
      <c r="BE7" s="39"/>
      <c r="BF7" s="39"/>
      <c r="BG7" s="39"/>
      <c r="BH7" s="40"/>
      <c r="BI7" s="39"/>
      <c r="BJ7" s="39"/>
      <c r="BK7" s="39"/>
      <c r="BL7" s="40"/>
      <c r="BM7" s="39"/>
      <c r="BN7" s="39"/>
      <c r="BO7" s="39"/>
      <c r="BP7" s="40"/>
      <c r="BQ7" s="39"/>
      <c r="BR7" s="39"/>
      <c r="BS7" s="39"/>
      <c r="BT7" s="40"/>
      <c r="BU7" s="39"/>
      <c r="BV7" s="39"/>
      <c r="BW7" s="39"/>
      <c r="BX7" s="40"/>
      <c r="BY7" s="39"/>
      <c r="BZ7" s="39"/>
      <c r="CA7" s="39"/>
      <c r="CB7" s="40"/>
      <c r="CC7" s="39"/>
      <c r="CD7" s="39"/>
      <c r="CE7" s="39"/>
      <c r="CF7" s="40"/>
      <c r="CG7" s="39"/>
      <c r="CH7" s="39"/>
      <c r="CI7" s="39"/>
      <c r="CJ7" s="40"/>
      <c r="CK7" s="39"/>
      <c r="CL7" s="39"/>
      <c r="CM7" s="39"/>
      <c r="CN7" s="40"/>
      <c r="CO7" s="39"/>
      <c r="CP7" s="39"/>
      <c r="CQ7" s="39"/>
      <c r="CR7" s="40"/>
      <c r="CS7" s="39"/>
      <c r="CT7" s="39"/>
      <c r="CU7" s="39"/>
      <c r="CV7" s="40"/>
      <c r="CW7" s="39"/>
      <c r="CX7" s="39"/>
      <c r="CY7" s="39"/>
      <c r="CZ7" s="40"/>
      <c r="DA7" s="39"/>
      <c r="DB7" s="39"/>
      <c r="DC7" s="39"/>
      <c r="DD7" s="40"/>
      <c r="DE7" s="39"/>
      <c r="DF7" s="39"/>
      <c r="DG7" s="39"/>
      <c r="DH7" s="40"/>
      <c r="DI7" s="39"/>
      <c r="DJ7" s="39"/>
      <c r="DK7" s="39"/>
      <c r="DL7" s="40"/>
      <c r="DM7" s="39"/>
      <c r="DN7" s="39"/>
      <c r="DO7" s="39"/>
      <c r="DP7" s="40"/>
      <c r="DQ7" s="39"/>
      <c r="DR7" s="39"/>
      <c r="DS7" s="39"/>
      <c r="DT7" s="40"/>
      <c r="DU7" s="39"/>
      <c r="DV7" s="39"/>
      <c r="DW7" s="39"/>
      <c r="DX7" s="40"/>
      <c r="DY7" s="39"/>
      <c r="DZ7" s="39"/>
      <c r="EA7" s="39"/>
      <c r="EB7" s="40"/>
      <c r="EC7" s="39"/>
      <c r="ED7" s="39"/>
      <c r="EE7" s="39"/>
      <c r="EF7" s="40"/>
      <c r="EG7" s="39"/>
      <c r="EH7" s="39"/>
      <c r="EI7" s="39"/>
      <c r="EJ7" s="40"/>
      <c r="EK7" s="39"/>
      <c r="EL7" s="39"/>
      <c r="EM7" s="39"/>
      <c r="EN7" s="40"/>
      <c r="EO7" s="39"/>
      <c r="EP7" s="39"/>
      <c r="EQ7" s="39"/>
      <c r="ER7" s="40"/>
      <c r="ES7" s="39"/>
      <c r="ET7" s="39"/>
      <c r="EU7" s="39"/>
      <c r="EV7" s="40"/>
      <c r="EW7" s="39"/>
      <c r="EX7" s="39"/>
      <c r="EY7" s="39"/>
      <c r="EZ7" s="40"/>
      <c r="FA7" s="39"/>
      <c r="FB7" s="39"/>
      <c r="FC7" s="39"/>
      <c r="FD7" s="40"/>
      <c r="FE7" s="39"/>
      <c r="FF7" s="39"/>
      <c r="FG7" s="39"/>
      <c r="FH7" s="40"/>
      <c r="FI7" s="39"/>
      <c r="FJ7" s="39"/>
      <c r="FK7" s="39"/>
      <c r="FL7" s="40"/>
      <c r="FM7" s="39"/>
      <c r="FN7" s="39"/>
      <c r="FO7" s="39"/>
      <c r="FP7" s="40"/>
      <c r="FQ7" s="39"/>
      <c r="FR7" s="39"/>
      <c r="FS7" s="39"/>
      <c r="FT7" s="40"/>
      <c r="FU7" s="39"/>
      <c r="FV7" s="39"/>
      <c r="FW7" s="39"/>
      <c r="FX7" s="40"/>
      <c r="FY7" s="39"/>
      <c r="FZ7" s="39"/>
      <c r="GA7" s="39"/>
      <c r="GB7" s="40"/>
      <c r="GC7" s="39"/>
      <c r="GD7" s="39"/>
      <c r="GE7" s="39"/>
      <c r="GF7" s="40"/>
      <c r="GG7" s="39"/>
      <c r="GH7" s="39"/>
      <c r="GI7" s="39"/>
      <c r="GJ7" s="40"/>
      <c r="GK7" s="39"/>
      <c r="GL7" s="39"/>
      <c r="GM7" s="39"/>
      <c r="GN7" s="40"/>
      <c r="GO7" s="39"/>
      <c r="GP7" s="39"/>
      <c r="GQ7" s="39"/>
      <c r="GR7" s="40"/>
      <c r="GS7" s="39"/>
      <c r="GT7" s="39"/>
      <c r="GU7" s="39"/>
      <c r="GV7" s="40"/>
      <c r="GW7" s="39"/>
      <c r="GX7" s="39"/>
      <c r="GY7" s="39"/>
      <c r="GZ7" s="40"/>
      <c r="HA7" s="39"/>
      <c r="HB7" s="39"/>
      <c r="HC7" s="39"/>
      <c r="HD7" s="40"/>
      <c r="HE7" s="39"/>
      <c r="HF7" s="39"/>
      <c r="HG7" s="39"/>
      <c r="HH7" s="40"/>
      <c r="HI7" s="39"/>
      <c r="HJ7" s="39"/>
      <c r="HK7" s="39"/>
      <c r="HL7" s="40"/>
      <c r="HM7" s="39"/>
      <c r="HN7" s="39"/>
      <c r="HO7" s="39"/>
      <c r="HP7" s="40"/>
      <c r="HQ7" s="39"/>
      <c r="HR7" s="39"/>
      <c r="HS7" s="39"/>
      <c r="HT7" s="40"/>
      <c r="HU7" s="39"/>
      <c r="HV7" s="39"/>
      <c r="HW7" s="39"/>
      <c r="HX7" s="40"/>
      <c r="HY7" s="39"/>
      <c r="HZ7" s="39"/>
      <c r="IA7" s="39"/>
      <c r="IB7" s="40"/>
      <c r="IC7" s="39"/>
      <c r="ID7" s="39"/>
      <c r="IE7" s="39"/>
      <c r="IF7" s="40"/>
      <c r="IG7" s="39"/>
      <c r="IH7" s="39"/>
      <c r="II7" s="39"/>
      <c r="IJ7" s="40"/>
      <c r="IK7" s="39"/>
      <c r="IL7" s="39"/>
      <c r="IM7" s="39"/>
      <c r="IN7" s="40"/>
      <c r="IO7" s="39"/>
      <c r="IP7" s="39"/>
      <c r="IQ7" s="39"/>
      <c r="IR7" s="40"/>
      <c r="IS7" s="39"/>
      <c r="IT7" s="39"/>
      <c r="IU7" s="39"/>
      <c r="IV7" s="40"/>
    </row>
    <row r="8" spans="1:10" ht="15" thickBot="1">
      <c r="A8" s="33"/>
      <c r="B8" s="34"/>
      <c r="C8" s="34"/>
      <c r="D8" s="34"/>
      <c r="E8" s="34"/>
      <c r="F8" s="19"/>
      <c r="G8" s="34"/>
      <c r="H8" s="19"/>
      <c r="I8" s="19"/>
      <c r="J8" s="19"/>
    </row>
    <row r="9" spans="1:11" ht="40.5" customHeight="1" thickBot="1">
      <c r="A9" s="125" t="s">
        <v>91</v>
      </c>
      <c r="B9" s="126"/>
      <c r="C9" s="126"/>
      <c r="D9" s="126"/>
      <c r="E9" s="127"/>
      <c r="F9" s="69"/>
      <c r="G9" s="54"/>
      <c r="H9" s="84"/>
      <c r="I9" s="68"/>
      <c r="J9" s="55"/>
      <c r="K9" s="30"/>
    </row>
    <row r="10" spans="1:11" s="63" customFormat="1" ht="90.75" customHeight="1" thickBot="1">
      <c r="A10" s="65" t="s">
        <v>70</v>
      </c>
      <c r="B10" s="105" t="s">
        <v>71</v>
      </c>
      <c r="C10" s="71" t="s">
        <v>69</v>
      </c>
      <c r="D10" s="72" t="s">
        <v>131</v>
      </c>
      <c r="E10" s="80" t="s">
        <v>117</v>
      </c>
      <c r="F10" s="62"/>
      <c r="G10" s="70"/>
      <c r="H10" s="40" t="s">
        <v>79</v>
      </c>
      <c r="I10" s="60"/>
      <c r="K10" s="61"/>
    </row>
    <row r="11" spans="1:10" ht="15">
      <c r="A11" s="66" t="s">
        <v>57</v>
      </c>
      <c r="B11" s="106">
        <f>SUMIF(I_Phys_Res!$D$5:$D$1000,"LA Basin",I_Phys_Res!$F$5:$F$1000)</f>
        <v>0</v>
      </c>
      <c r="C11" s="108">
        <v>0</v>
      </c>
      <c r="D11" s="108">
        <v>0</v>
      </c>
      <c r="E11" s="81" t="str">
        <f aca="true" t="shared" si="0" ref="E11:E22">IF($D$11+B11&gt;=$C$11,"Compliant","Non-Compliant")</f>
        <v>Compliant</v>
      </c>
      <c r="F11" s="59"/>
      <c r="G11" s="59"/>
      <c r="H11" s="40" t="s">
        <v>41</v>
      </c>
      <c r="I11" s="19"/>
      <c r="J11" s="19"/>
    </row>
    <row r="12" spans="1:10" s="30" customFormat="1" ht="15">
      <c r="A12" s="66" t="s">
        <v>58</v>
      </c>
      <c r="B12" s="106">
        <f>SUMIF(I_Phys_Res!$D$5:$D$1000,"LA Basin",I_Phys_Res!$H$5:$H$1000)</f>
        <v>0</v>
      </c>
      <c r="C12" s="128"/>
      <c r="D12" s="75"/>
      <c r="E12" s="81" t="str">
        <f t="shared" si="0"/>
        <v>Compliant</v>
      </c>
      <c r="F12" s="59"/>
      <c r="G12" s="59"/>
      <c r="H12" s="104" t="s">
        <v>125</v>
      </c>
      <c r="I12" s="19"/>
      <c r="J12" s="19"/>
    </row>
    <row r="13" spans="1:10" s="30" customFormat="1" ht="15">
      <c r="A13" s="66" t="s">
        <v>59</v>
      </c>
      <c r="B13" s="106">
        <f>SUMIF(I_Phys_Res!$D$5:$D$1000,"LA Basin",I_Phys_Res!$J$5:$J$1000)</f>
        <v>0</v>
      </c>
      <c r="C13" s="129"/>
      <c r="D13" s="75"/>
      <c r="E13" s="81" t="str">
        <f t="shared" si="0"/>
        <v>Compliant</v>
      </c>
      <c r="F13" s="59"/>
      <c r="G13" s="59"/>
      <c r="H13" s="40" t="s">
        <v>50</v>
      </c>
      <c r="I13" s="19"/>
      <c r="J13" s="19"/>
    </row>
    <row r="14" spans="1:10" s="30" customFormat="1" ht="15">
      <c r="A14" s="66" t="s">
        <v>60</v>
      </c>
      <c r="B14" s="106">
        <f>SUMIF(I_Phys_Res!$D$5:$D$1000,"LA Basin",I_Phys_Res!$L$5:$L$1000)</f>
        <v>0</v>
      </c>
      <c r="C14" s="129"/>
      <c r="D14" s="76"/>
      <c r="E14" s="81" t="str">
        <f t="shared" si="0"/>
        <v>Compliant</v>
      </c>
      <c r="F14" s="19"/>
      <c r="G14" s="19"/>
      <c r="H14" s="40" t="s">
        <v>48</v>
      </c>
      <c r="I14" s="19"/>
      <c r="J14" s="19"/>
    </row>
    <row r="15" spans="1:10" s="30" customFormat="1" ht="15">
      <c r="A15" s="66" t="s">
        <v>61</v>
      </c>
      <c r="B15" s="106">
        <f>SUMIF(I_Phys_Res!$D$5:$D$1000,"LA Basin",I_Phys_Res!$N$5:$N$1000)</f>
        <v>0</v>
      </c>
      <c r="C15" s="129"/>
      <c r="D15" s="76"/>
      <c r="E15" s="81" t="str">
        <f t="shared" si="0"/>
        <v>Compliant</v>
      </c>
      <c r="F15" s="19"/>
      <c r="G15" s="19"/>
      <c r="H15" s="87" t="s">
        <v>51</v>
      </c>
      <c r="I15" s="19"/>
      <c r="J15" s="19"/>
    </row>
    <row r="16" spans="1:10" s="30" customFormat="1" ht="15">
      <c r="A16" s="66" t="s">
        <v>62</v>
      </c>
      <c r="B16" s="106">
        <f>SUMIF(I_Phys_Res!$D$5:$D$1000,"LA Basin",I_Phys_Res!$P$5:$P$1000)</f>
        <v>0</v>
      </c>
      <c r="C16" s="129"/>
      <c r="D16" s="76"/>
      <c r="E16" s="81" t="str">
        <f t="shared" si="0"/>
        <v>Compliant</v>
      </c>
      <c r="F16" s="19"/>
      <c r="G16" s="19"/>
      <c r="H16" s="67" t="s">
        <v>140</v>
      </c>
      <c r="I16" s="19"/>
      <c r="J16" s="19"/>
    </row>
    <row r="17" spans="1:10" s="30" customFormat="1" ht="15">
      <c r="A17" s="66" t="s">
        <v>63</v>
      </c>
      <c r="B17" s="106">
        <f>SUMIF(I_Phys_Res!$D$5:$D$1000,"LA Basin",I_Phys_Res!$R$5:$R$1000)</f>
        <v>0</v>
      </c>
      <c r="C17" s="76"/>
      <c r="D17" s="76"/>
      <c r="E17" s="81" t="str">
        <f t="shared" si="0"/>
        <v>Compliant</v>
      </c>
      <c r="F17" s="19"/>
      <c r="G17" s="19"/>
      <c r="H17" s="67" t="s">
        <v>49</v>
      </c>
      <c r="I17" s="19"/>
      <c r="J17" s="19"/>
    </row>
    <row r="18" spans="1:10" s="30" customFormat="1" ht="15">
      <c r="A18" s="66" t="s">
        <v>64</v>
      </c>
      <c r="B18" s="106">
        <f>SUMIF(I_Phys_Res!$D$5:$D$1000,"LA Basin",I_Phys_Res!$T$5:$T$1000)</f>
        <v>0</v>
      </c>
      <c r="C18" s="76"/>
      <c r="D18" s="76"/>
      <c r="E18" s="81" t="str">
        <f t="shared" si="0"/>
        <v>Compliant</v>
      </c>
      <c r="F18" s="19"/>
      <c r="G18" s="19"/>
      <c r="H18" s="19"/>
      <c r="I18" s="19"/>
      <c r="J18" s="19"/>
    </row>
    <row r="19" spans="1:10" s="30" customFormat="1" ht="15">
      <c r="A19" s="66" t="s">
        <v>65</v>
      </c>
      <c r="B19" s="64">
        <f>SUMIF(I_Phys_Res!$D$5:$D$1000,"LA Basin",I_Phys_Res!$V$5:$V$1000)</f>
        <v>0</v>
      </c>
      <c r="C19" s="76"/>
      <c r="D19" s="76"/>
      <c r="E19" s="81" t="str">
        <f t="shared" si="0"/>
        <v>Compliant</v>
      </c>
      <c r="F19" s="19"/>
      <c r="G19" s="19"/>
      <c r="H19" s="19"/>
      <c r="I19" s="19"/>
      <c r="J19" s="19"/>
    </row>
    <row r="20" spans="1:10" s="30" customFormat="1" ht="15">
      <c r="A20" s="66" t="s">
        <v>66</v>
      </c>
      <c r="B20" s="64">
        <f>SUMIF(I_Phys_Res!$D$5:$D$1000,"LA Basin",I_Phys_Res!$X$5:$X$1000)</f>
        <v>0</v>
      </c>
      <c r="C20" s="76"/>
      <c r="D20" s="76"/>
      <c r="E20" s="81" t="str">
        <f t="shared" si="0"/>
        <v>Compliant</v>
      </c>
      <c r="F20" s="19"/>
      <c r="G20" s="19"/>
      <c r="H20" s="19"/>
      <c r="I20" s="19"/>
      <c r="J20" s="19"/>
    </row>
    <row r="21" spans="1:10" s="30" customFormat="1" ht="15">
      <c r="A21" s="66" t="s">
        <v>67</v>
      </c>
      <c r="B21" s="64">
        <f>SUMIF(I_Phys_Res!$D$5:$D$1000,"LA Basin",I_Phys_Res!$Z$5:$Z$1000)</f>
        <v>0</v>
      </c>
      <c r="C21" s="76"/>
      <c r="D21" s="76"/>
      <c r="E21" s="81" t="str">
        <f t="shared" si="0"/>
        <v>Compliant</v>
      </c>
      <c r="F21" s="19"/>
      <c r="G21" s="19"/>
      <c r="H21" s="19"/>
      <c r="I21" s="19"/>
      <c r="J21" s="19"/>
    </row>
    <row r="22" spans="1:10" s="30" customFormat="1" ht="15" thickBot="1">
      <c r="A22" s="73" t="s">
        <v>68</v>
      </c>
      <c r="B22" s="89">
        <f>SUMIF(I_Phys_Res!$D$5:$D$1000,"LA Basin",I_Phys_Res!$AB$5:$AB$1000)</f>
        <v>0</v>
      </c>
      <c r="C22" s="77"/>
      <c r="D22" s="77"/>
      <c r="E22" s="88" t="str">
        <f t="shared" si="0"/>
        <v>Compliant</v>
      </c>
      <c r="F22" s="19"/>
      <c r="G22" s="19"/>
      <c r="H22" s="19"/>
      <c r="I22" s="19"/>
      <c r="J22" s="19"/>
    </row>
    <row r="23" spans="1:10" s="30" customFormat="1" ht="15">
      <c r="A23" s="58"/>
      <c r="B23" s="19"/>
      <c r="C23" s="19"/>
      <c r="D23" s="19"/>
      <c r="E23" s="19"/>
      <c r="F23" s="19"/>
      <c r="G23" s="19"/>
      <c r="H23" s="19"/>
      <c r="I23" s="19"/>
      <c r="J23" s="19"/>
    </row>
    <row r="24" spans="1:10" s="30" customFormat="1" ht="15">
      <c r="A24" s="58"/>
      <c r="B24" s="19"/>
      <c r="C24" s="19"/>
      <c r="D24" s="19"/>
      <c r="E24" s="19"/>
      <c r="F24" s="19"/>
      <c r="G24" s="19"/>
      <c r="H24" s="19"/>
      <c r="I24" s="19"/>
      <c r="J24" s="19"/>
    </row>
    <row r="25" ht="15" thickBot="1"/>
    <row r="26" spans="1:11" ht="40.5" customHeight="1" thickBot="1">
      <c r="A26" s="125" t="s">
        <v>118</v>
      </c>
      <c r="B26" s="126"/>
      <c r="C26" s="126"/>
      <c r="D26" s="126"/>
      <c r="E26" s="127"/>
      <c r="F26" s="69"/>
      <c r="G26" s="54"/>
      <c r="H26" s="69"/>
      <c r="I26" s="68"/>
      <c r="J26" s="55"/>
      <c r="K26" s="30"/>
    </row>
    <row r="27" spans="1:11" s="63" customFormat="1" ht="90.75" customHeight="1" thickBot="1">
      <c r="A27" s="65" t="s">
        <v>70</v>
      </c>
      <c r="B27" s="65" t="s">
        <v>119</v>
      </c>
      <c r="C27" s="71" t="s">
        <v>120</v>
      </c>
      <c r="D27" s="72" t="s">
        <v>121</v>
      </c>
      <c r="E27" s="80" t="s">
        <v>117</v>
      </c>
      <c r="F27" s="62"/>
      <c r="G27" s="70"/>
      <c r="H27" s="62"/>
      <c r="I27" s="60"/>
      <c r="K27" s="61"/>
    </row>
    <row r="28" spans="1:10" ht="15">
      <c r="A28" s="66" t="s">
        <v>57</v>
      </c>
      <c r="B28" s="64">
        <f>SUMIF(I_Phys_Res!$D$5:$D$1000,"Big Creek/Ventura",I_Phys_Res!$F$5:$F$1000)</f>
        <v>0</v>
      </c>
      <c r="C28" s="108">
        <v>0</v>
      </c>
      <c r="D28" s="109">
        <v>0</v>
      </c>
      <c r="E28" s="81" t="str">
        <f aca="true" t="shared" si="1" ref="E28:E39">IF($D$28+B28&gt;=$C$28,"Compliant","Non-Compliant")</f>
        <v>Compliant</v>
      </c>
      <c r="F28" s="59"/>
      <c r="G28" s="59"/>
      <c r="H28" s="59"/>
      <c r="I28" s="19"/>
      <c r="J28" s="19"/>
    </row>
    <row r="29" spans="1:10" s="30" customFormat="1" ht="15">
      <c r="A29" s="66" t="s">
        <v>58</v>
      </c>
      <c r="B29" s="64">
        <f>SUMIF(I_Phys_Res!$D$5:$D$1000,"Big Creek/Ventura",I_Phys_Res!$H$5:$H$1000)</f>
        <v>0</v>
      </c>
      <c r="C29" s="75"/>
      <c r="D29" s="75"/>
      <c r="E29" s="81" t="str">
        <f t="shared" si="1"/>
        <v>Compliant</v>
      </c>
      <c r="F29" s="59"/>
      <c r="G29" s="59"/>
      <c r="H29" s="59"/>
      <c r="I29" s="19"/>
      <c r="J29" s="19"/>
    </row>
    <row r="30" spans="1:10" s="30" customFormat="1" ht="15">
      <c r="A30" s="66" t="s">
        <v>59</v>
      </c>
      <c r="B30" s="64">
        <f>SUMIF(I_Phys_Res!$D$5:$D$1000,"Big Creek/Ventura",I_Phys_Res!$J$5:$J$1000)</f>
        <v>0</v>
      </c>
      <c r="C30" s="75"/>
      <c r="D30" s="75"/>
      <c r="E30" s="81" t="str">
        <f t="shared" si="1"/>
        <v>Compliant</v>
      </c>
      <c r="F30" s="59"/>
      <c r="G30" s="59"/>
      <c r="H30" s="59"/>
      <c r="I30" s="19"/>
      <c r="J30" s="19"/>
    </row>
    <row r="31" spans="1:10" s="30" customFormat="1" ht="15">
      <c r="A31" s="66" t="s">
        <v>60</v>
      </c>
      <c r="B31" s="64">
        <f>SUMIF(I_Phys_Res!$D$5:$D$1000,"Big Creek/Ventura",I_Phys_Res!$L$5:$L$1000)</f>
        <v>0</v>
      </c>
      <c r="C31" s="76"/>
      <c r="D31" s="76"/>
      <c r="E31" s="81" t="str">
        <f t="shared" si="1"/>
        <v>Compliant</v>
      </c>
      <c r="F31" s="19"/>
      <c r="G31" s="19"/>
      <c r="H31" s="19"/>
      <c r="I31" s="19"/>
      <c r="J31" s="19"/>
    </row>
    <row r="32" spans="1:10" s="30" customFormat="1" ht="15">
      <c r="A32" s="66" t="s">
        <v>61</v>
      </c>
      <c r="B32" s="64">
        <f>SUMIF(I_Phys_Res!$D$5:$D$1000,"Big Creek/Ventura",I_Phys_Res!$N$5:$N$1000)</f>
        <v>0</v>
      </c>
      <c r="C32" s="76"/>
      <c r="D32" s="76"/>
      <c r="E32" s="81" t="str">
        <f t="shared" si="1"/>
        <v>Compliant</v>
      </c>
      <c r="F32" s="19"/>
      <c r="G32" s="19"/>
      <c r="H32" s="19"/>
      <c r="I32" s="19"/>
      <c r="J32" s="19"/>
    </row>
    <row r="33" spans="1:10" s="30" customFormat="1" ht="15">
      <c r="A33" s="66" t="s">
        <v>62</v>
      </c>
      <c r="B33" s="64">
        <f>SUMIF(I_Phys_Res!$D$5:$D$1000,"Big Creek/Ventura",I_Phys_Res!$P$5:$P$1000)</f>
        <v>0</v>
      </c>
      <c r="C33" s="76"/>
      <c r="D33" s="76"/>
      <c r="E33" s="81" t="str">
        <f t="shared" si="1"/>
        <v>Compliant</v>
      </c>
      <c r="F33" s="19"/>
      <c r="G33" s="19"/>
      <c r="H33" s="19"/>
      <c r="I33" s="19"/>
      <c r="J33" s="19"/>
    </row>
    <row r="34" spans="1:10" s="30" customFormat="1" ht="15">
      <c r="A34" s="66" t="s">
        <v>63</v>
      </c>
      <c r="B34" s="64">
        <f>SUMIF(I_Phys_Res!$D$5:$D$1000,"Big Creek/Ventura",I_Phys_Res!$R$5:$R$1000)</f>
        <v>0</v>
      </c>
      <c r="C34" s="76"/>
      <c r="D34" s="76"/>
      <c r="E34" s="81" t="str">
        <f t="shared" si="1"/>
        <v>Compliant</v>
      </c>
      <c r="F34" s="19"/>
      <c r="G34" s="19"/>
      <c r="H34" s="19"/>
      <c r="I34" s="19"/>
      <c r="J34" s="19"/>
    </row>
    <row r="35" spans="1:10" s="30" customFormat="1" ht="15">
      <c r="A35" s="66" t="s">
        <v>64</v>
      </c>
      <c r="B35" s="64">
        <f>SUMIF(I_Phys_Res!$D$5:$D$1000,"Big Creek/Ventura",I_Phys_Res!$T$5:$T$1000)</f>
        <v>0</v>
      </c>
      <c r="C35" s="76"/>
      <c r="D35" s="76"/>
      <c r="E35" s="81" t="str">
        <f t="shared" si="1"/>
        <v>Compliant</v>
      </c>
      <c r="F35" s="19"/>
      <c r="G35" s="19"/>
      <c r="H35" s="19"/>
      <c r="I35" s="19"/>
      <c r="J35" s="19"/>
    </row>
    <row r="36" spans="1:10" s="30" customFormat="1" ht="15">
      <c r="A36" s="66" t="s">
        <v>65</v>
      </c>
      <c r="B36" s="64">
        <f>SUMIF(I_Phys_Res!$D$5:$D$1000,"Big Creek/Ventura",I_Phys_Res!$V$5:$V$1000)</f>
        <v>0</v>
      </c>
      <c r="C36" s="76"/>
      <c r="D36" s="76"/>
      <c r="E36" s="81" t="str">
        <f t="shared" si="1"/>
        <v>Compliant</v>
      </c>
      <c r="F36" s="19"/>
      <c r="G36" s="19"/>
      <c r="H36" s="19"/>
      <c r="I36" s="19"/>
      <c r="J36" s="19"/>
    </row>
    <row r="37" spans="1:10" s="30" customFormat="1" ht="15">
      <c r="A37" s="66" t="s">
        <v>66</v>
      </c>
      <c r="B37" s="64">
        <f>SUMIF(I_Phys_Res!$D$5:$D$1000,"Big Creek/Ventura",I_Phys_Res!$X$5:$X$1000)</f>
        <v>0</v>
      </c>
      <c r="C37" s="76"/>
      <c r="D37" s="76"/>
      <c r="E37" s="81" t="str">
        <f t="shared" si="1"/>
        <v>Compliant</v>
      </c>
      <c r="F37" s="19"/>
      <c r="G37" s="19"/>
      <c r="H37" s="19"/>
      <c r="I37" s="19"/>
      <c r="J37" s="19"/>
    </row>
    <row r="38" spans="1:10" s="30" customFormat="1" ht="15">
      <c r="A38" s="66" t="s">
        <v>67</v>
      </c>
      <c r="B38" s="64">
        <f>SUMIF(I_Phys_Res!$D$5:$D$1000,"Big Creek/Ventura",I_Phys_Res!$Z$5:$Z$1000)</f>
        <v>0</v>
      </c>
      <c r="C38" s="76"/>
      <c r="D38" s="76"/>
      <c r="E38" s="81" t="str">
        <f t="shared" si="1"/>
        <v>Compliant</v>
      </c>
      <c r="F38" s="19"/>
      <c r="G38" s="19"/>
      <c r="H38" s="19"/>
      <c r="I38" s="19"/>
      <c r="J38" s="19"/>
    </row>
    <row r="39" spans="1:10" s="30" customFormat="1" ht="15" thickBot="1">
      <c r="A39" s="73" t="s">
        <v>68</v>
      </c>
      <c r="B39" s="74">
        <f>SUMIF(I_Phys_Res!$D$5:$D$1000,"Big Creek/Ventura",I_Phys_Res!$AB$5:$AB$1000)</f>
        <v>0</v>
      </c>
      <c r="C39" s="78"/>
      <c r="D39" s="79"/>
      <c r="E39" s="88" t="str">
        <f t="shared" si="1"/>
        <v>Compliant</v>
      </c>
      <c r="F39" s="19"/>
      <c r="G39" s="19"/>
      <c r="H39" s="19"/>
      <c r="I39" s="19"/>
      <c r="J39" s="19"/>
    </row>
    <row r="40" spans="1:13" s="30" customFormat="1" ht="15">
      <c r="A40" s="6"/>
      <c r="B40" s="96"/>
      <c r="C40" s="97"/>
      <c r="D40" s="97"/>
      <c r="E40" s="98"/>
      <c r="F40" s="97"/>
      <c r="G40" s="97"/>
      <c r="H40" s="97"/>
      <c r="I40" s="97"/>
      <c r="J40" s="97"/>
      <c r="K40" s="99"/>
      <c r="L40" s="99"/>
      <c r="M40" s="99"/>
    </row>
    <row r="41" spans="1:13" s="30" customFormat="1" ht="15">
      <c r="A41" s="6"/>
      <c r="B41" s="96"/>
      <c r="C41" s="97"/>
      <c r="D41" s="97"/>
      <c r="E41" s="98"/>
      <c r="F41" s="97"/>
      <c r="G41" s="97"/>
      <c r="H41" s="97"/>
      <c r="I41" s="97"/>
      <c r="J41" s="97"/>
      <c r="K41" s="99"/>
      <c r="L41" s="99"/>
      <c r="M41" s="99"/>
    </row>
    <row r="42" spans="1:13" s="30" customFormat="1" ht="15" thickBot="1">
      <c r="A42" s="6"/>
      <c r="B42" s="96"/>
      <c r="C42" s="97"/>
      <c r="D42" s="97"/>
      <c r="E42" s="98"/>
      <c r="F42" s="97"/>
      <c r="G42" s="97"/>
      <c r="H42" s="97"/>
      <c r="I42" s="97"/>
      <c r="J42" s="97"/>
      <c r="K42" s="99"/>
      <c r="L42" s="99"/>
      <c r="M42" s="99"/>
    </row>
    <row r="43" spans="1:11" ht="40.5" customHeight="1" thickBot="1">
      <c r="A43" s="130" t="s">
        <v>122</v>
      </c>
      <c r="B43" s="131"/>
      <c r="C43" s="131"/>
      <c r="D43" s="131"/>
      <c r="E43" s="132"/>
      <c r="F43" s="69"/>
      <c r="G43" s="95"/>
      <c r="H43" s="69"/>
      <c r="I43" s="68"/>
      <c r="J43" s="55"/>
      <c r="K43" s="30"/>
    </row>
    <row r="44" spans="1:11" s="63" customFormat="1" ht="90.75" customHeight="1" thickBot="1">
      <c r="A44" s="100" t="s">
        <v>70</v>
      </c>
      <c r="B44" s="100" t="s">
        <v>74</v>
      </c>
      <c r="C44" s="101" t="s">
        <v>72</v>
      </c>
      <c r="D44" s="102" t="s">
        <v>73</v>
      </c>
      <c r="E44" s="103" t="s">
        <v>117</v>
      </c>
      <c r="F44" s="62"/>
      <c r="G44" s="70"/>
      <c r="H44" s="62"/>
      <c r="I44" s="60"/>
      <c r="K44" s="61"/>
    </row>
    <row r="45" spans="1:10" ht="15">
      <c r="A45" s="66" t="s">
        <v>57</v>
      </c>
      <c r="B45" s="64">
        <f>SUMIF(I_Phys_Res!$D$5:$D$1000,"San Diego",I_Phys_Res!$F$5:$F$1000)</f>
        <v>0</v>
      </c>
      <c r="C45" s="108">
        <v>0</v>
      </c>
      <c r="D45" s="109">
        <v>0</v>
      </c>
      <c r="E45" s="81" t="str">
        <f>IF($D$45+B45&gt;=$C$45,"Compliant","Non-Compliant")</f>
        <v>Compliant</v>
      </c>
      <c r="F45" s="59"/>
      <c r="G45" s="59"/>
      <c r="H45" s="59"/>
      <c r="I45" s="19"/>
      <c r="J45" s="19"/>
    </row>
    <row r="46" spans="1:10" s="30" customFormat="1" ht="15">
      <c r="A46" s="66" t="s">
        <v>58</v>
      </c>
      <c r="B46" s="64">
        <f>SUMIF(I_Phys_Res!$D$5:$D$1000,"San Diego",I_Phys_Res!$H$5:$H$1000)</f>
        <v>0</v>
      </c>
      <c r="C46" s="75"/>
      <c r="D46" s="75"/>
      <c r="E46" s="81" t="str">
        <f>IF($D$45+B46&gt;=$C$45,"Compliant","Non-Compliant")</f>
        <v>Compliant</v>
      </c>
      <c r="F46" s="59"/>
      <c r="G46" s="59"/>
      <c r="H46" s="59"/>
      <c r="I46" s="19"/>
      <c r="J46" s="19"/>
    </row>
    <row r="47" spans="1:10" s="30" customFormat="1" ht="15">
      <c r="A47" s="66" t="s">
        <v>59</v>
      </c>
      <c r="B47" s="64">
        <f>SUMIF(I_Phys_Res!$D$5:$D$1000,"San Diego",I_Phys_Res!$J$5:$J$1000)</f>
        <v>0</v>
      </c>
      <c r="C47" s="75"/>
      <c r="D47" s="75"/>
      <c r="E47" s="81" t="str">
        <f aca="true" t="shared" si="2" ref="E47:E56">IF($D$45+B47&gt;=$C$45,"Compliant","Non-Compliant")</f>
        <v>Compliant</v>
      </c>
      <c r="F47" s="59"/>
      <c r="G47" s="59"/>
      <c r="H47" s="59"/>
      <c r="I47" s="19"/>
      <c r="J47" s="19"/>
    </row>
    <row r="48" spans="1:10" s="30" customFormat="1" ht="15">
      <c r="A48" s="66" t="s">
        <v>60</v>
      </c>
      <c r="B48" s="64">
        <f>SUMIF(I_Phys_Res!$D$5:$D$1000,"San Diego",I_Phys_Res!$L$5:$L$1000)</f>
        <v>0</v>
      </c>
      <c r="C48" s="76"/>
      <c r="D48" s="76"/>
      <c r="E48" s="81" t="str">
        <f t="shared" si="2"/>
        <v>Compliant</v>
      </c>
      <c r="F48" s="19"/>
      <c r="G48" s="19"/>
      <c r="H48" s="19"/>
      <c r="I48" s="19"/>
      <c r="J48" s="19"/>
    </row>
    <row r="49" spans="1:10" s="30" customFormat="1" ht="15">
      <c r="A49" s="66" t="s">
        <v>61</v>
      </c>
      <c r="B49" s="64">
        <f>SUMIF(I_Phys_Res!$D$5:$D$1000,"San Diego",I_Phys_Res!$N$5:$N$1000)</f>
        <v>0</v>
      </c>
      <c r="C49" s="76"/>
      <c r="D49" s="76"/>
      <c r="E49" s="81" t="str">
        <f t="shared" si="2"/>
        <v>Compliant</v>
      </c>
      <c r="F49" s="19"/>
      <c r="G49" s="19"/>
      <c r="H49" s="19"/>
      <c r="I49" s="19"/>
      <c r="J49" s="19"/>
    </row>
    <row r="50" spans="1:10" s="30" customFormat="1" ht="15">
      <c r="A50" s="66" t="s">
        <v>62</v>
      </c>
      <c r="B50" s="64">
        <f>SUMIF(I_Phys_Res!$D$5:$D$1000,"San Diego",I_Phys_Res!$P$5:$P$1000)</f>
        <v>0</v>
      </c>
      <c r="C50" s="76"/>
      <c r="D50" s="76"/>
      <c r="E50" s="81" t="str">
        <f t="shared" si="2"/>
        <v>Compliant</v>
      </c>
      <c r="F50" s="19"/>
      <c r="G50" s="19"/>
      <c r="H50" s="19"/>
      <c r="I50" s="19"/>
      <c r="J50" s="19"/>
    </row>
    <row r="51" spans="1:10" s="30" customFormat="1" ht="15">
      <c r="A51" s="66" t="s">
        <v>63</v>
      </c>
      <c r="B51" s="64">
        <f>SUMIF(I_Phys_Res!$D$5:$D$1000,"San Diego",I_Phys_Res!$R$5:$R$1000)</f>
        <v>0</v>
      </c>
      <c r="C51" s="76"/>
      <c r="D51" s="76"/>
      <c r="E51" s="81" t="str">
        <f t="shared" si="2"/>
        <v>Compliant</v>
      </c>
      <c r="F51" s="19"/>
      <c r="G51" s="19"/>
      <c r="H51" s="19"/>
      <c r="I51" s="19"/>
      <c r="J51" s="19"/>
    </row>
    <row r="52" spans="1:10" s="30" customFormat="1" ht="15">
      <c r="A52" s="66" t="s">
        <v>64</v>
      </c>
      <c r="B52" s="64">
        <f>SUMIF(I_Phys_Res!$D$5:$D$1000,"San Diego",I_Phys_Res!$T$5:$T$1000)</f>
        <v>0</v>
      </c>
      <c r="C52" s="76"/>
      <c r="D52" s="76"/>
      <c r="E52" s="81" t="str">
        <f t="shared" si="2"/>
        <v>Compliant</v>
      </c>
      <c r="F52" s="19"/>
      <c r="G52" s="19"/>
      <c r="H52" s="19"/>
      <c r="I52" s="19"/>
      <c r="J52" s="19"/>
    </row>
    <row r="53" spans="1:10" s="30" customFormat="1" ht="15">
      <c r="A53" s="66" t="s">
        <v>65</v>
      </c>
      <c r="B53" s="64">
        <f>SUMIF(I_Phys_Res!$D$5:$D$1000,"San Diego",I_Phys_Res!$V$5:$V$1000)</f>
        <v>0</v>
      </c>
      <c r="C53" s="76"/>
      <c r="D53" s="76"/>
      <c r="E53" s="81" t="str">
        <f t="shared" si="2"/>
        <v>Compliant</v>
      </c>
      <c r="F53" s="19"/>
      <c r="G53" s="19"/>
      <c r="H53" s="19"/>
      <c r="I53" s="19"/>
      <c r="J53" s="19"/>
    </row>
    <row r="54" spans="1:10" s="30" customFormat="1" ht="15">
      <c r="A54" s="66" t="s">
        <v>66</v>
      </c>
      <c r="B54" s="64">
        <f>SUMIF(I_Phys_Res!$D$5:$D$1000,"San Diego",I_Phys_Res!$X$5:$X$1000)</f>
        <v>0</v>
      </c>
      <c r="C54" s="76"/>
      <c r="D54" s="76"/>
      <c r="E54" s="81" t="str">
        <f t="shared" si="2"/>
        <v>Compliant</v>
      </c>
      <c r="F54" s="19"/>
      <c r="G54" s="19"/>
      <c r="H54" s="19"/>
      <c r="I54" s="19"/>
      <c r="J54" s="19"/>
    </row>
    <row r="55" spans="1:10" s="30" customFormat="1" ht="15">
      <c r="A55" s="66" t="s">
        <v>67</v>
      </c>
      <c r="B55" s="64">
        <f>SUMIF(I_Phys_Res!$D$5:$D$1000,"San Diego",I_Phys_Res!$Z$5:$Z$1000)</f>
        <v>0</v>
      </c>
      <c r="C55" s="76"/>
      <c r="D55" s="76"/>
      <c r="E55" s="81" t="str">
        <f t="shared" si="2"/>
        <v>Compliant</v>
      </c>
      <c r="F55" s="19"/>
      <c r="G55" s="19"/>
      <c r="H55" s="19"/>
      <c r="I55" s="19"/>
      <c r="J55" s="19"/>
    </row>
    <row r="56" spans="1:10" s="30" customFormat="1" ht="15" thickBot="1">
      <c r="A56" s="73" t="s">
        <v>68</v>
      </c>
      <c r="B56" s="74">
        <f>SUMIF(I_Phys_Res!$D$5:$D$1000,"San Diego",I_Phys_Res!$AB$5:$AB$1000)</f>
        <v>0</v>
      </c>
      <c r="C56" s="78"/>
      <c r="D56" s="79"/>
      <c r="E56" s="88" t="str">
        <f t="shared" si="2"/>
        <v>Compliant</v>
      </c>
      <c r="F56" s="19"/>
      <c r="G56" s="19"/>
      <c r="H56" s="19"/>
      <c r="I56" s="19"/>
      <c r="J56" s="19"/>
    </row>
    <row r="57" ht="15" thickBot="1"/>
    <row r="58" spans="1:11" ht="40.5" customHeight="1" thickBot="1">
      <c r="A58" s="125" t="s">
        <v>123</v>
      </c>
      <c r="B58" s="126"/>
      <c r="C58" s="126"/>
      <c r="D58" s="126"/>
      <c r="E58" s="127"/>
      <c r="F58" s="69"/>
      <c r="G58" s="54"/>
      <c r="H58" s="69"/>
      <c r="I58" s="68"/>
      <c r="J58" s="55"/>
      <c r="K58" s="30"/>
    </row>
    <row r="59" spans="1:11" s="63" customFormat="1" ht="90.75" customHeight="1" thickBot="1">
      <c r="A59" s="65" t="s">
        <v>70</v>
      </c>
      <c r="B59" s="65" t="s">
        <v>81</v>
      </c>
      <c r="C59" s="71" t="s">
        <v>80</v>
      </c>
      <c r="D59" s="72" t="s">
        <v>75</v>
      </c>
      <c r="E59" s="80" t="s">
        <v>117</v>
      </c>
      <c r="F59" s="62"/>
      <c r="G59" s="70"/>
      <c r="H59" s="62"/>
      <c r="I59" s="60"/>
      <c r="K59" s="61"/>
    </row>
    <row r="60" spans="1:10" ht="15">
      <c r="A60" s="66" t="s">
        <v>57</v>
      </c>
      <c r="B60" s="64">
        <f>SUMIF(I_Phys_Res!$D$5:$D$1000,"Greater Bay Area",I_Phys_Res!$F$5:$F$1000)</f>
        <v>0</v>
      </c>
      <c r="C60" s="108">
        <v>0</v>
      </c>
      <c r="D60" s="109">
        <v>0</v>
      </c>
      <c r="E60" s="81" t="str">
        <f>IF($D$60+B60&gt;=$C$60,"Compliant","Non-Compliant")</f>
        <v>Compliant</v>
      </c>
      <c r="F60" s="59"/>
      <c r="G60" s="59"/>
      <c r="H60" s="59"/>
      <c r="I60" s="19"/>
      <c r="J60" s="19"/>
    </row>
    <row r="61" spans="1:10" s="30" customFormat="1" ht="15">
      <c r="A61" s="66" t="s">
        <v>58</v>
      </c>
      <c r="B61" s="64">
        <f>SUMIF(I_Phys_Res!$D$5:$D$1000,"Greater Bay Area",I_Phys_Res!$H$5:$H$1000)</f>
        <v>0</v>
      </c>
      <c r="C61" s="75"/>
      <c r="D61" s="75"/>
      <c r="E61" s="81" t="str">
        <f aca="true" t="shared" si="3" ref="E61:E71">IF($D$60+B61&gt;=$C$60,"Compliant","Non-Compliant")</f>
        <v>Compliant</v>
      </c>
      <c r="F61" s="59"/>
      <c r="G61" s="59"/>
      <c r="H61" s="59"/>
      <c r="I61" s="19"/>
      <c r="J61" s="19"/>
    </row>
    <row r="62" spans="1:10" s="30" customFormat="1" ht="15">
      <c r="A62" s="66" t="s">
        <v>59</v>
      </c>
      <c r="B62" s="64">
        <f>SUMIF(I_Phys_Res!$D$5:$D$1000,"Greater Bay Area",I_Phys_Res!$J$5:$J$1000)</f>
        <v>0</v>
      </c>
      <c r="C62" s="75"/>
      <c r="D62" s="75"/>
      <c r="E62" s="81" t="str">
        <f t="shared" si="3"/>
        <v>Compliant</v>
      </c>
      <c r="F62" s="59"/>
      <c r="G62" s="59"/>
      <c r="H62" s="59"/>
      <c r="I62" s="19"/>
      <c r="J62" s="19"/>
    </row>
    <row r="63" spans="1:10" s="30" customFormat="1" ht="15">
      <c r="A63" s="66" t="s">
        <v>60</v>
      </c>
      <c r="B63" s="64">
        <f>SUMIF(I_Phys_Res!$D$5:$D$1000,"Greater Bay Area",I_Phys_Res!$L$5:$L$1000)</f>
        <v>0</v>
      </c>
      <c r="C63" s="76"/>
      <c r="D63" s="76"/>
      <c r="E63" s="81" t="str">
        <f t="shared" si="3"/>
        <v>Compliant</v>
      </c>
      <c r="F63" s="19"/>
      <c r="G63" s="19"/>
      <c r="H63" s="19"/>
      <c r="I63" s="19"/>
      <c r="J63" s="19"/>
    </row>
    <row r="64" spans="1:10" s="30" customFormat="1" ht="15">
      <c r="A64" s="66" t="s">
        <v>61</v>
      </c>
      <c r="B64" s="64">
        <f>SUMIF(I_Phys_Res!$D$5:$D$1000,"Greater Bay Area",I_Phys_Res!$N$5:$N$1000)</f>
        <v>0</v>
      </c>
      <c r="C64" s="76"/>
      <c r="D64" s="76"/>
      <c r="E64" s="81" t="str">
        <f t="shared" si="3"/>
        <v>Compliant</v>
      </c>
      <c r="F64" s="19"/>
      <c r="G64" s="19"/>
      <c r="H64" s="19"/>
      <c r="I64" s="19"/>
      <c r="J64" s="19"/>
    </row>
    <row r="65" spans="1:10" s="30" customFormat="1" ht="15">
      <c r="A65" s="66" t="s">
        <v>62</v>
      </c>
      <c r="B65" s="64">
        <f>SUMIF(I_Phys_Res!$D$5:$D$1000,"Greater Bay Area",I_Phys_Res!$P$5:$P$1000)</f>
        <v>0</v>
      </c>
      <c r="C65" s="76"/>
      <c r="D65" s="76"/>
      <c r="E65" s="81" t="str">
        <f t="shared" si="3"/>
        <v>Compliant</v>
      </c>
      <c r="F65" s="19"/>
      <c r="G65" s="19"/>
      <c r="H65" s="19"/>
      <c r="I65" s="19"/>
      <c r="J65" s="19"/>
    </row>
    <row r="66" spans="1:10" s="30" customFormat="1" ht="15">
      <c r="A66" s="66" t="s">
        <v>63</v>
      </c>
      <c r="B66" s="64">
        <f>SUMIF(I_Phys_Res!$D$5:$D$1000,"Greater Bay Area",I_Phys_Res!$R$5:$R$1000)</f>
        <v>0</v>
      </c>
      <c r="C66" s="76"/>
      <c r="D66" s="76"/>
      <c r="E66" s="81" t="str">
        <f t="shared" si="3"/>
        <v>Compliant</v>
      </c>
      <c r="F66" s="19"/>
      <c r="G66" s="19"/>
      <c r="H66" s="19"/>
      <c r="I66" s="19"/>
      <c r="J66" s="19"/>
    </row>
    <row r="67" spans="1:10" s="30" customFormat="1" ht="15">
      <c r="A67" s="66" t="s">
        <v>64</v>
      </c>
      <c r="B67" s="64">
        <f>SUMIF(I_Phys_Res!$D$5:$D$1000,"Greater Bay Area",I_Phys_Res!$T$5:$T$1000)</f>
        <v>0</v>
      </c>
      <c r="C67" s="76"/>
      <c r="D67" s="76"/>
      <c r="E67" s="81" t="str">
        <f t="shared" si="3"/>
        <v>Compliant</v>
      </c>
      <c r="F67" s="19"/>
      <c r="G67" s="19"/>
      <c r="H67" s="19"/>
      <c r="I67" s="19"/>
      <c r="J67" s="19"/>
    </row>
    <row r="68" spans="1:10" s="30" customFormat="1" ht="15">
      <c r="A68" s="66" t="s">
        <v>65</v>
      </c>
      <c r="B68" s="64">
        <f>SUMIF(I_Phys_Res!$D$5:$D$1000,"Greater Bay Area",I_Phys_Res!$V$5:$V$1000)</f>
        <v>0</v>
      </c>
      <c r="C68" s="76"/>
      <c r="D68" s="76"/>
      <c r="E68" s="81" t="str">
        <f t="shared" si="3"/>
        <v>Compliant</v>
      </c>
      <c r="F68" s="19"/>
      <c r="G68" s="19"/>
      <c r="H68" s="19"/>
      <c r="I68" s="19"/>
      <c r="J68" s="19"/>
    </row>
    <row r="69" spans="1:10" s="30" customFormat="1" ht="15">
      <c r="A69" s="66" t="s">
        <v>66</v>
      </c>
      <c r="B69" s="64">
        <f>SUMIF(I_Phys_Res!$D$5:$D$1000,"Greater Bay Area",I_Phys_Res!$X$5:$X$1000)</f>
        <v>0</v>
      </c>
      <c r="C69" s="76"/>
      <c r="D69" s="76"/>
      <c r="E69" s="81" t="str">
        <f t="shared" si="3"/>
        <v>Compliant</v>
      </c>
      <c r="F69" s="19"/>
      <c r="G69" s="19"/>
      <c r="H69" s="19"/>
      <c r="I69" s="19"/>
      <c r="J69" s="19"/>
    </row>
    <row r="70" spans="1:10" s="30" customFormat="1" ht="15">
      <c r="A70" s="66" t="s">
        <v>67</v>
      </c>
      <c r="B70" s="64">
        <f>SUMIF(I_Phys_Res!$D$5:$D$1000,"Greater Bay Area",I_Phys_Res!$Z$5:$Z$1000)</f>
        <v>0</v>
      </c>
      <c r="C70" s="76"/>
      <c r="D70" s="76"/>
      <c r="E70" s="81" t="str">
        <f t="shared" si="3"/>
        <v>Compliant</v>
      </c>
      <c r="F70" s="19"/>
      <c r="G70" s="19"/>
      <c r="H70" s="19"/>
      <c r="I70" s="19"/>
      <c r="J70" s="19"/>
    </row>
    <row r="71" spans="1:10" s="30" customFormat="1" ht="15" thickBot="1">
      <c r="A71" s="73" t="s">
        <v>68</v>
      </c>
      <c r="B71" s="74">
        <f>SUMIF(I_Phys_Res!$D$5:$D$1000,"Greater Bay Area",I_Phys_Res!$AB$5:$AB$1000)</f>
        <v>0</v>
      </c>
      <c r="C71" s="77"/>
      <c r="D71" s="77"/>
      <c r="E71" s="88" t="str">
        <f t="shared" si="3"/>
        <v>Compliant</v>
      </c>
      <c r="F71" s="19"/>
      <c r="G71" s="19"/>
      <c r="H71" s="19"/>
      <c r="I71" s="19"/>
      <c r="J71" s="19"/>
    </row>
    <row r="73" ht="15" thickBot="1"/>
    <row r="74" spans="1:10" ht="40.5" customHeight="1" thickBot="1">
      <c r="A74" s="125" t="s">
        <v>124</v>
      </c>
      <c r="B74" s="126"/>
      <c r="C74" s="126"/>
      <c r="D74" s="126"/>
      <c r="E74" s="127"/>
      <c r="F74" s="83"/>
      <c r="G74" s="69"/>
      <c r="H74" s="68"/>
      <c r="I74" s="55"/>
      <c r="J74" s="30"/>
    </row>
    <row r="75" spans="1:10" s="63" customFormat="1" ht="90.75" customHeight="1" thickBot="1">
      <c r="A75" s="65" t="s">
        <v>70</v>
      </c>
      <c r="B75" s="65" t="s">
        <v>78</v>
      </c>
      <c r="C75" s="71" t="s">
        <v>76</v>
      </c>
      <c r="D75" s="72" t="s">
        <v>77</v>
      </c>
      <c r="E75" s="80" t="s">
        <v>117</v>
      </c>
      <c r="F75" s="82"/>
      <c r="G75" s="62"/>
      <c r="H75" s="60"/>
      <c r="J75" s="61"/>
    </row>
    <row r="76" spans="1:9" ht="15">
      <c r="A76" s="66" t="s">
        <v>57</v>
      </c>
      <c r="B76" s="64">
        <f>SUMIF(I_Phys_Res!$D$5:$D$1000,"Other PG&amp;E Areas",I_Phys_Res!$F$5:$F$1000)</f>
        <v>0</v>
      </c>
      <c r="C76" s="108">
        <v>0</v>
      </c>
      <c r="D76" s="109">
        <v>0</v>
      </c>
      <c r="E76" s="81" t="str">
        <f>IF($D$76+B76&gt;=$C$76,"Compliant","Non-Compliant")</f>
        <v>Compliant</v>
      </c>
      <c r="F76" s="59"/>
      <c r="G76" s="59"/>
      <c r="H76" s="19"/>
      <c r="I76" s="19"/>
    </row>
    <row r="77" spans="1:9" s="30" customFormat="1" ht="15">
      <c r="A77" s="66" t="s">
        <v>58</v>
      </c>
      <c r="B77" s="64">
        <f>SUMIF(I_Phys_Res!$D$5:$D$1000,"Other PG&amp;E Areas",I_Phys_Res!$H$5:$H$1000)</f>
        <v>0</v>
      </c>
      <c r="C77" s="75"/>
      <c r="D77" s="75"/>
      <c r="E77" s="81" t="str">
        <f aca="true" t="shared" si="4" ref="E77:E87">IF($D$76+B77&gt;=$C$76,"Compliant","Non-Compliant")</f>
        <v>Compliant</v>
      </c>
      <c r="F77" s="59"/>
      <c r="G77" s="59"/>
      <c r="H77" s="19"/>
      <c r="I77" s="19"/>
    </row>
    <row r="78" spans="1:9" s="30" customFormat="1" ht="15">
      <c r="A78" s="66" t="s">
        <v>59</v>
      </c>
      <c r="B78" s="64">
        <f>SUMIF(I_Phys_Res!$D$5:$D$1000,"Other PG&amp;E Areas",I_Phys_Res!$J$5:$J$1000)</f>
        <v>0</v>
      </c>
      <c r="C78" s="75"/>
      <c r="D78" s="75"/>
      <c r="E78" s="81" t="str">
        <f t="shared" si="4"/>
        <v>Compliant</v>
      </c>
      <c r="F78" s="59"/>
      <c r="G78" s="59"/>
      <c r="H78" s="19"/>
      <c r="I78" s="19"/>
    </row>
    <row r="79" spans="1:9" s="30" customFormat="1" ht="15">
      <c r="A79" s="66" t="s">
        <v>60</v>
      </c>
      <c r="B79" s="64">
        <f>SUMIF(I_Phys_Res!$D$5:$D$1000,"Other PG&amp;E Areas",I_Phys_Res!$L$5:$L$1000)</f>
        <v>0</v>
      </c>
      <c r="C79" s="76"/>
      <c r="D79" s="76"/>
      <c r="E79" s="81" t="str">
        <f t="shared" si="4"/>
        <v>Compliant</v>
      </c>
      <c r="F79" s="19"/>
      <c r="G79" s="19"/>
      <c r="H79" s="19"/>
      <c r="I79" s="19"/>
    </row>
    <row r="80" spans="1:9" s="30" customFormat="1" ht="15">
      <c r="A80" s="66" t="s">
        <v>61</v>
      </c>
      <c r="B80" s="64">
        <f>SUMIF(I_Phys_Res!$D$5:$D$1000,"Other PG&amp;E Areas",I_Phys_Res!$N$5:$N$1000)</f>
        <v>0</v>
      </c>
      <c r="C80" s="76"/>
      <c r="D80" s="76"/>
      <c r="E80" s="81" t="str">
        <f t="shared" si="4"/>
        <v>Compliant</v>
      </c>
      <c r="F80" s="19"/>
      <c r="G80" s="19"/>
      <c r="H80" s="19"/>
      <c r="I80" s="19"/>
    </row>
    <row r="81" spans="1:9" s="30" customFormat="1" ht="15">
      <c r="A81" s="66" t="s">
        <v>62</v>
      </c>
      <c r="B81" s="64">
        <f>SUMIF(I_Phys_Res!$D$5:$D$1000,"Other PG&amp;E Areas",I_Phys_Res!$P$5:$P$1000)</f>
        <v>0</v>
      </c>
      <c r="C81" s="76"/>
      <c r="D81" s="76"/>
      <c r="E81" s="81" t="str">
        <f t="shared" si="4"/>
        <v>Compliant</v>
      </c>
      <c r="F81" s="19"/>
      <c r="G81" s="19"/>
      <c r="H81" s="19"/>
      <c r="I81" s="19"/>
    </row>
    <row r="82" spans="1:9" s="30" customFormat="1" ht="15">
      <c r="A82" s="66" t="s">
        <v>63</v>
      </c>
      <c r="B82" s="64">
        <f>SUMIF(I_Phys_Res!$D$5:$D$1000,"Other PG&amp;E Areas",I_Phys_Res!$R$5:$R$1000)</f>
        <v>0</v>
      </c>
      <c r="C82" s="76"/>
      <c r="D82" s="76"/>
      <c r="E82" s="81" t="str">
        <f t="shared" si="4"/>
        <v>Compliant</v>
      </c>
      <c r="F82" s="19"/>
      <c r="G82" s="19"/>
      <c r="H82" s="19"/>
      <c r="I82" s="19"/>
    </row>
    <row r="83" spans="1:9" s="30" customFormat="1" ht="15">
      <c r="A83" s="66" t="s">
        <v>64</v>
      </c>
      <c r="B83" s="64">
        <f>SUMIF(I_Phys_Res!$D$5:$D$1000,"Other PG&amp;E Areas",I_Phys_Res!$T$5:$T$1000)</f>
        <v>0</v>
      </c>
      <c r="C83" s="76"/>
      <c r="D83" s="76"/>
      <c r="E83" s="81" t="str">
        <f t="shared" si="4"/>
        <v>Compliant</v>
      </c>
      <c r="F83" s="19"/>
      <c r="G83" s="19"/>
      <c r="H83" s="19"/>
      <c r="I83" s="19"/>
    </row>
    <row r="84" spans="1:9" s="30" customFormat="1" ht="15">
      <c r="A84" s="66" t="s">
        <v>65</v>
      </c>
      <c r="B84" s="64">
        <f>SUMIF(I_Phys_Res!$D$5:$D$1000,"Other PG&amp;E Areas",I_Phys_Res!$V$5:$V$1000)</f>
        <v>0</v>
      </c>
      <c r="C84" s="76"/>
      <c r="D84" s="76"/>
      <c r="E84" s="81" t="str">
        <f t="shared" si="4"/>
        <v>Compliant</v>
      </c>
      <c r="F84" s="19"/>
      <c r="G84" s="19"/>
      <c r="H84" s="19"/>
      <c r="I84" s="19"/>
    </row>
    <row r="85" spans="1:9" s="30" customFormat="1" ht="15">
      <c r="A85" s="66" t="s">
        <v>66</v>
      </c>
      <c r="B85" s="64">
        <f>SUMIF(I_Phys_Res!$D$5:$D$1000,"Other PG&amp;E Areas",I_Phys_Res!$X$5:$X$1000)</f>
        <v>0</v>
      </c>
      <c r="C85" s="76"/>
      <c r="D85" s="76"/>
      <c r="E85" s="81" t="str">
        <f t="shared" si="4"/>
        <v>Compliant</v>
      </c>
      <c r="F85" s="19"/>
      <c r="G85" s="19"/>
      <c r="H85" s="19"/>
      <c r="I85" s="19"/>
    </row>
    <row r="86" spans="1:9" s="30" customFormat="1" ht="15">
      <c r="A86" s="66" t="s">
        <v>67</v>
      </c>
      <c r="B86" s="64">
        <f>SUMIF(I_Phys_Res!$D$5:$D$1000,"Other PG&amp;E Areas",I_Phys_Res!$Z$5:$Z$1000)</f>
        <v>0</v>
      </c>
      <c r="C86" s="76"/>
      <c r="D86" s="76"/>
      <c r="E86" s="81" t="str">
        <f t="shared" si="4"/>
        <v>Compliant</v>
      </c>
      <c r="F86" s="19"/>
      <c r="G86" s="19"/>
      <c r="H86" s="19"/>
      <c r="I86" s="19"/>
    </row>
    <row r="87" spans="1:9" s="30" customFormat="1" ht="15" thickBot="1">
      <c r="A87" s="73" t="s">
        <v>68</v>
      </c>
      <c r="B87" s="74">
        <f>SUMIF(I_Phys_Res!$D$5:$D$1000,"Other PG&amp;E Areas",I_Phys_Res!$AB$5:$AB$1000)</f>
        <v>0</v>
      </c>
      <c r="C87" s="77"/>
      <c r="D87" s="77"/>
      <c r="E87" s="88" t="str">
        <f t="shared" si="4"/>
        <v>Compliant</v>
      </c>
      <c r="F87" s="19"/>
      <c r="G87" s="19"/>
      <c r="H87" s="19"/>
      <c r="I87" s="19"/>
    </row>
  </sheetData>
  <sheetProtection sheet="1" objects="1" scenarios="1"/>
  <mergeCells count="9">
    <mergeCell ref="C12:C16"/>
    <mergeCell ref="A58:E58"/>
    <mergeCell ref="A74:E74"/>
    <mergeCell ref="A43:E43"/>
    <mergeCell ref="A26:E26"/>
    <mergeCell ref="A3:I3"/>
    <mergeCell ref="A5:H5"/>
    <mergeCell ref="A6:G6"/>
    <mergeCell ref="A9:E9"/>
  </mergeCells>
  <conditionalFormatting sqref="E11:E22">
    <cfRule type="cellIs" priority="1" dxfId="0" operator="equal" stopIfTrue="1">
      <formula>"compliant"</formula>
    </cfRule>
    <cfRule type="cellIs" priority="2" dxfId="1" operator="equal" stopIfTrue="1">
      <formula>"Non-Compliant"</formula>
    </cfRule>
  </conditionalFormatting>
  <conditionalFormatting sqref="E45:E56 E60:E71 E76:E87 E28:E42">
    <cfRule type="cellIs" priority="3" dxfId="0" operator="equal" stopIfTrue="1">
      <formula>"Compliant"</formula>
    </cfRule>
    <cfRule type="cellIs" priority="4" dxfId="1" operator="equal" stopIfTrue="1">
      <formula>"Non-Compliant"</formula>
    </cfRule>
  </conditionalFormatting>
  <printOptions/>
  <pageMargins left="0.75" right="0.75" top="1" bottom="1" header="0.5" footer="0.5"/>
  <pageSetup fitToWidth="75" horizontalDpi="600" verticalDpi="600" orientation="landscape" scale="46" r:id="rId1"/>
  <headerFooter alignWithMargins="0">
    <oddHeader>&amp;LAugust 9th, 2007 {Filing Month} 2008
&amp;CRESOURCE ADEQUACY COMPLIANCE FILING&amp;R{Name of LSE}, Page &amp;P of &amp;N</oddHeader>
    <oddFooter>&amp;LFile:  &amp;F&amp;RTab:  &amp;A</oddFooter>
  </headerFooter>
  <rowBreaks count="1" manualBreakCount="1">
    <brk id="40" max="8"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codeName="Sheet3">
    <tabColor indexed="43"/>
  </sheetPr>
  <dimension ref="A1:AC36"/>
  <sheetViews>
    <sheetView showGridLines="0" workbookViewId="0" topLeftCell="A1">
      <selection activeCell="B5" sqref="B5"/>
    </sheetView>
  </sheetViews>
  <sheetFormatPr defaultColWidth="9.140625" defaultRowHeight="12.75"/>
  <cols>
    <col min="1" max="1" width="6.421875" style="0" customWidth="1"/>
    <col min="2" max="2" width="9.28125" style="13" customWidth="1"/>
    <col min="3" max="3" width="13.28125" style="13" customWidth="1"/>
    <col min="4" max="4" width="16.140625" style="32" customWidth="1"/>
    <col min="5" max="5" width="10.8515625" style="32" customWidth="1"/>
    <col min="6" max="6" width="8.7109375" style="13" customWidth="1"/>
    <col min="7" max="7" width="6.00390625" style="13" customWidth="1"/>
    <col min="8" max="8" width="8.7109375" style="13" customWidth="1"/>
    <col min="9" max="9" width="6.8515625" style="13" customWidth="1"/>
    <col min="10" max="10" width="8.57421875" style="13" customWidth="1"/>
    <col min="11" max="11" width="7.00390625" style="13" customWidth="1"/>
    <col min="12" max="12" width="9.140625" style="13" customWidth="1"/>
    <col min="13" max="13" width="7.421875" style="13" customWidth="1"/>
    <col min="14" max="14" width="9.140625" style="13" customWidth="1"/>
    <col min="15" max="15" width="7.421875" style="13" customWidth="1"/>
    <col min="16" max="16" width="8.8515625" style="13" customWidth="1"/>
    <col min="17" max="17" width="6.140625" style="13" customWidth="1"/>
    <col min="18" max="18" width="8.8515625" style="13" customWidth="1"/>
    <col min="19" max="19" width="7.140625" style="13" customWidth="1"/>
    <col min="20" max="20" width="8.57421875" style="13" customWidth="1"/>
    <col min="21" max="21" width="6.140625" style="13" customWidth="1"/>
    <col min="22" max="22" width="8.7109375" style="13" customWidth="1"/>
    <col min="23" max="23" width="7.140625" style="13" customWidth="1"/>
    <col min="24" max="24" width="8.8515625" style="13" customWidth="1"/>
    <col min="25" max="25" width="6.7109375" style="13" customWidth="1"/>
    <col min="26" max="26" width="8.7109375" style="13" customWidth="1"/>
    <col min="27" max="27" width="6.8515625" style="13" customWidth="1"/>
    <col min="28" max="28" width="9.00390625" style="13" customWidth="1"/>
    <col min="29" max="29" width="7.421875" style="13" customWidth="1"/>
  </cols>
  <sheetData>
    <row r="1" ht="15">
      <c r="A1" s="12" t="s">
        <v>31</v>
      </c>
    </row>
    <row r="2" ht="15">
      <c r="A2" s="12" t="s">
        <v>7</v>
      </c>
    </row>
    <row r="3" spans="2:29" s="14" customFormat="1" ht="54" customHeight="1">
      <c r="B3" s="15" t="s">
        <v>27</v>
      </c>
      <c r="C3" s="15" t="s">
        <v>52</v>
      </c>
      <c r="D3" s="15" t="s">
        <v>42</v>
      </c>
      <c r="E3" s="15" t="s">
        <v>113</v>
      </c>
      <c r="F3" s="56" t="s">
        <v>102</v>
      </c>
      <c r="G3" s="56" t="s">
        <v>104</v>
      </c>
      <c r="H3" s="56" t="s">
        <v>101</v>
      </c>
      <c r="I3" s="57" t="s">
        <v>103</v>
      </c>
      <c r="J3" s="56" t="s">
        <v>141</v>
      </c>
      <c r="K3" s="56" t="s">
        <v>142</v>
      </c>
      <c r="L3" s="56" t="s">
        <v>143</v>
      </c>
      <c r="M3" s="56" t="s">
        <v>144</v>
      </c>
      <c r="N3" s="56" t="s">
        <v>98</v>
      </c>
      <c r="O3" s="56" t="s">
        <v>94</v>
      </c>
      <c r="P3" s="56" t="s">
        <v>145</v>
      </c>
      <c r="Q3" s="56" t="s">
        <v>147</v>
      </c>
      <c r="R3" s="56" t="s">
        <v>146</v>
      </c>
      <c r="S3" s="56" t="s">
        <v>148</v>
      </c>
      <c r="T3" s="56" t="s">
        <v>105</v>
      </c>
      <c r="U3" s="56" t="s">
        <v>106</v>
      </c>
      <c r="V3" s="56" t="s">
        <v>149</v>
      </c>
      <c r="W3" s="56" t="s">
        <v>150</v>
      </c>
      <c r="X3" s="56" t="s">
        <v>107</v>
      </c>
      <c r="Y3" s="56" t="s">
        <v>95</v>
      </c>
      <c r="Z3" s="56" t="s">
        <v>99</v>
      </c>
      <c r="AA3" s="56" t="s">
        <v>96</v>
      </c>
      <c r="AB3" s="56" t="s">
        <v>100</v>
      </c>
      <c r="AC3" s="56" t="s">
        <v>97</v>
      </c>
    </row>
    <row r="4" spans="1:29" s="14" customFormat="1" ht="15" customHeight="1">
      <c r="A4" s="90" t="s">
        <v>108</v>
      </c>
      <c r="B4" s="91"/>
      <c r="C4" s="92"/>
      <c r="D4" s="92"/>
      <c r="E4" s="92"/>
      <c r="F4" s="94">
        <f>SUM(F5:F1000)</f>
        <v>0</v>
      </c>
      <c r="G4" s="92"/>
      <c r="H4" s="94">
        <f>SUM(H5:H1000)</f>
        <v>0</v>
      </c>
      <c r="I4" s="93"/>
      <c r="J4" s="94">
        <f>SUM(J5:J1000)</f>
        <v>0</v>
      </c>
      <c r="K4" s="92"/>
      <c r="L4" s="94">
        <f>SUM(L5:L1000)</f>
        <v>0</v>
      </c>
      <c r="M4" s="92"/>
      <c r="N4" s="94">
        <f>SUM(N5:N1000)</f>
        <v>0</v>
      </c>
      <c r="O4" s="92"/>
      <c r="P4" s="94">
        <f>SUM(P5:P1000)</f>
        <v>0</v>
      </c>
      <c r="Q4" s="92"/>
      <c r="R4" s="94">
        <f>SUM(R5:R1000)</f>
        <v>0</v>
      </c>
      <c r="S4" s="93"/>
      <c r="T4" s="94">
        <f>SUM(T5:T1000)</f>
        <v>0</v>
      </c>
      <c r="U4" s="92"/>
      <c r="V4" s="94">
        <f>SUM(V5:V1000)</f>
        <v>0</v>
      </c>
      <c r="W4" s="93"/>
      <c r="X4" s="94">
        <f>SUM(X5:X1000)</f>
        <v>0</v>
      </c>
      <c r="Y4" s="93"/>
      <c r="Z4" s="94">
        <f>SUM(Z5:Z1000)</f>
        <v>0</v>
      </c>
      <c r="AA4" s="93"/>
      <c r="AB4" s="94">
        <f>SUM(AB5:AB1000)</f>
        <v>0</v>
      </c>
      <c r="AC4" s="93"/>
    </row>
    <row r="5" spans="2:29" ht="12.75">
      <c r="B5" s="110"/>
      <c r="C5" s="111"/>
      <c r="D5" s="112"/>
      <c r="E5" s="112"/>
      <c r="F5" s="113"/>
      <c r="G5" s="113"/>
      <c r="H5" s="113"/>
      <c r="I5" s="114"/>
      <c r="J5" s="113"/>
      <c r="K5" s="113"/>
      <c r="L5" s="113"/>
      <c r="M5" s="113"/>
      <c r="N5" s="113"/>
      <c r="O5" s="113"/>
      <c r="P5" s="113"/>
      <c r="Q5" s="113"/>
      <c r="R5" s="113"/>
      <c r="S5" s="114"/>
      <c r="T5" s="113"/>
      <c r="U5" s="113"/>
      <c r="V5" s="114"/>
      <c r="W5" s="114"/>
      <c r="X5" s="114"/>
      <c r="Y5" s="114"/>
      <c r="Z5" s="114"/>
      <c r="AA5" s="114"/>
      <c r="AB5" s="114"/>
      <c r="AC5" s="114"/>
    </row>
    <row r="6" spans="2:29" ht="12.75">
      <c r="B6" s="110"/>
      <c r="C6" s="111"/>
      <c r="D6" s="112"/>
      <c r="E6" s="112"/>
      <c r="F6" s="113"/>
      <c r="G6" s="113"/>
      <c r="H6" s="113"/>
      <c r="I6" s="113"/>
      <c r="J6" s="113"/>
      <c r="K6" s="113"/>
      <c r="L6" s="113"/>
      <c r="M6" s="113"/>
      <c r="N6" s="113"/>
      <c r="O6" s="113"/>
      <c r="P6" s="113"/>
      <c r="Q6" s="113"/>
      <c r="R6" s="113"/>
      <c r="S6" s="113"/>
      <c r="T6" s="113"/>
      <c r="U6" s="114"/>
      <c r="V6" s="114"/>
      <c r="W6" s="114"/>
      <c r="X6" s="114"/>
      <c r="Y6" s="114"/>
      <c r="Z6" s="114"/>
      <c r="AA6" s="114"/>
      <c r="AB6" s="114"/>
      <c r="AC6" s="114"/>
    </row>
    <row r="7" spans="2:29" ht="12.75">
      <c r="B7" s="110"/>
      <c r="C7" s="111"/>
      <c r="D7" s="112"/>
      <c r="E7" s="112"/>
      <c r="F7" s="113"/>
      <c r="G7" s="113"/>
      <c r="H7" s="113"/>
      <c r="I7" s="113"/>
      <c r="J7" s="113"/>
      <c r="K7" s="113"/>
      <c r="L7" s="113"/>
      <c r="M7" s="113"/>
      <c r="N7" s="113"/>
      <c r="O7" s="113"/>
      <c r="P7" s="113"/>
      <c r="Q7" s="113"/>
      <c r="R7" s="113"/>
      <c r="S7" s="113"/>
      <c r="T7" s="113"/>
      <c r="U7" s="113"/>
      <c r="V7" s="113"/>
      <c r="W7" s="113"/>
      <c r="X7" s="113"/>
      <c r="Y7" s="113"/>
      <c r="Z7" s="113"/>
      <c r="AA7" s="113"/>
      <c r="AB7" s="113"/>
      <c r="AC7" s="113"/>
    </row>
    <row r="8" spans="2:29" ht="12.75">
      <c r="B8" s="115"/>
      <c r="C8" s="111"/>
      <c r="D8" s="112"/>
      <c r="E8" s="112"/>
      <c r="F8" s="113"/>
      <c r="G8" s="113"/>
      <c r="H8" s="113"/>
      <c r="I8" s="113"/>
      <c r="J8" s="113"/>
      <c r="K8" s="113"/>
      <c r="L8" s="113"/>
      <c r="M8" s="113"/>
      <c r="N8" s="113"/>
      <c r="O8" s="113"/>
      <c r="P8" s="113"/>
      <c r="Q8" s="113"/>
      <c r="R8" s="113"/>
      <c r="S8" s="113"/>
      <c r="T8" s="113"/>
      <c r="U8" s="113"/>
      <c r="V8" s="113"/>
      <c r="W8" s="113"/>
      <c r="X8" s="113"/>
      <c r="Y8" s="113"/>
      <c r="Z8" s="113"/>
      <c r="AA8" s="113"/>
      <c r="AB8" s="113"/>
      <c r="AC8" s="113"/>
    </row>
    <row r="9" spans="2:29" ht="12.75" customHeight="1">
      <c r="B9" s="115"/>
      <c r="C9" s="111"/>
      <c r="D9" s="112"/>
      <c r="E9" s="112"/>
      <c r="F9" s="113"/>
      <c r="G9" s="113"/>
      <c r="H9" s="113"/>
      <c r="I9" s="113"/>
      <c r="J9" s="113"/>
      <c r="K9" s="113"/>
      <c r="L9" s="113"/>
      <c r="M9" s="113"/>
      <c r="N9" s="113"/>
      <c r="O9" s="113"/>
      <c r="P9" s="113"/>
      <c r="Q9" s="113"/>
      <c r="R9" s="113"/>
      <c r="S9" s="113"/>
      <c r="T9" s="113"/>
      <c r="U9" s="113"/>
      <c r="V9" s="113"/>
      <c r="W9" s="113"/>
      <c r="X9" s="113"/>
      <c r="Y9" s="113"/>
      <c r="Z9" s="113"/>
      <c r="AA9" s="113"/>
      <c r="AB9" s="113"/>
      <c r="AC9" s="113"/>
    </row>
    <row r="10" spans="2:29" ht="12.75">
      <c r="B10" s="115"/>
      <c r="C10" s="115"/>
      <c r="D10" s="112"/>
      <c r="E10" s="112"/>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row>
    <row r="11" spans="2:29" ht="12.75">
      <c r="B11" s="115"/>
      <c r="C11" s="115"/>
      <c r="D11" s="112"/>
      <c r="E11" s="112"/>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row>
    <row r="12" spans="2:29" ht="12.75">
      <c r="B12" s="115"/>
      <c r="C12" s="115"/>
      <c r="D12" s="112"/>
      <c r="E12" s="112"/>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row>
    <row r="13" spans="2:29" ht="12.75">
      <c r="B13" s="115"/>
      <c r="C13" s="115"/>
      <c r="D13" s="112"/>
      <c r="E13" s="112"/>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row>
    <row r="14" spans="2:29" ht="12.75">
      <c r="B14" s="115"/>
      <c r="C14" s="115"/>
      <c r="D14" s="112"/>
      <c r="E14" s="112"/>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row>
    <row r="15" spans="2:29" ht="12.75">
      <c r="B15" s="115"/>
      <c r="C15" s="115"/>
      <c r="D15" s="112"/>
      <c r="E15" s="112"/>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row>
    <row r="16" spans="2:29" ht="12.75">
      <c r="B16" s="115"/>
      <c r="C16" s="115"/>
      <c r="D16" s="112"/>
      <c r="E16" s="112"/>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row>
    <row r="17" spans="2:29" ht="12.75">
      <c r="B17" s="115"/>
      <c r="C17" s="115"/>
      <c r="D17" s="112"/>
      <c r="E17" s="112"/>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row>
    <row r="18" spans="2:29" ht="12.75">
      <c r="B18" s="115"/>
      <c r="C18" s="115"/>
      <c r="D18" s="112"/>
      <c r="E18" s="112"/>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row>
    <row r="19" spans="2:29" ht="12.75">
      <c r="B19" s="115"/>
      <c r="C19" s="115"/>
      <c r="D19" s="112"/>
      <c r="E19" s="112"/>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row>
    <row r="20" spans="2:29" ht="12.75">
      <c r="B20" s="115"/>
      <c r="C20" s="115"/>
      <c r="D20" s="112"/>
      <c r="E20" s="112"/>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row>
    <row r="21" spans="2:29" ht="12.75">
      <c r="B21" s="115"/>
      <c r="C21" s="115"/>
      <c r="D21" s="112"/>
      <c r="E21" s="112"/>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row>
    <row r="22" spans="2:29" ht="12.75">
      <c r="B22" s="115"/>
      <c r="C22" s="115"/>
      <c r="D22" s="112"/>
      <c r="E22" s="112"/>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row>
    <row r="23" spans="2:29" ht="12.75">
      <c r="B23" s="115"/>
      <c r="C23" s="115"/>
      <c r="D23" s="112"/>
      <c r="E23" s="112"/>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row>
    <row r="24" spans="2:29" ht="12.75">
      <c r="B24" s="115"/>
      <c r="C24" s="115"/>
      <c r="D24" s="112"/>
      <c r="E24" s="112"/>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row>
    <row r="25" spans="2:29" ht="12.75">
      <c r="B25" s="115"/>
      <c r="C25" s="115"/>
      <c r="D25" s="112"/>
      <c r="E25" s="112"/>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row>
    <row r="26" spans="2:29" ht="12.75">
      <c r="B26" s="115"/>
      <c r="C26" s="115"/>
      <c r="D26" s="112"/>
      <c r="E26" s="112"/>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row>
    <row r="27" spans="2:29" ht="12.75">
      <c r="B27" s="115"/>
      <c r="C27" s="115"/>
      <c r="D27" s="112"/>
      <c r="E27" s="112"/>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row>
    <row r="28" spans="2:29" ht="12.75">
      <c r="B28" s="115"/>
      <c r="C28" s="115"/>
      <c r="D28" s="112"/>
      <c r="E28" s="112"/>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row>
    <row r="29" spans="2:29" ht="12.75">
      <c r="B29" s="115"/>
      <c r="C29" s="115"/>
      <c r="D29" s="112"/>
      <c r="E29" s="112"/>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row>
    <row r="30" spans="2:29" ht="12.75">
      <c r="B30" s="115"/>
      <c r="C30" s="115"/>
      <c r="D30" s="112"/>
      <c r="E30" s="112"/>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row>
    <row r="31" spans="2:29" ht="12.75">
      <c r="B31" s="115"/>
      <c r="C31" s="115"/>
      <c r="D31" s="112"/>
      <c r="E31" s="112"/>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row>
    <row r="32" spans="2:29" ht="12.75">
      <c r="B32" s="115"/>
      <c r="C32" s="115"/>
      <c r="D32" s="112"/>
      <c r="E32" s="112"/>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row>
    <row r="33" spans="2:29" ht="12.75">
      <c r="B33" s="115"/>
      <c r="C33" s="115"/>
      <c r="D33" s="112"/>
      <c r="E33" s="112"/>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row>
    <row r="34" spans="2:29" ht="12.75">
      <c r="B34" s="115"/>
      <c r="C34" s="115"/>
      <c r="D34" s="112"/>
      <c r="E34" s="112"/>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row>
    <row r="35" spans="2:29" ht="12.75">
      <c r="B35" s="115"/>
      <c r="C35" s="115"/>
      <c r="D35" s="112"/>
      <c r="E35" s="112"/>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row>
    <row r="36" spans="2:29" ht="12.75">
      <c r="B36" s="115"/>
      <c r="C36" s="115"/>
      <c r="D36" s="112"/>
      <c r="E36" s="112"/>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row>
    <row r="60" ht="63.75" customHeight="1"/>
  </sheetData>
  <sheetProtection sheet="1" objects="1" scenarios="1"/>
  <dataValidations count="2">
    <dataValidation type="list" allowBlank="1" showInputMessage="1" showErrorMessage="1" prompt="Type of contract" sqref="E5:E36">
      <formula1>RMR</formula1>
    </dataValidation>
    <dataValidation type="list" allowBlank="1" showInputMessage="1" showErrorMessage="1" sqref="D5:D36">
      <formula1>Local_Areas</formula1>
    </dataValidation>
  </dataValidations>
  <printOptions/>
  <pageMargins left="0.75" right="0.75" top="1" bottom="1" header="0.5" footer="0.5"/>
  <pageSetup horizontalDpi="600" verticalDpi="600" orientation="landscape" scale="75" r:id="rId1"/>
  <headerFooter alignWithMargins="0">
    <oddHeader>&amp;LAugust 9th, 2007 {Filing Month} 2008
&amp;CRESOURCE ADEQUACY COMPLIANCE FILING&amp;R{Name of LSE}, Page &amp;P of &amp;N</oddHeader>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C. Dell'Aera</cp:lastModifiedBy>
  <cp:lastPrinted>2006-07-25T18:43:04Z</cp:lastPrinted>
  <dcterms:created xsi:type="dcterms:W3CDTF">2005-12-07T18:59:59Z</dcterms:created>
  <dcterms:modified xsi:type="dcterms:W3CDTF">2007-09-11T19:44:01Z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