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7530" yWindow="285" windowWidth="16920" windowHeight="10155" activeTab="2"/>
  </bookViews>
  <sheets>
    <sheet name="Material Groups" sheetId="4" r:id="rId1"/>
    <sheet name="Totals" sheetId="3" r:id="rId2"/>
    <sheet name="Leaks Repaired per 100 Miles" sheetId="5" r:id="rId3"/>
    <sheet name="SQL Results" sheetId="1" r:id="rId4"/>
    <sheet name="SQL Statement" sheetId="2" r:id="rId5"/>
  </sheets>
  <definedNames>
    <definedName name="_xlnm._FilterDatabase" localSheetId="3" hidden="1">'SQL Results'!$A$1:$G$1765</definedName>
  </definedNames>
  <calcPr calcId="145621"/>
  <pivotCaches>
    <pivotCache cacheId="2" r:id="rId6"/>
  </pivotCaches>
</workbook>
</file>

<file path=xl/calcChain.xml><?xml version="1.0" encoding="utf-8"?>
<calcChain xmlns="http://schemas.openxmlformats.org/spreadsheetml/2006/main">
  <c r="M880" i="5" l="1"/>
  <c r="L880" i="5"/>
  <c r="K880" i="5"/>
  <c r="J880" i="5"/>
  <c r="I880" i="5"/>
  <c r="M879" i="5"/>
  <c r="L879" i="5"/>
  <c r="K879" i="5"/>
  <c r="J879" i="5"/>
  <c r="I879" i="5"/>
  <c r="M878" i="5"/>
  <c r="L878" i="5"/>
  <c r="K878" i="5"/>
  <c r="J878" i="5"/>
  <c r="I878" i="5"/>
  <c r="M876" i="5"/>
  <c r="L876" i="5"/>
  <c r="K876" i="5"/>
  <c r="J876" i="5"/>
  <c r="I876" i="5"/>
  <c r="M875" i="5"/>
  <c r="L875" i="5"/>
  <c r="K875" i="5"/>
  <c r="J875" i="5"/>
  <c r="I875" i="5"/>
  <c r="M874" i="5"/>
  <c r="L874" i="5"/>
  <c r="K874" i="5"/>
  <c r="J874" i="5"/>
  <c r="I874" i="5"/>
  <c r="M872" i="5"/>
  <c r="L872" i="5"/>
  <c r="K872" i="5"/>
  <c r="J872" i="5"/>
  <c r="I872" i="5"/>
  <c r="M871" i="5"/>
  <c r="L871" i="5"/>
  <c r="K871" i="5"/>
  <c r="J871" i="5"/>
  <c r="I871" i="5"/>
  <c r="M870" i="5"/>
  <c r="L870" i="5"/>
  <c r="K870" i="5"/>
  <c r="J870" i="5"/>
  <c r="I870" i="5"/>
  <c r="M868" i="5"/>
  <c r="L868" i="5"/>
  <c r="K868" i="5"/>
  <c r="J868" i="5"/>
  <c r="I868" i="5"/>
  <c r="M867" i="5"/>
  <c r="L867" i="5"/>
  <c r="K867" i="5"/>
  <c r="J867" i="5"/>
  <c r="I867" i="5"/>
  <c r="M866" i="5"/>
  <c r="L866" i="5"/>
  <c r="K866" i="5"/>
  <c r="J866" i="5"/>
  <c r="I866" i="5"/>
  <c r="M865" i="5"/>
  <c r="L865" i="5"/>
  <c r="K865" i="5"/>
  <c r="J865" i="5"/>
  <c r="I865" i="5"/>
  <c r="M863" i="5"/>
  <c r="L863" i="5"/>
  <c r="K863" i="5"/>
  <c r="J863" i="5"/>
  <c r="I863" i="5"/>
  <c r="M862" i="5"/>
  <c r="L862" i="5"/>
  <c r="K862" i="5"/>
  <c r="J862" i="5"/>
  <c r="I862" i="5"/>
  <c r="M861" i="5"/>
  <c r="L861" i="5"/>
  <c r="K861" i="5"/>
  <c r="J861" i="5"/>
  <c r="I861" i="5"/>
  <c r="M860" i="5"/>
  <c r="L860" i="5"/>
  <c r="K860" i="5"/>
  <c r="J860" i="5"/>
  <c r="I860" i="5"/>
  <c r="M858" i="5"/>
  <c r="L858" i="5"/>
  <c r="K858" i="5"/>
  <c r="J858" i="5"/>
  <c r="I858" i="5"/>
  <c r="M857" i="5"/>
  <c r="L857" i="5"/>
  <c r="K857" i="5"/>
  <c r="J857" i="5"/>
  <c r="I857" i="5"/>
  <c r="M856" i="5"/>
  <c r="L856" i="5"/>
  <c r="K856" i="5"/>
  <c r="J856" i="5"/>
  <c r="I856" i="5"/>
  <c r="M854" i="5"/>
  <c r="L854" i="5"/>
  <c r="K854" i="5"/>
  <c r="J854" i="5"/>
  <c r="I854" i="5"/>
  <c r="M853" i="5"/>
  <c r="L853" i="5"/>
  <c r="K853" i="5"/>
  <c r="J853" i="5"/>
  <c r="I853" i="5"/>
  <c r="M852" i="5"/>
  <c r="L852" i="5"/>
  <c r="K852" i="5"/>
  <c r="J852" i="5"/>
  <c r="I852" i="5"/>
  <c r="M850" i="5"/>
  <c r="L850" i="5"/>
  <c r="K850" i="5"/>
  <c r="J850" i="5"/>
  <c r="I850" i="5"/>
  <c r="M849" i="5"/>
  <c r="L849" i="5"/>
  <c r="K849" i="5"/>
  <c r="J849" i="5"/>
  <c r="I849" i="5"/>
  <c r="M848" i="5"/>
  <c r="L848" i="5"/>
  <c r="K848" i="5"/>
  <c r="J848" i="5"/>
  <c r="I848" i="5"/>
  <c r="M846" i="5"/>
  <c r="L846" i="5"/>
  <c r="K846" i="5"/>
  <c r="J846" i="5"/>
  <c r="I846" i="5"/>
  <c r="M845" i="5"/>
  <c r="L845" i="5"/>
  <c r="K845" i="5"/>
  <c r="J845" i="5"/>
  <c r="I845" i="5"/>
  <c r="M844" i="5"/>
  <c r="L844" i="5"/>
  <c r="K844" i="5"/>
  <c r="J844" i="5"/>
  <c r="I844" i="5"/>
  <c r="M842" i="5"/>
  <c r="L842" i="5"/>
  <c r="K842" i="5"/>
  <c r="J842" i="5"/>
  <c r="I842" i="5"/>
  <c r="M841" i="5"/>
  <c r="L841" i="5"/>
  <c r="K841" i="5"/>
  <c r="J841" i="5"/>
  <c r="I841" i="5"/>
  <c r="M840" i="5"/>
  <c r="L840" i="5"/>
  <c r="K840" i="5"/>
  <c r="J840" i="5"/>
  <c r="I840" i="5"/>
  <c r="M838" i="5"/>
  <c r="L838" i="5"/>
  <c r="K838" i="5"/>
  <c r="J838" i="5"/>
  <c r="I838" i="5"/>
  <c r="M837" i="5"/>
  <c r="L837" i="5"/>
  <c r="K837" i="5"/>
  <c r="J837" i="5"/>
  <c r="I837" i="5"/>
  <c r="M836" i="5"/>
  <c r="L836" i="5"/>
  <c r="K836" i="5"/>
  <c r="J836" i="5"/>
  <c r="I836" i="5"/>
  <c r="M834" i="5"/>
  <c r="L834" i="5"/>
  <c r="K834" i="5"/>
  <c r="J834" i="5"/>
  <c r="I834" i="5"/>
  <c r="M833" i="5"/>
  <c r="L833" i="5"/>
  <c r="K833" i="5"/>
  <c r="J833" i="5"/>
  <c r="I833" i="5"/>
  <c r="M832" i="5"/>
  <c r="L832" i="5"/>
  <c r="K832" i="5"/>
  <c r="J832" i="5"/>
  <c r="I832" i="5"/>
  <c r="M831" i="5"/>
  <c r="L831" i="5"/>
  <c r="K831" i="5"/>
  <c r="J831" i="5"/>
  <c r="I831" i="5"/>
  <c r="M828" i="5"/>
  <c r="L828" i="5"/>
  <c r="K828" i="5"/>
  <c r="J828" i="5"/>
  <c r="I828" i="5"/>
  <c r="M827" i="5"/>
  <c r="L827" i="5"/>
  <c r="K827" i="5"/>
  <c r="J827" i="5"/>
  <c r="I827" i="5"/>
  <c r="M826" i="5"/>
  <c r="L826" i="5"/>
  <c r="K826" i="5"/>
  <c r="J826" i="5"/>
  <c r="I826" i="5"/>
  <c r="M825" i="5"/>
  <c r="L825" i="5"/>
  <c r="K825" i="5"/>
  <c r="J825" i="5"/>
  <c r="I825" i="5"/>
  <c r="M823" i="5"/>
  <c r="L823" i="5"/>
  <c r="K823" i="5"/>
  <c r="J823" i="5"/>
  <c r="I823" i="5"/>
  <c r="M822" i="5"/>
  <c r="L822" i="5"/>
  <c r="K822" i="5"/>
  <c r="J822" i="5"/>
  <c r="I822" i="5"/>
  <c r="M821" i="5"/>
  <c r="L821" i="5"/>
  <c r="K821" i="5"/>
  <c r="J821" i="5"/>
  <c r="I821" i="5"/>
  <c r="M820" i="5"/>
  <c r="L820" i="5"/>
  <c r="K820" i="5"/>
  <c r="J820" i="5"/>
  <c r="I820" i="5"/>
  <c r="M818" i="5"/>
  <c r="L818" i="5"/>
  <c r="K818" i="5"/>
  <c r="J818" i="5"/>
  <c r="I818" i="5"/>
  <c r="M817" i="5"/>
  <c r="L817" i="5"/>
  <c r="K817" i="5"/>
  <c r="J817" i="5"/>
  <c r="I817" i="5"/>
  <c r="M816" i="5"/>
  <c r="L816" i="5"/>
  <c r="K816" i="5"/>
  <c r="J816" i="5"/>
  <c r="I816" i="5"/>
  <c r="M815" i="5"/>
  <c r="L815" i="5"/>
  <c r="K815" i="5"/>
  <c r="J815" i="5"/>
  <c r="I815" i="5"/>
  <c r="M813" i="5"/>
  <c r="L813" i="5"/>
  <c r="K813" i="5"/>
  <c r="J813" i="5"/>
  <c r="I813" i="5"/>
  <c r="M812" i="5"/>
  <c r="L812" i="5"/>
  <c r="K812" i="5"/>
  <c r="J812" i="5"/>
  <c r="I812" i="5"/>
  <c r="M811" i="5"/>
  <c r="L811" i="5"/>
  <c r="K811" i="5"/>
  <c r="J811" i="5"/>
  <c r="I811" i="5"/>
  <c r="M810" i="5"/>
  <c r="L810" i="5"/>
  <c r="K810" i="5"/>
  <c r="J810" i="5"/>
  <c r="I810" i="5"/>
  <c r="M808" i="5"/>
  <c r="L808" i="5"/>
  <c r="K808" i="5"/>
  <c r="J808" i="5"/>
  <c r="I808" i="5"/>
  <c r="M807" i="5"/>
  <c r="L807" i="5"/>
  <c r="K807" i="5"/>
  <c r="J807" i="5"/>
  <c r="I807" i="5"/>
  <c r="M806" i="5"/>
  <c r="L806" i="5"/>
  <c r="K806" i="5"/>
  <c r="J806" i="5"/>
  <c r="I806" i="5"/>
  <c r="M805" i="5"/>
  <c r="L805" i="5"/>
  <c r="K805" i="5"/>
  <c r="J805" i="5"/>
  <c r="I805" i="5"/>
  <c r="M803" i="5"/>
  <c r="L803" i="5"/>
  <c r="K803" i="5"/>
  <c r="J803" i="5"/>
  <c r="I803" i="5"/>
  <c r="M802" i="5"/>
  <c r="L802" i="5"/>
  <c r="K802" i="5"/>
  <c r="J802" i="5"/>
  <c r="I802" i="5"/>
  <c r="M801" i="5"/>
  <c r="L801" i="5"/>
  <c r="K801" i="5"/>
  <c r="J801" i="5"/>
  <c r="I801" i="5"/>
  <c r="M799" i="5"/>
  <c r="L799" i="5"/>
  <c r="K799" i="5"/>
  <c r="J799" i="5"/>
  <c r="I799" i="5"/>
  <c r="M798" i="5"/>
  <c r="L798" i="5"/>
  <c r="K798" i="5"/>
  <c r="J798" i="5"/>
  <c r="I798" i="5"/>
  <c r="M797" i="5"/>
  <c r="L797" i="5"/>
  <c r="K797" i="5"/>
  <c r="J797" i="5"/>
  <c r="I797" i="5"/>
  <c r="M795" i="5"/>
  <c r="L795" i="5"/>
  <c r="K795" i="5"/>
  <c r="J795" i="5"/>
  <c r="I795" i="5"/>
  <c r="M794" i="5"/>
  <c r="L794" i="5"/>
  <c r="K794" i="5"/>
  <c r="J794" i="5"/>
  <c r="I794" i="5"/>
  <c r="M793" i="5"/>
  <c r="L793" i="5"/>
  <c r="K793" i="5"/>
  <c r="J793" i="5"/>
  <c r="I793" i="5"/>
  <c r="M791" i="5"/>
  <c r="L791" i="5"/>
  <c r="K791" i="5"/>
  <c r="J791" i="5"/>
  <c r="I791" i="5"/>
  <c r="M790" i="5"/>
  <c r="L790" i="5"/>
  <c r="K790" i="5"/>
  <c r="J790" i="5"/>
  <c r="I790" i="5"/>
  <c r="M789" i="5"/>
  <c r="L789" i="5"/>
  <c r="K789" i="5"/>
  <c r="J789" i="5"/>
  <c r="I789" i="5"/>
  <c r="M787" i="5"/>
  <c r="L787" i="5"/>
  <c r="K787" i="5"/>
  <c r="J787" i="5"/>
  <c r="I787" i="5"/>
  <c r="M786" i="5"/>
  <c r="L786" i="5"/>
  <c r="K786" i="5"/>
  <c r="J786" i="5"/>
  <c r="I786" i="5"/>
  <c r="M785" i="5"/>
  <c r="L785" i="5"/>
  <c r="K785" i="5"/>
  <c r="J785" i="5"/>
  <c r="I785" i="5"/>
  <c r="M783" i="5"/>
  <c r="L783" i="5"/>
  <c r="K783" i="5"/>
  <c r="J783" i="5"/>
  <c r="I783" i="5"/>
  <c r="M782" i="5"/>
  <c r="L782" i="5"/>
  <c r="K782" i="5"/>
  <c r="J782" i="5"/>
  <c r="I782" i="5"/>
  <c r="M781" i="5"/>
  <c r="L781" i="5"/>
  <c r="K781" i="5"/>
  <c r="J781" i="5"/>
  <c r="I781" i="5"/>
  <c r="M780" i="5"/>
  <c r="L780" i="5"/>
  <c r="K780" i="5"/>
  <c r="J780" i="5"/>
  <c r="I780" i="5"/>
  <c r="M778" i="5"/>
  <c r="L778" i="5"/>
  <c r="K778" i="5"/>
  <c r="J778" i="5"/>
  <c r="I778" i="5"/>
  <c r="M777" i="5"/>
  <c r="L777" i="5"/>
  <c r="K777" i="5"/>
  <c r="J777" i="5"/>
  <c r="I777" i="5"/>
  <c r="M776" i="5"/>
  <c r="L776" i="5"/>
  <c r="K776" i="5"/>
  <c r="J776" i="5"/>
  <c r="I776" i="5"/>
  <c r="M775" i="5"/>
  <c r="L775" i="5"/>
  <c r="K775" i="5"/>
  <c r="J775" i="5"/>
  <c r="I775" i="5"/>
  <c r="M772" i="5"/>
  <c r="L772" i="5"/>
  <c r="K772" i="5"/>
  <c r="J772" i="5"/>
  <c r="I772" i="5"/>
  <c r="M771" i="5"/>
  <c r="L771" i="5"/>
  <c r="K771" i="5"/>
  <c r="J771" i="5"/>
  <c r="I771" i="5"/>
  <c r="M770" i="5"/>
  <c r="L770" i="5"/>
  <c r="K770" i="5"/>
  <c r="J770" i="5"/>
  <c r="I770" i="5"/>
  <c r="M768" i="5"/>
  <c r="L768" i="5"/>
  <c r="K768" i="5"/>
  <c r="J768" i="5"/>
  <c r="I768" i="5"/>
  <c r="M767" i="5"/>
  <c r="L767" i="5"/>
  <c r="K767" i="5"/>
  <c r="J767" i="5"/>
  <c r="I767" i="5"/>
  <c r="M766" i="5"/>
  <c r="L766" i="5"/>
  <c r="K766" i="5"/>
  <c r="J766" i="5"/>
  <c r="I766" i="5"/>
  <c r="M764" i="5"/>
  <c r="L764" i="5"/>
  <c r="K764" i="5"/>
  <c r="J764" i="5"/>
  <c r="I764" i="5"/>
  <c r="M763" i="5"/>
  <c r="L763" i="5"/>
  <c r="K763" i="5"/>
  <c r="J763" i="5"/>
  <c r="I763" i="5"/>
  <c r="M762" i="5"/>
  <c r="L762" i="5"/>
  <c r="K762" i="5"/>
  <c r="J762" i="5"/>
  <c r="I762" i="5"/>
  <c r="M760" i="5"/>
  <c r="L760" i="5"/>
  <c r="K760" i="5"/>
  <c r="J760" i="5"/>
  <c r="I760" i="5"/>
  <c r="M759" i="5"/>
  <c r="L759" i="5"/>
  <c r="K759" i="5"/>
  <c r="J759" i="5"/>
  <c r="I759" i="5"/>
  <c r="M758" i="5"/>
  <c r="L758" i="5"/>
  <c r="K758" i="5"/>
  <c r="J758" i="5"/>
  <c r="I758" i="5"/>
  <c r="M756" i="5"/>
  <c r="L756" i="5"/>
  <c r="K756" i="5"/>
  <c r="J756" i="5"/>
  <c r="I756" i="5"/>
  <c r="M755" i="5"/>
  <c r="L755" i="5"/>
  <c r="K755" i="5"/>
  <c r="J755" i="5"/>
  <c r="I755" i="5"/>
  <c r="M754" i="5"/>
  <c r="L754" i="5"/>
  <c r="K754" i="5"/>
  <c r="J754" i="5"/>
  <c r="I754" i="5"/>
  <c r="M752" i="5"/>
  <c r="L752" i="5"/>
  <c r="K752" i="5"/>
  <c r="J752" i="5"/>
  <c r="I752" i="5"/>
  <c r="M751" i="5"/>
  <c r="L751" i="5"/>
  <c r="K751" i="5"/>
  <c r="J751" i="5"/>
  <c r="I751" i="5"/>
  <c r="M750" i="5"/>
  <c r="L750" i="5"/>
  <c r="K750" i="5"/>
  <c r="J750" i="5"/>
  <c r="I750" i="5"/>
  <c r="M748" i="5"/>
  <c r="L748" i="5"/>
  <c r="K748" i="5"/>
  <c r="J748" i="5"/>
  <c r="I748" i="5"/>
  <c r="M747" i="5"/>
  <c r="L747" i="5"/>
  <c r="K747" i="5"/>
  <c r="J747" i="5"/>
  <c r="I747" i="5"/>
  <c r="M746" i="5"/>
  <c r="L746" i="5"/>
  <c r="K746" i="5"/>
  <c r="J746" i="5"/>
  <c r="I746" i="5"/>
  <c r="M744" i="5"/>
  <c r="L744" i="5"/>
  <c r="K744" i="5"/>
  <c r="J744" i="5"/>
  <c r="I744" i="5"/>
  <c r="M743" i="5"/>
  <c r="L743" i="5"/>
  <c r="K743" i="5"/>
  <c r="J743" i="5"/>
  <c r="I743" i="5"/>
  <c r="M742" i="5"/>
  <c r="L742" i="5"/>
  <c r="K742" i="5"/>
  <c r="J742" i="5"/>
  <c r="I742" i="5"/>
  <c r="M740" i="5"/>
  <c r="L740" i="5"/>
  <c r="K740" i="5"/>
  <c r="J740" i="5"/>
  <c r="I740" i="5"/>
  <c r="M739" i="5"/>
  <c r="L739" i="5"/>
  <c r="K739" i="5"/>
  <c r="J739" i="5"/>
  <c r="I739" i="5"/>
  <c r="M738" i="5"/>
  <c r="L738" i="5"/>
  <c r="K738" i="5"/>
  <c r="J738" i="5"/>
  <c r="I738" i="5"/>
  <c r="M736" i="5"/>
  <c r="L736" i="5"/>
  <c r="K736" i="5"/>
  <c r="J736" i="5"/>
  <c r="I736" i="5"/>
  <c r="M735" i="5"/>
  <c r="L735" i="5"/>
  <c r="K735" i="5"/>
  <c r="J735" i="5"/>
  <c r="I735" i="5"/>
  <c r="M734" i="5"/>
  <c r="L734" i="5"/>
  <c r="K734" i="5"/>
  <c r="J734" i="5"/>
  <c r="I734" i="5"/>
  <c r="M732" i="5"/>
  <c r="L732" i="5"/>
  <c r="K732" i="5"/>
  <c r="J732" i="5"/>
  <c r="I732" i="5"/>
  <c r="M731" i="5"/>
  <c r="L731" i="5"/>
  <c r="K731" i="5"/>
  <c r="J731" i="5"/>
  <c r="I731" i="5"/>
  <c r="M730" i="5"/>
  <c r="L730" i="5"/>
  <c r="K730" i="5"/>
  <c r="J730" i="5"/>
  <c r="I730" i="5"/>
  <c r="M728" i="5"/>
  <c r="L728" i="5"/>
  <c r="K728" i="5"/>
  <c r="J728" i="5"/>
  <c r="I728" i="5"/>
  <c r="M727" i="5"/>
  <c r="L727" i="5"/>
  <c r="K727" i="5"/>
  <c r="J727" i="5"/>
  <c r="I727" i="5"/>
  <c r="M726" i="5"/>
  <c r="L726" i="5"/>
  <c r="K726" i="5"/>
  <c r="J726" i="5"/>
  <c r="I726" i="5"/>
  <c r="M723" i="5"/>
  <c r="L723" i="5"/>
  <c r="K723" i="5"/>
  <c r="J723" i="5"/>
  <c r="I723" i="5"/>
  <c r="M722" i="5"/>
  <c r="L722" i="5"/>
  <c r="K722" i="5"/>
  <c r="J722" i="5"/>
  <c r="I722" i="5"/>
  <c r="M721" i="5"/>
  <c r="L721" i="5"/>
  <c r="K721" i="5"/>
  <c r="J721" i="5"/>
  <c r="I721" i="5"/>
  <c r="M719" i="5"/>
  <c r="L719" i="5"/>
  <c r="K719" i="5"/>
  <c r="J719" i="5"/>
  <c r="I719" i="5"/>
  <c r="M718" i="5"/>
  <c r="L718" i="5"/>
  <c r="K718" i="5"/>
  <c r="J718" i="5"/>
  <c r="I718" i="5"/>
  <c r="M717" i="5"/>
  <c r="L717" i="5"/>
  <c r="K717" i="5"/>
  <c r="J717" i="5"/>
  <c r="I717" i="5"/>
  <c r="M716" i="5"/>
  <c r="L716" i="5"/>
  <c r="K716" i="5"/>
  <c r="J716" i="5"/>
  <c r="I716" i="5"/>
  <c r="M714" i="5"/>
  <c r="L714" i="5"/>
  <c r="K714" i="5"/>
  <c r="J714" i="5"/>
  <c r="I714" i="5"/>
  <c r="M713" i="5"/>
  <c r="L713" i="5"/>
  <c r="K713" i="5"/>
  <c r="J713" i="5"/>
  <c r="I713" i="5"/>
  <c r="M712" i="5"/>
  <c r="L712" i="5"/>
  <c r="K712" i="5"/>
  <c r="J712" i="5"/>
  <c r="I712" i="5"/>
  <c r="M710" i="5"/>
  <c r="L710" i="5"/>
  <c r="K710" i="5"/>
  <c r="J710" i="5"/>
  <c r="I710" i="5"/>
  <c r="M709" i="5"/>
  <c r="L709" i="5"/>
  <c r="K709" i="5"/>
  <c r="J709" i="5"/>
  <c r="I709" i="5"/>
  <c r="M708" i="5"/>
  <c r="L708" i="5"/>
  <c r="K708" i="5"/>
  <c r="J708" i="5"/>
  <c r="I708" i="5"/>
  <c r="M707" i="5"/>
  <c r="L707" i="5"/>
  <c r="K707" i="5"/>
  <c r="J707" i="5"/>
  <c r="I707" i="5"/>
  <c r="M705" i="5"/>
  <c r="L705" i="5"/>
  <c r="K705" i="5"/>
  <c r="J705" i="5"/>
  <c r="I705" i="5"/>
  <c r="M704" i="5"/>
  <c r="L704" i="5"/>
  <c r="K704" i="5"/>
  <c r="J704" i="5"/>
  <c r="I704" i="5"/>
  <c r="M703" i="5"/>
  <c r="L703" i="5"/>
  <c r="K703" i="5"/>
  <c r="J703" i="5"/>
  <c r="I703" i="5"/>
  <c r="M701" i="5"/>
  <c r="L701" i="5"/>
  <c r="K701" i="5"/>
  <c r="J701" i="5"/>
  <c r="I701" i="5"/>
  <c r="M700" i="5"/>
  <c r="L700" i="5"/>
  <c r="K700" i="5"/>
  <c r="J700" i="5"/>
  <c r="I700" i="5"/>
  <c r="M699" i="5"/>
  <c r="L699" i="5"/>
  <c r="K699" i="5"/>
  <c r="J699" i="5"/>
  <c r="I699" i="5"/>
  <c r="M697" i="5"/>
  <c r="L697" i="5"/>
  <c r="K697" i="5"/>
  <c r="J697" i="5"/>
  <c r="I697" i="5"/>
  <c r="M696" i="5"/>
  <c r="L696" i="5"/>
  <c r="K696" i="5"/>
  <c r="J696" i="5"/>
  <c r="I696" i="5"/>
  <c r="M695" i="5"/>
  <c r="L695" i="5"/>
  <c r="K695" i="5"/>
  <c r="J695" i="5"/>
  <c r="I695" i="5"/>
  <c r="M693" i="5"/>
  <c r="L693" i="5"/>
  <c r="K693" i="5"/>
  <c r="J693" i="5"/>
  <c r="I693" i="5"/>
  <c r="M692" i="5"/>
  <c r="L692" i="5"/>
  <c r="K692" i="5"/>
  <c r="J692" i="5"/>
  <c r="I692" i="5"/>
  <c r="M691" i="5"/>
  <c r="L691" i="5"/>
  <c r="K691" i="5"/>
  <c r="J691" i="5"/>
  <c r="I691" i="5"/>
  <c r="M689" i="5"/>
  <c r="L689" i="5"/>
  <c r="K689" i="5"/>
  <c r="J689" i="5"/>
  <c r="I689" i="5"/>
  <c r="M688" i="5"/>
  <c r="L688" i="5"/>
  <c r="K688" i="5"/>
  <c r="J688" i="5"/>
  <c r="I688" i="5"/>
  <c r="M687" i="5"/>
  <c r="L687" i="5"/>
  <c r="K687" i="5"/>
  <c r="J687" i="5"/>
  <c r="I687" i="5"/>
  <c r="M685" i="5"/>
  <c r="L685" i="5"/>
  <c r="K685" i="5"/>
  <c r="J685" i="5"/>
  <c r="I685" i="5"/>
  <c r="M684" i="5"/>
  <c r="L684" i="5"/>
  <c r="K684" i="5"/>
  <c r="J684" i="5"/>
  <c r="I684" i="5"/>
  <c r="M683" i="5"/>
  <c r="L683" i="5"/>
  <c r="K683" i="5"/>
  <c r="J683" i="5"/>
  <c r="I683" i="5"/>
  <c r="M681" i="5"/>
  <c r="L681" i="5"/>
  <c r="K681" i="5"/>
  <c r="J681" i="5"/>
  <c r="I681" i="5"/>
  <c r="M680" i="5"/>
  <c r="L680" i="5"/>
  <c r="K680" i="5"/>
  <c r="J680" i="5"/>
  <c r="I680" i="5"/>
  <c r="M679" i="5"/>
  <c r="L679" i="5"/>
  <c r="K679" i="5"/>
  <c r="J679" i="5"/>
  <c r="I679" i="5"/>
  <c r="M677" i="5"/>
  <c r="L677" i="5"/>
  <c r="K677" i="5"/>
  <c r="J677" i="5"/>
  <c r="I677" i="5"/>
  <c r="M676" i="5"/>
  <c r="L676" i="5"/>
  <c r="K676" i="5"/>
  <c r="J676" i="5"/>
  <c r="I676" i="5"/>
  <c r="M675" i="5"/>
  <c r="L675" i="5"/>
  <c r="K675" i="5"/>
  <c r="J675" i="5"/>
  <c r="I675" i="5"/>
  <c r="M674" i="5"/>
  <c r="L674" i="5"/>
  <c r="K674" i="5"/>
  <c r="J674" i="5"/>
  <c r="I674" i="5"/>
  <c r="M671" i="5"/>
  <c r="L671" i="5"/>
  <c r="K671" i="5"/>
  <c r="J671" i="5"/>
  <c r="I671" i="5"/>
  <c r="M670" i="5"/>
  <c r="L670" i="5"/>
  <c r="K670" i="5"/>
  <c r="J670" i="5"/>
  <c r="I670" i="5"/>
  <c r="M669" i="5"/>
  <c r="L669" i="5"/>
  <c r="K669" i="5"/>
  <c r="J669" i="5"/>
  <c r="I669" i="5"/>
  <c r="M668" i="5"/>
  <c r="L668" i="5"/>
  <c r="K668" i="5"/>
  <c r="J668" i="5"/>
  <c r="I668" i="5"/>
  <c r="M666" i="5"/>
  <c r="L666" i="5"/>
  <c r="K666" i="5"/>
  <c r="J666" i="5"/>
  <c r="I666" i="5"/>
  <c r="M665" i="5"/>
  <c r="L665" i="5"/>
  <c r="K665" i="5"/>
  <c r="J665" i="5"/>
  <c r="I665" i="5"/>
  <c r="M664" i="5"/>
  <c r="L664" i="5"/>
  <c r="K664" i="5"/>
  <c r="J664" i="5"/>
  <c r="I664" i="5"/>
  <c r="M663" i="5"/>
  <c r="L663" i="5"/>
  <c r="K663" i="5"/>
  <c r="J663" i="5"/>
  <c r="I663" i="5"/>
  <c r="M661" i="5"/>
  <c r="L661" i="5"/>
  <c r="K661" i="5"/>
  <c r="J661" i="5"/>
  <c r="I661" i="5"/>
  <c r="M660" i="5"/>
  <c r="L660" i="5"/>
  <c r="K660" i="5"/>
  <c r="J660" i="5"/>
  <c r="I660" i="5"/>
  <c r="M659" i="5"/>
  <c r="L659" i="5"/>
  <c r="K659" i="5"/>
  <c r="J659" i="5"/>
  <c r="I659" i="5"/>
  <c r="M658" i="5"/>
  <c r="L658" i="5"/>
  <c r="K658" i="5"/>
  <c r="J658" i="5"/>
  <c r="I658" i="5"/>
  <c r="M656" i="5"/>
  <c r="L656" i="5"/>
  <c r="K656" i="5"/>
  <c r="J656" i="5"/>
  <c r="I656" i="5"/>
  <c r="M655" i="5"/>
  <c r="L655" i="5"/>
  <c r="K655" i="5"/>
  <c r="J655" i="5"/>
  <c r="I655" i="5"/>
  <c r="M654" i="5"/>
  <c r="L654" i="5"/>
  <c r="K654" i="5"/>
  <c r="J654" i="5"/>
  <c r="I654" i="5"/>
  <c r="M653" i="5"/>
  <c r="L653" i="5"/>
  <c r="K653" i="5"/>
  <c r="J653" i="5"/>
  <c r="I653" i="5"/>
  <c r="M651" i="5"/>
  <c r="L651" i="5"/>
  <c r="K651" i="5"/>
  <c r="J651" i="5"/>
  <c r="I651" i="5"/>
  <c r="M650" i="5"/>
  <c r="L650" i="5"/>
  <c r="K650" i="5"/>
  <c r="J650" i="5"/>
  <c r="I650" i="5"/>
  <c r="M649" i="5"/>
  <c r="L649" i="5"/>
  <c r="K649" i="5"/>
  <c r="J649" i="5"/>
  <c r="I649" i="5"/>
  <c r="M648" i="5"/>
  <c r="L648" i="5"/>
  <c r="K648" i="5"/>
  <c r="J648" i="5"/>
  <c r="I648" i="5"/>
  <c r="M646" i="5"/>
  <c r="L646" i="5"/>
  <c r="K646" i="5"/>
  <c r="J646" i="5"/>
  <c r="I646" i="5"/>
  <c r="M645" i="5"/>
  <c r="L645" i="5"/>
  <c r="K645" i="5"/>
  <c r="J645" i="5"/>
  <c r="I645" i="5"/>
  <c r="M644" i="5"/>
  <c r="L644" i="5"/>
  <c r="K644" i="5"/>
  <c r="J644" i="5"/>
  <c r="I644" i="5"/>
  <c r="M643" i="5"/>
  <c r="L643" i="5"/>
  <c r="K643" i="5"/>
  <c r="J643" i="5"/>
  <c r="I643" i="5"/>
  <c r="M641" i="5"/>
  <c r="L641" i="5"/>
  <c r="K641" i="5"/>
  <c r="J641" i="5"/>
  <c r="I641" i="5"/>
  <c r="M640" i="5"/>
  <c r="L640" i="5"/>
  <c r="K640" i="5"/>
  <c r="J640" i="5"/>
  <c r="I640" i="5"/>
  <c r="M639" i="5"/>
  <c r="L639" i="5"/>
  <c r="K639" i="5"/>
  <c r="J639" i="5"/>
  <c r="I639" i="5"/>
  <c r="M638" i="5"/>
  <c r="L638" i="5"/>
  <c r="K638" i="5"/>
  <c r="J638" i="5"/>
  <c r="I638" i="5"/>
  <c r="M636" i="5"/>
  <c r="L636" i="5"/>
  <c r="K636" i="5"/>
  <c r="J636" i="5"/>
  <c r="I636" i="5"/>
  <c r="M635" i="5"/>
  <c r="L635" i="5"/>
  <c r="K635" i="5"/>
  <c r="J635" i="5"/>
  <c r="I635" i="5"/>
  <c r="M634" i="5"/>
  <c r="L634" i="5"/>
  <c r="K634" i="5"/>
  <c r="J634" i="5"/>
  <c r="I634" i="5"/>
  <c r="M632" i="5"/>
  <c r="L632" i="5"/>
  <c r="K632" i="5"/>
  <c r="J632" i="5"/>
  <c r="I632" i="5"/>
  <c r="M631" i="5"/>
  <c r="L631" i="5"/>
  <c r="K631" i="5"/>
  <c r="J631" i="5"/>
  <c r="I631" i="5"/>
  <c r="M630" i="5"/>
  <c r="L630" i="5"/>
  <c r="K630" i="5"/>
  <c r="J630" i="5"/>
  <c r="I630" i="5"/>
  <c r="M629" i="5"/>
  <c r="L629" i="5"/>
  <c r="K629" i="5"/>
  <c r="J629" i="5"/>
  <c r="I629" i="5"/>
  <c r="M627" i="5"/>
  <c r="L627" i="5"/>
  <c r="K627" i="5"/>
  <c r="J627" i="5"/>
  <c r="I627" i="5"/>
  <c r="M626" i="5"/>
  <c r="L626" i="5"/>
  <c r="K626" i="5"/>
  <c r="J626" i="5"/>
  <c r="I626" i="5"/>
  <c r="M625" i="5"/>
  <c r="L625" i="5"/>
  <c r="K625" i="5"/>
  <c r="J625" i="5"/>
  <c r="I625" i="5"/>
  <c r="M624" i="5"/>
  <c r="L624" i="5"/>
  <c r="K624" i="5"/>
  <c r="J624" i="5"/>
  <c r="I624" i="5"/>
  <c r="M622" i="5"/>
  <c r="L622" i="5"/>
  <c r="K622" i="5"/>
  <c r="J622" i="5"/>
  <c r="I622" i="5"/>
  <c r="M621" i="5"/>
  <c r="L621" i="5"/>
  <c r="K621" i="5"/>
  <c r="J621" i="5"/>
  <c r="I621" i="5"/>
  <c r="M620" i="5"/>
  <c r="L620" i="5"/>
  <c r="K620" i="5"/>
  <c r="J620" i="5"/>
  <c r="I620" i="5"/>
  <c r="M619" i="5"/>
  <c r="L619" i="5"/>
  <c r="K619" i="5"/>
  <c r="J619" i="5"/>
  <c r="I619" i="5"/>
  <c r="M617" i="5"/>
  <c r="L617" i="5"/>
  <c r="K617" i="5"/>
  <c r="J617" i="5"/>
  <c r="I617" i="5"/>
  <c r="M616" i="5"/>
  <c r="L616" i="5"/>
  <c r="K616" i="5"/>
  <c r="J616" i="5"/>
  <c r="I616" i="5"/>
  <c r="M615" i="5"/>
  <c r="L615" i="5"/>
  <c r="K615" i="5"/>
  <c r="J615" i="5"/>
  <c r="I615" i="5"/>
  <c r="M614" i="5"/>
  <c r="L614" i="5"/>
  <c r="K614" i="5"/>
  <c r="J614" i="5"/>
  <c r="I614" i="5"/>
  <c r="M611" i="5"/>
  <c r="L611" i="5"/>
  <c r="K611" i="5"/>
  <c r="J611" i="5"/>
  <c r="I611" i="5"/>
  <c r="M610" i="5"/>
  <c r="L610" i="5"/>
  <c r="K610" i="5"/>
  <c r="J610" i="5"/>
  <c r="I610" i="5"/>
  <c r="M609" i="5"/>
  <c r="L609" i="5"/>
  <c r="K609" i="5"/>
  <c r="J609" i="5"/>
  <c r="I609" i="5"/>
  <c r="M608" i="5"/>
  <c r="L608" i="5"/>
  <c r="K608" i="5"/>
  <c r="J608" i="5"/>
  <c r="I608" i="5"/>
  <c r="M606" i="5"/>
  <c r="L606" i="5"/>
  <c r="K606" i="5"/>
  <c r="J606" i="5"/>
  <c r="I606" i="5"/>
  <c r="M605" i="5"/>
  <c r="L605" i="5"/>
  <c r="K605" i="5"/>
  <c r="J605" i="5"/>
  <c r="I605" i="5"/>
  <c r="M604" i="5"/>
  <c r="L604" i="5"/>
  <c r="K604" i="5"/>
  <c r="J604" i="5"/>
  <c r="I604" i="5"/>
  <c r="M602" i="5"/>
  <c r="L602" i="5"/>
  <c r="K602" i="5"/>
  <c r="J602" i="5"/>
  <c r="I602" i="5"/>
  <c r="M601" i="5"/>
  <c r="L601" i="5"/>
  <c r="K601" i="5"/>
  <c r="J601" i="5"/>
  <c r="I601" i="5"/>
  <c r="M600" i="5"/>
  <c r="L600" i="5"/>
  <c r="K600" i="5"/>
  <c r="J600" i="5"/>
  <c r="I600" i="5"/>
  <c r="M599" i="5"/>
  <c r="L599" i="5"/>
  <c r="K599" i="5"/>
  <c r="J599" i="5"/>
  <c r="I599" i="5"/>
  <c r="M597" i="5"/>
  <c r="L597" i="5"/>
  <c r="K597" i="5"/>
  <c r="J597" i="5"/>
  <c r="I597" i="5"/>
  <c r="M596" i="5"/>
  <c r="L596" i="5"/>
  <c r="K596" i="5"/>
  <c r="J596" i="5"/>
  <c r="I596" i="5"/>
  <c r="M595" i="5"/>
  <c r="L595" i="5"/>
  <c r="K595" i="5"/>
  <c r="J595" i="5"/>
  <c r="I595" i="5"/>
  <c r="M594" i="5"/>
  <c r="L594" i="5"/>
  <c r="K594" i="5"/>
  <c r="J594" i="5"/>
  <c r="I594" i="5"/>
  <c r="M592" i="5"/>
  <c r="L592" i="5"/>
  <c r="K592" i="5"/>
  <c r="J592" i="5"/>
  <c r="I592" i="5"/>
  <c r="M591" i="5"/>
  <c r="L591" i="5"/>
  <c r="K591" i="5"/>
  <c r="J591" i="5"/>
  <c r="I591" i="5"/>
  <c r="M590" i="5"/>
  <c r="L590" i="5"/>
  <c r="K590" i="5"/>
  <c r="J590" i="5"/>
  <c r="I590" i="5"/>
  <c r="M589" i="5"/>
  <c r="L589" i="5"/>
  <c r="K589" i="5"/>
  <c r="J589" i="5"/>
  <c r="I589" i="5"/>
  <c r="M587" i="5"/>
  <c r="L587" i="5"/>
  <c r="K587" i="5"/>
  <c r="J587" i="5"/>
  <c r="I587" i="5"/>
  <c r="M586" i="5"/>
  <c r="L586" i="5"/>
  <c r="K586" i="5"/>
  <c r="J586" i="5"/>
  <c r="I586" i="5"/>
  <c r="M585" i="5"/>
  <c r="L585" i="5"/>
  <c r="K585" i="5"/>
  <c r="J585" i="5"/>
  <c r="I585" i="5"/>
  <c r="M583" i="5"/>
  <c r="L583" i="5"/>
  <c r="K583" i="5"/>
  <c r="J583" i="5"/>
  <c r="I583" i="5"/>
  <c r="M582" i="5"/>
  <c r="L582" i="5"/>
  <c r="K582" i="5"/>
  <c r="J582" i="5"/>
  <c r="I582" i="5"/>
  <c r="M581" i="5"/>
  <c r="L581" i="5"/>
  <c r="K581" i="5"/>
  <c r="J581" i="5"/>
  <c r="I581" i="5"/>
  <c r="M579" i="5"/>
  <c r="L579" i="5"/>
  <c r="K579" i="5"/>
  <c r="J579" i="5"/>
  <c r="I579" i="5"/>
  <c r="M578" i="5"/>
  <c r="L578" i="5"/>
  <c r="K578" i="5"/>
  <c r="J578" i="5"/>
  <c r="I578" i="5"/>
  <c r="M577" i="5"/>
  <c r="L577" i="5"/>
  <c r="K577" i="5"/>
  <c r="J577" i="5"/>
  <c r="I577" i="5"/>
  <c r="M575" i="5"/>
  <c r="L575" i="5"/>
  <c r="K575" i="5"/>
  <c r="J575" i="5"/>
  <c r="I575" i="5"/>
  <c r="M574" i="5"/>
  <c r="L574" i="5"/>
  <c r="K574" i="5"/>
  <c r="J574" i="5"/>
  <c r="I574" i="5"/>
  <c r="M573" i="5"/>
  <c r="L573" i="5"/>
  <c r="K573" i="5"/>
  <c r="J573" i="5"/>
  <c r="I573" i="5"/>
  <c r="M571" i="5"/>
  <c r="L571" i="5"/>
  <c r="K571" i="5"/>
  <c r="J571" i="5"/>
  <c r="I571" i="5"/>
  <c r="M570" i="5"/>
  <c r="L570" i="5"/>
  <c r="K570" i="5"/>
  <c r="J570" i="5"/>
  <c r="I570" i="5"/>
  <c r="M569" i="5"/>
  <c r="L569" i="5"/>
  <c r="K569" i="5"/>
  <c r="J569" i="5"/>
  <c r="I569" i="5"/>
  <c r="M568" i="5"/>
  <c r="L568" i="5"/>
  <c r="K568" i="5"/>
  <c r="J568" i="5"/>
  <c r="I568" i="5"/>
  <c r="M566" i="5"/>
  <c r="L566" i="5"/>
  <c r="K566" i="5"/>
  <c r="J566" i="5"/>
  <c r="I566" i="5"/>
  <c r="M565" i="5"/>
  <c r="L565" i="5"/>
  <c r="K565" i="5"/>
  <c r="J565" i="5"/>
  <c r="I565" i="5"/>
  <c r="M564" i="5"/>
  <c r="L564" i="5"/>
  <c r="K564" i="5"/>
  <c r="J564" i="5"/>
  <c r="I564" i="5"/>
  <c r="M563" i="5"/>
  <c r="L563" i="5"/>
  <c r="K563" i="5"/>
  <c r="J563" i="5"/>
  <c r="I563" i="5"/>
  <c r="M561" i="5"/>
  <c r="L561" i="5"/>
  <c r="K561" i="5"/>
  <c r="J561" i="5"/>
  <c r="I561" i="5"/>
  <c r="M560" i="5"/>
  <c r="L560" i="5"/>
  <c r="K560" i="5"/>
  <c r="J560" i="5"/>
  <c r="I560" i="5"/>
  <c r="M559" i="5"/>
  <c r="L559" i="5"/>
  <c r="K559" i="5"/>
  <c r="J559" i="5"/>
  <c r="I559" i="5"/>
  <c r="M558" i="5"/>
  <c r="L558" i="5"/>
  <c r="K558" i="5"/>
  <c r="J558" i="5"/>
  <c r="I558" i="5"/>
  <c r="M555" i="5"/>
  <c r="L555" i="5"/>
  <c r="K555" i="5"/>
  <c r="J555" i="5"/>
  <c r="I555" i="5"/>
  <c r="M554" i="5"/>
  <c r="L554" i="5"/>
  <c r="K554" i="5"/>
  <c r="J554" i="5"/>
  <c r="I554" i="5"/>
  <c r="M553" i="5"/>
  <c r="L553" i="5"/>
  <c r="K553" i="5"/>
  <c r="J553" i="5"/>
  <c r="I553" i="5"/>
  <c r="M551" i="5"/>
  <c r="L551" i="5"/>
  <c r="K551" i="5"/>
  <c r="J551" i="5"/>
  <c r="I551" i="5"/>
  <c r="M550" i="5"/>
  <c r="L550" i="5"/>
  <c r="K550" i="5"/>
  <c r="J550" i="5"/>
  <c r="I550" i="5"/>
  <c r="M549" i="5"/>
  <c r="L549" i="5"/>
  <c r="K549" i="5"/>
  <c r="J549" i="5"/>
  <c r="I549" i="5"/>
  <c r="M547" i="5"/>
  <c r="L547" i="5"/>
  <c r="K547" i="5"/>
  <c r="J547" i="5"/>
  <c r="I547" i="5"/>
  <c r="M545" i="5"/>
  <c r="L545" i="5"/>
  <c r="K545" i="5"/>
  <c r="J545" i="5"/>
  <c r="I545" i="5"/>
  <c r="M544" i="5"/>
  <c r="L544" i="5"/>
  <c r="K544" i="5"/>
  <c r="J544" i="5"/>
  <c r="I544" i="5"/>
  <c r="M542" i="5"/>
  <c r="L542" i="5"/>
  <c r="K542" i="5"/>
  <c r="J542" i="5"/>
  <c r="I542" i="5"/>
  <c r="M541" i="5"/>
  <c r="L541" i="5"/>
  <c r="K541" i="5"/>
  <c r="J541" i="5"/>
  <c r="I541" i="5"/>
  <c r="M540" i="5"/>
  <c r="L540" i="5"/>
  <c r="K540" i="5"/>
  <c r="J540" i="5"/>
  <c r="I540" i="5"/>
  <c r="M538" i="5"/>
  <c r="L538" i="5"/>
  <c r="K538" i="5"/>
  <c r="J538" i="5"/>
  <c r="I538" i="5"/>
  <c r="M536" i="5"/>
  <c r="L536" i="5"/>
  <c r="K536" i="5"/>
  <c r="J536" i="5"/>
  <c r="I536" i="5"/>
  <c r="M535" i="5"/>
  <c r="L535" i="5"/>
  <c r="K535" i="5"/>
  <c r="J535" i="5"/>
  <c r="I535" i="5"/>
  <c r="M533" i="5"/>
  <c r="L533" i="5"/>
  <c r="K533" i="5"/>
  <c r="J533" i="5"/>
  <c r="I533" i="5"/>
  <c r="M532" i="5"/>
  <c r="L532" i="5"/>
  <c r="K532" i="5"/>
  <c r="J532" i="5"/>
  <c r="I532" i="5"/>
  <c r="M531" i="5"/>
  <c r="L531" i="5"/>
  <c r="K531" i="5"/>
  <c r="J531" i="5"/>
  <c r="I531" i="5"/>
  <c r="M529" i="5"/>
  <c r="L529" i="5"/>
  <c r="K529" i="5"/>
  <c r="J529" i="5"/>
  <c r="I529" i="5"/>
  <c r="M528" i="5"/>
  <c r="L528" i="5"/>
  <c r="K528" i="5"/>
  <c r="J528" i="5"/>
  <c r="I528" i="5"/>
  <c r="M527" i="5"/>
  <c r="L527" i="5"/>
  <c r="K527" i="5"/>
  <c r="J527" i="5"/>
  <c r="I527" i="5"/>
  <c r="M525" i="5"/>
  <c r="L525" i="5"/>
  <c r="K525" i="5"/>
  <c r="J525" i="5"/>
  <c r="I525" i="5"/>
  <c r="M524" i="5"/>
  <c r="L524" i="5"/>
  <c r="K524" i="5"/>
  <c r="J524" i="5"/>
  <c r="I524" i="5"/>
  <c r="M523" i="5"/>
  <c r="L523" i="5"/>
  <c r="K523" i="5"/>
  <c r="J523" i="5"/>
  <c r="I523" i="5"/>
  <c r="M521" i="5"/>
  <c r="L521" i="5"/>
  <c r="K521" i="5"/>
  <c r="J521" i="5"/>
  <c r="I521" i="5"/>
  <c r="M520" i="5"/>
  <c r="L520" i="5"/>
  <c r="K520" i="5"/>
  <c r="J520" i="5"/>
  <c r="I520" i="5"/>
  <c r="M519" i="5"/>
  <c r="L519" i="5"/>
  <c r="K519" i="5"/>
  <c r="J519" i="5"/>
  <c r="I519" i="5"/>
  <c r="M517" i="5"/>
  <c r="L517" i="5"/>
  <c r="K517" i="5"/>
  <c r="J517" i="5"/>
  <c r="I517" i="5"/>
  <c r="M516" i="5"/>
  <c r="L516" i="5"/>
  <c r="K516" i="5"/>
  <c r="J516" i="5"/>
  <c r="I516" i="5"/>
  <c r="M515" i="5"/>
  <c r="L515" i="5"/>
  <c r="K515" i="5"/>
  <c r="J515" i="5"/>
  <c r="I515" i="5"/>
  <c r="M513" i="5"/>
  <c r="L513" i="5"/>
  <c r="K513" i="5"/>
  <c r="J513" i="5"/>
  <c r="I513" i="5"/>
  <c r="M512" i="5"/>
  <c r="L512" i="5"/>
  <c r="K512" i="5"/>
  <c r="J512" i="5"/>
  <c r="I512" i="5"/>
  <c r="M511" i="5"/>
  <c r="L511" i="5"/>
  <c r="K511" i="5"/>
  <c r="J511" i="5"/>
  <c r="I511" i="5"/>
  <c r="M509" i="5"/>
  <c r="L509" i="5"/>
  <c r="K509" i="5"/>
  <c r="J509" i="5"/>
  <c r="I509" i="5"/>
  <c r="M508" i="5"/>
  <c r="L508" i="5"/>
  <c r="K508" i="5"/>
  <c r="J508" i="5"/>
  <c r="I508" i="5"/>
  <c r="M507" i="5"/>
  <c r="L507" i="5"/>
  <c r="K507" i="5"/>
  <c r="J507" i="5"/>
  <c r="I507" i="5"/>
  <c r="M504" i="5"/>
  <c r="L504" i="5"/>
  <c r="K504" i="5"/>
  <c r="J504" i="5"/>
  <c r="I504" i="5"/>
  <c r="M503" i="5"/>
  <c r="L503" i="5"/>
  <c r="K503" i="5"/>
  <c r="J503" i="5"/>
  <c r="I503" i="5"/>
  <c r="M502" i="5"/>
  <c r="L502" i="5"/>
  <c r="K502" i="5"/>
  <c r="J502" i="5"/>
  <c r="I502" i="5"/>
  <c r="M500" i="5"/>
  <c r="L500" i="5"/>
  <c r="K500" i="5"/>
  <c r="J500" i="5"/>
  <c r="I500" i="5"/>
  <c r="M499" i="5"/>
  <c r="L499" i="5"/>
  <c r="K499" i="5"/>
  <c r="J499" i="5"/>
  <c r="I499" i="5"/>
  <c r="M498" i="5"/>
  <c r="L498" i="5"/>
  <c r="K498" i="5"/>
  <c r="J498" i="5"/>
  <c r="I498" i="5"/>
  <c r="M496" i="5"/>
  <c r="L496" i="5"/>
  <c r="K496" i="5"/>
  <c r="J496" i="5"/>
  <c r="I496" i="5"/>
  <c r="M495" i="5"/>
  <c r="L495" i="5"/>
  <c r="K495" i="5"/>
  <c r="J495" i="5"/>
  <c r="I495" i="5"/>
  <c r="M494" i="5"/>
  <c r="L494" i="5"/>
  <c r="K494" i="5"/>
  <c r="J494" i="5"/>
  <c r="I494" i="5"/>
  <c r="M492" i="5"/>
  <c r="L492" i="5"/>
  <c r="K492" i="5"/>
  <c r="J492" i="5"/>
  <c r="I492" i="5"/>
  <c r="M491" i="5"/>
  <c r="L491" i="5"/>
  <c r="K491" i="5"/>
  <c r="J491" i="5"/>
  <c r="I491" i="5"/>
  <c r="M490" i="5"/>
  <c r="L490" i="5"/>
  <c r="K490" i="5"/>
  <c r="J490" i="5"/>
  <c r="I490" i="5"/>
  <c r="M488" i="5"/>
  <c r="L488" i="5"/>
  <c r="K488" i="5"/>
  <c r="J488" i="5"/>
  <c r="I488" i="5"/>
  <c r="M487" i="5"/>
  <c r="L487" i="5"/>
  <c r="K487" i="5"/>
  <c r="J487" i="5"/>
  <c r="I487" i="5"/>
  <c r="M486" i="5"/>
  <c r="L486" i="5"/>
  <c r="K486" i="5"/>
  <c r="J486" i="5"/>
  <c r="I486" i="5"/>
  <c r="M484" i="5"/>
  <c r="L484" i="5"/>
  <c r="K484" i="5"/>
  <c r="J484" i="5"/>
  <c r="I484" i="5"/>
  <c r="M483" i="5"/>
  <c r="L483" i="5"/>
  <c r="K483" i="5"/>
  <c r="J483" i="5"/>
  <c r="I483" i="5"/>
  <c r="M482" i="5"/>
  <c r="L482" i="5"/>
  <c r="K482" i="5"/>
  <c r="J482" i="5"/>
  <c r="I482" i="5"/>
  <c r="M480" i="5"/>
  <c r="L480" i="5"/>
  <c r="K480" i="5"/>
  <c r="J480" i="5"/>
  <c r="I480" i="5"/>
  <c r="M479" i="5"/>
  <c r="L479" i="5"/>
  <c r="K479" i="5"/>
  <c r="J479" i="5"/>
  <c r="I479" i="5"/>
  <c r="M478" i="5"/>
  <c r="L478" i="5"/>
  <c r="K478" i="5"/>
  <c r="J478" i="5"/>
  <c r="I478" i="5"/>
  <c r="M476" i="5"/>
  <c r="L476" i="5"/>
  <c r="K476" i="5"/>
  <c r="J476" i="5"/>
  <c r="I476" i="5"/>
  <c r="M475" i="5"/>
  <c r="L475" i="5"/>
  <c r="K475" i="5"/>
  <c r="J475" i="5"/>
  <c r="I475" i="5"/>
  <c r="M474" i="5"/>
  <c r="L474" i="5"/>
  <c r="K474" i="5"/>
  <c r="J474" i="5"/>
  <c r="I474" i="5"/>
  <c r="M472" i="5"/>
  <c r="L472" i="5"/>
  <c r="K472" i="5"/>
  <c r="J472" i="5"/>
  <c r="I472" i="5"/>
  <c r="M471" i="5"/>
  <c r="L471" i="5"/>
  <c r="K471" i="5"/>
  <c r="J471" i="5"/>
  <c r="I471" i="5"/>
  <c r="M470" i="5"/>
  <c r="L470" i="5"/>
  <c r="K470" i="5"/>
  <c r="J470" i="5"/>
  <c r="I470" i="5"/>
  <c r="M468" i="5"/>
  <c r="L468" i="5"/>
  <c r="K468" i="5"/>
  <c r="J468" i="5"/>
  <c r="I468" i="5"/>
  <c r="M467" i="5"/>
  <c r="L467" i="5"/>
  <c r="K467" i="5"/>
  <c r="J467" i="5"/>
  <c r="I467" i="5"/>
  <c r="M466" i="5"/>
  <c r="L466" i="5"/>
  <c r="K466" i="5"/>
  <c r="J466" i="5"/>
  <c r="I466" i="5"/>
  <c r="M464" i="5"/>
  <c r="L464" i="5"/>
  <c r="K464" i="5"/>
  <c r="J464" i="5"/>
  <c r="I464" i="5"/>
  <c r="M463" i="5"/>
  <c r="L463" i="5"/>
  <c r="K463" i="5"/>
  <c r="J463" i="5"/>
  <c r="I463" i="5"/>
  <c r="M462" i="5"/>
  <c r="L462" i="5"/>
  <c r="K462" i="5"/>
  <c r="J462" i="5"/>
  <c r="I462" i="5"/>
  <c r="M460" i="5"/>
  <c r="L460" i="5"/>
  <c r="K460" i="5"/>
  <c r="J460" i="5"/>
  <c r="I460" i="5"/>
  <c r="M459" i="5"/>
  <c r="L459" i="5"/>
  <c r="K459" i="5"/>
  <c r="J459" i="5"/>
  <c r="I459" i="5"/>
  <c r="M458" i="5"/>
  <c r="L458" i="5"/>
  <c r="K458" i="5"/>
  <c r="J458" i="5"/>
  <c r="I458" i="5"/>
  <c r="M455" i="5"/>
  <c r="L455" i="5"/>
  <c r="K455" i="5"/>
  <c r="J455" i="5"/>
  <c r="I455" i="5"/>
  <c r="M454" i="5"/>
  <c r="L454" i="5"/>
  <c r="K454" i="5"/>
  <c r="J454" i="5"/>
  <c r="I454" i="5"/>
  <c r="M453" i="5"/>
  <c r="L453" i="5"/>
  <c r="K453" i="5"/>
  <c r="J453" i="5"/>
  <c r="I453" i="5"/>
  <c r="M451" i="5"/>
  <c r="L451" i="5"/>
  <c r="K451" i="5"/>
  <c r="J451" i="5"/>
  <c r="I451" i="5"/>
  <c r="M450" i="5"/>
  <c r="L450" i="5"/>
  <c r="K450" i="5"/>
  <c r="J450" i="5"/>
  <c r="I450" i="5"/>
  <c r="M449" i="5"/>
  <c r="L449" i="5"/>
  <c r="K449" i="5"/>
  <c r="J449" i="5"/>
  <c r="I449" i="5"/>
  <c r="M447" i="5"/>
  <c r="L447" i="5"/>
  <c r="K447" i="5"/>
  <c r="J447" i="5"/>
  <c r="I447" i="5"/>
  <c r="M446" i="5"/>
  <c r="L446" i="5"/>
  <c r="K446" i="5"/>
  <c r="J446" i="5"/>
  <c r="I446" i="5"/>
  <c r="M445" i="5"/>
  <c r="L445" i="5"/>
  <c r="K445" i="5"/>
  <c r="J445" i="5"/>
  <c r="I445" i="5"/>
  <c r="M443" i="5"/>
  <c r="L443" i="5"/>
  <c r="K443" i="5"/>
  <c r="J443" i="5"/>
  <c r="I443" i="5"/>
  <c r="M442" i="5"/>
  <c r="L442" i="5"/>
  <c r="K442" i="5"/>
  <c r="J442" i="5"/>
  <c r="I442" i="5"/>
  <c r="M441" i="5"/>
  <c r="L441" i="5"/>
  <c r="K441" i="5"/>
  <c r="J441" i="5"/>
  <c r="I441" i="5"/>
  <c r="M439" i="5"/>
  <c r="L439" i="5"/>
  <c r="K439" i="5"/>
  <c r="J439" i="5"/>
  <c r="I439" i="5"/>
  <c r="M438" i="5"/>
  <c r="L438" i="5"/>
  <c r="K438" i="5"/>
  <c r="J438" i="5"/>
  <c r="I438" i="5"/>
  <c r="M437" i="5"/>
  <c r="L437" i="5"/>
  <c r="K437" i="5"/>
  <c r="J437" i="5"/>
  <c r="I437" i="5"/>
  <c r="M435" i="5"/>
  <c r="L435" i="5"/>
  <c r="K435" i="5"/>
  <c r="J435" i="5"/>
  <c r="I435" i="5"/>
  <c r="M434" i="5"/>
  <c r="L434" i="5"/>
  <c r="K434" i="5"/>
  <c r="J434" i="5"/>
  <c r="I434" i="5"/>
  <c r="M433" i="5"/>
  <c r="L433" i="5"/>
  <c r="K433" i="5"/>
  <c r="J433" i="5"/>
  <c r="I433" i="5"/>
  <c r="M431" i="5"/>
  <c r="L431" i="5"/>
  <c r="K431" i="5"/>
  <c r="J431" i="5"/>
  <c r="I431" i="5"/>
  <c r="M430" i="5"/>
  <c r="L430" i="5"/>
  <c r="K430" i="5"/>
  <c r="J430" i="5"/>
  <c r="I430" i="5"/>
  <c r="M429" i="5"/>
  <c r="L429" i="5"/>
  <c r="K429" i="5"/>
  <c r="J429" i="5"/>
  <c r="I429" i="5"/>
  <c r="M427" i="5"/>
  <c r="L427" i="5"/>
  <c r="K427" i="5"/>
  <c r="J427" i="5"/>
  <c r="I427" i="5"/>
  <c r="M426" i="5"/>
  <c r="L426" i="5"/>
  <c r="K426" i="5"/>
  <c r="J426" i="5"/>
  <c r="I426" i="5"/>
  <c r="M425" i="5"/>
  <c r="L425" i="5"/>
  <c r="K425" i="5"/>
  <c r="J425" i="5"/>
  <c r="I425" i="5"/>
  <c r="M423" i="5"/>
  <c r="L423" i="5"/>
  <c r="K423" i="5"/>
  <c r="J423" i="5"/>
  <c r="I423" i="5"/>
  <c r="M421" i="5"/>
  <c r="L421" i="5"/>
  <c r="K421" i="5"/>
  <c r="J421" i="5"/>
  <c r="I421" i="5"/>
  <c r="M420" i="5"/>
  <c r="L420" i="5"/>
  <c r="K420" i="5"/>
  <c r="J420" i="5"/>
  <c r="I420" i="5"/>
  <c r="M418" i="5"/>
  <c r="L418" i="5"/>
  <c r="K418" i="5"/>
  <c r="J418" i="5"/>
  <c r="I418" i="5"/>
  <c r="M417" i="5"/>
  <c r="L417" i="5"/>
  <c r="K417" i="5"/>
  <c r="J417" i="5"/>
  <c r="I417" i="5"/>
  <c r="M416" i="5"/>
  <c r="L416" i="5"/>
  <c r="K416" i="5"/>
  <c r="J416" i="5"/>
  <c r="I416" i="5"/>
  <c r="M414" i="5"/>
  <c r="L414" i="5"/>
  <c r="K414" i="5"/>
  <c r="J414" i="5"/>
  <c r="I414" i="5"/>
  <c r="M413" i="5"/>
  <c r="L413" i="5"/>
  <c r="K413" i="5"/>
  <c r="J413" i="5"/>
  <c r="I413" i="5"/>
  <c r="M412" i="5"/>
  <c r="L412" i="5"/>
  <c r="K412" i="5"/>
  <c r="J412" i="5"/>
  <c r="I412" i="5"/>
  <c r="M410" i="5"/>
  <c r="L410" i="5"/>
  <c r="K410" i="5"/>
  <c r="J410" i="5"/>
  <c r="I410" i="5"/>
  <c r="M409" i="5"/>
  <c r="L409" i="5"/>
  <c r="K409" i="5"/>
  <c r="J409" i="5"/>
  <c r="I409" i="5"/>
  <c r="M408" i="5"/>
  <c r="L408" i="5"/>
  <c r="K408" i="5"/>
  <c r="J408" i="5"/>
  <c r="I408" i="5"/>
  <c r="M405" i="5"/>
  <c r="L405" i="5"/>
  <c r="K405" i="5"/>
  <c r="J405" i="5"/>
  <c r="I405" i="5"/>
  <c r="M404" i="5"/>
  <c r="L404" i="5"/>
  <c r="K404" i="5"/>
  <c r="J404" i="5"/>
  <c r="I404" i="5"/>
  <c r="M403" i="5"/>
  <c r="L403" i="5"/>
  <c r="K403" i="5"/>
  <c r="J403" i="5"/>
  <c r="I403" i="5"/>
  <c r="M401" i="5"/>
  <c r="L401" i="5"/>
  <c r="K401" i="5"/>
  <c r="J401" i="5"/>
  <c r="I401" i="5"/>
  <c r="M400" i="5"/>
  <c r="L400" i="5"/>
  <c r="K400" i="5"/>
  <c r="J400" i="5"/>
  <c r="I400" i="5"/>
  <c r="M399" i="5"/>
  <c r="L399" i="5"/>
  <c r="K399" i="5"/>
  <c r="J399" i="5"/>
  <c r="I399" i="5"/>
  <c r="M397" i="5"/>
  <c r="L397" i="5"/>
  <c r="K397" i="5"/>
  <c r="J397" i="5"/>
  <c r="I397" i="5"/>
  <c r="M395" i="5"/>
  <c r="L395" i="5"/>
  <c r="K395" i="5"/>
  <c r="J395" i="5"/>
  <c r="I395" i="5"/>
  <c r="M394" i="5"/>
  <c r="L394" i="5"/>
  <c r="K394" i="5"/>
  <c r="J394" i="5"/>
  <c r="I394" i="5"/>
  <c r="M392" i="5"/>
  <c r="L392" i="5"/>
  <c r="K392" i="5"/>
  <c r="J392" i="5"/>
  <c r="I392" i="5"/>
  <c r="M391" i="5"/>
  <c r="L391" i="5"/>
  <c r="K391" i="5"/>
  <c r="J391" i="5"/>
  <c r="I391" i="5"/>
  <c r="M390" i="5"/>
  <c r="L390" i="5"/>
  <c r="K390" i="5"/>
  <c r="J390" i="5"/>
  <c r="I390" i="5"/>
  <c r="M388" i="5"/>
  <c r="L388" i="5"/>
  <c r="K388" i="5"/>
  <c r="J388" i="5"/>
  <c r="I388" i="5"/>
  <c r="M387" i="5"/>
  <c r="L387" i="5"/>
  <c r="K387" i="5"/>
  <c r="J387" i="5"/>
  <c r="I387" i="5"/>
  <c r="M386" i="5"/>
  <c r="L386" i="5"/>
  <c r="K386" i="5"/>
  <c r="J386" i="5"/>
  <c r="I386" i="5"/>
  <c r="M384" i="5"/>
  <c r="L384" i="5"/>
  <c r="K384" i="5"/>
  <c r="J384" i="5"/>
  <c r="I384" i="5"/>
  <c r="M383" i="5"/>
  <c r="L383" i="5"/>
  <c r="K383" i="5"/>
  <c r="J383" i="5"/>
  <c r="I383" i="5"/>
  <c r="M382" i="5"/>
  <c r="L382" i="5"/>
  <c r="K382" i="5"/>
  <c r="J382" i="5"/>
  <c r="I382" i="5"/>
  <c r="M380" i="5"/>
  <c r="L380" i="5"/>
  <c r="K380" i="5"/>
  <c r="J380" i="5"/>
  <c r="I380" i="5"/>
  <c r="M379" i="5"/>
  <c r="L379" i="5"/>
  <c r="K379" i="5"/>
  <c r="J379" i="5"/>
  <c r="I379" i="5"/>
  <c r="M378" i="5"/>
  <c r="L378" i="5"/>
  <c r="K378" i="5"/>
  <c r="J378" i="5"/>
  <c r="I378" i="5"/>
  <c r="M376" i="5"/>
  <c r="L376" i="5"/>
  <c r="K376" i="5"/>
  <c r="J376" i="5"/>
  <c r="I376" i="5"/>
  <c r="M375" i="5"/>
  <c r="L375" i="5"/>
  <c r="K375" i="5"/>
  <c r="J375" i="5"/>
  <c r="I375" i="5"/>
  <c r="M374" i="5"/>
  <c r="L374" i="5"/>
  <c r="K374" i="5"/>
  <c r="J374" i="5"/>
  <c r="I374" i="5"/>
  <c r="M372" i="5"/>
  <c r="L372" i="5"/>
  <c r="K372" i="5"/>
  <c r="J372" i="5"/>
  <c r="I372" i="5"/>
  <c r="M371" i="5"/>
  <c r="L371" i="5"/>
  <c r="K371" i="5"/>
  <c r="J371" i="5"/>
  <c r="I371" i="5"/>
  <c r="M370" i="5"/>
  <c r="L370" i="5"/>
  <c r="K370" i="5"/>
  <c r="J370" i="5"/>
  <c r="I370" i="5"/>
  <c r="M368" i="5"/>
  <c r="L368" i="5"/>
  <c r="K368" i="5"/>
  <c r="J368" i="5"/>
  <c r="I368" i="5"/>
  <c r="M367" i="5"/>
  <c r="L367" i="5"/>
  <c r="K367" i="5"/>
  <c r="J367" i="5"/>
  <c r="I367" i="5"/>
  <c r="M366" i="5"/>
  <c r="L366" i="5"/>
  <c r="K366" i="5"/>
  <c r="J366" i="5"/>
  <c r="I366" i="5"/>
  <c r="M364" i="5"/>
  <c r="L364" i="5"/>
  <c r="K364" i="5"/>
  <c r="J364" i="5"/>
  <c r="I364" i="5"/>
  <c r="M363" i="5"/>
  <c r="L363" i="5"/>
  <c r="K363" i="5"/>
  <c r="J363" i="5"/>
  <c r="I363" i="5"/>
  <c r="M362" i="5"/>
  <c r="L362" i="5"/>
  <c r="K362" i="5"/>
  <c r="J362" i="5"/>
  <c r="I362" i="5"/>
  <c r="M360" i="5"/>
  <c r="L360" i="5"/>
  <c r="K360" i="5"/>
  <c r="J360" i="5"/>
  <c r="I360" i="5"/>
  <c r="M359" i="5"/>
  <c r="L359" i="5"/>
  <c r="K359" i="5"/>
  <c r="J359" i="5"/>
  <c r="I359" i="5"/>
  <c r="M358" i="5"/>
  <c r="L358" i="5"/>
  <c r="K358" i="5"/>
  <c r="J358" i="5"/>
  <c r="I358" i="5"/>
  <c r="M355" i="5"/>
  <c r="L355" i="5"/>
  <c r="K355" i="5"/>
  <c r="J355" i="5"/>
  <c r="I355" i="5"/>
  <c r="M354" i="5"/>
  <c r="L354" i="5"/>
  <c r="K354" i="5"/>
  <c r="J354" i="5"/>
  <c r="I354" i="5"/>
  <c r="M353" i="5"/>
  <c r="L353" i="5"/>
  <c r="K353" i="5"/>
  <c r="J353" i="5"/>
  <c r="I353" i="5"/>
  <c r="M351" i="5"/>
  <c r="L351" i="5"/>
  <c r="K351" i="5"/>
  <c r="J351" i="5"/>
  <c r="I351" i="5"/>
  <c r="M350" i="5"/>
  <c r="L350" i="5"/>
  <c r="K350" i="5"/>
  <c r="J350" i="5"/>
  <c r="I350" i="5"/>
  <c r="M349" i="5"/>
  <c r="L349" i="5"/>
  <c r="K349" i="5"/>
  <c r="J349" i="5"/>
  <c r="I349" i="5"/>
  <c r="M347" i="5"/>
  <c r="L347" i="5"/>
  <c r="K347" i="5"/>
  <c r="J347" i="5"/>
  <c r="I347" i="5"/>
  <c r="M346" i="5"/>
  <c r="L346" i="5"/>
  <c r="K346" i="5"/>
  <c r="J346" i="5"/>
  <c r="I346" i="5"/>
  <c r="M345" i="5"/>
  <c r="L345" i="5"/>
  <c r="K345" i="5"/>
  <c r="J345" i="5"/>
  <c r="I345" i="5"/>
  <c r="M343" i="5"/>
  <c r="L343" i="5"/>
  <c r="K343" i="5"/>
  <c r="J343" i="5"/>
  <c r="I343" i="5"/>
  <c r="M342" i="5"/>
  <c r="L342" i="5"/>
  <c r="K342" i="5"/>
  <c r="J342" i="5"/>
  <c r="I342" i="5"/>
  <c r="M341" i="5"/>
  <c r="L341" i="5"/>
  <c r="K341" i="5"/>
  <c r="J341" i="5"/>
  <c r="I341" i="5"/>
  <c r="M339" i="5"/>
  <c r="L339" i="5"/>
  <c r="K339" i="5"/>
  <c r="J339" i="5"/>
  <c r="I339" i="5"/>
  <c r="M338" i="5"/>
  <c r="L338" i="5"/>
  <c r="K338" i="5"/>
  <c r="J338" i="5"/>
  <c r="I338" i="5"/>
  <c r="M337" i="5"/>
  <c r="L337" i="5"/>
  <c r="K337" i="5"/>
  <c r="J337" i="5"/>
  <c r="I337" i="5"/>
  <c r="M335" i="5"/>
  <c r="L335" i="5"/>
  <c r="K335" i="5"/>
  <c r="J335" i="5"/>
  <c r="I335" i="5"/>
  <c r="M334" i="5"/>
  <c r="L334" i="5"/>
  <c r="K334" i="5"/>
  <c r="J334" i="5"/>
  <c r="I334" i="5"/>
  <c r="M333" i="5"/>
  <c r="L333" i="5"/>
  <c r="K333" i="5"/>
  <c r="J333" i="5"/>
  <c r="I333" i="5"/>
  <c r="M331" i="5"/>
  <c r="L331" i="5"/>
  <c r="K331" i="5"/>
  <c r="J331" i="5"/>
  <c r="I331" i="5"/>
  <c r="M330" i="5"/>
  <c r="L330" i="5"/>
  <c r="K330" i="5"/>
  <c r="J330" i="5"/>
  <c r="I330" i="5"/>
  <c r="M329" i="5"/>
  <c r="L329" i="5"/>
  <c r="K329" i="5"/>
  <c r="J329" i="5"/>
  <c r="I329" i="5"/>
  <c r="M327" i="5"/>
  <c r="L327" i="5"/>
  <c r="K327" i="5"/>
  <c r="J327" i="5"/>
  <c r="I327" i="5"/>
  <c r="M326" i="5"/>
  <c r="L326" i="5"/>
  <c r="K326" i="5"/>
  <c r="J326" i="5"/>
  <c r="I326" i="5"/>
  <c r="M325" i="5"/>
  <c r="L325" i="5"/>
  <c r="K325" i="5"/>
  <c r="J325" i="5"/>
  <c r="I325" i="5"/>
  <c r="M323" i="5"/>
  <c r="L323" i="5"/>
  <c r="K323" i="5"/>
  <c r="J323" i="5"/>
  <c r="I323" i="5"/>
  <c r="M322" i="5"/>
  <c r="L322" i="5"/>
  <c r="K322" i="5"/>
  <c r="J322" i="5"/>
  <c r="I322" i="5"/>
  <c r="M321" i="5"/>
  <c r="L321" i="5"/>
  <c r="K321" i="5"/>
  <c r="J321" i="5"/>
  <c r="I321" i="5"/>
  <c r="M319" i="5"/>
  <c r="L319" i="5"/>
  <c r="K319" i="5"/>
  <c r="J319" i="5"/>
  <c r="I319" i="5"/>
  <c r="M318" i="5"/>
  <c r="L318" i="5"/>
  <c r="K318" i="5"/>
  <c r="J318" i="5"/>
  <c r="I318" i="5"/>
  <c r="M317" i="5"/>
  <c r="L317" i="5"/>
  <c r="K317" i="5"/>
  <c r="J317" i="5"/>
  <c r="I317" i="5"/>
  <c r="M315" i="5"/>
  <c r="L315" i="5"/>
  <c r="K315" i="5"/>
  <c r="J315" i="5"/>
  <c r="I315" i="5"/>
  <c r="M314" i="5"/>
  <c r="L314" i="5"/>
  <c r="K314" i="5"/>
  <c r="J314" i="5"/>
  <c r="I314" i="5"/>
  <c r="M313" i="5"/>
  <c r="L313" i="5"/>
  <c r="K313" i="5"/>
  <c r="J313" i="5"/>
  <c r="I313" i="5"/>
  <c r="M311" i="5"/>
  <c r="L311" i="5"/>
  <c r="K311" i="5"/>
  <c r="J311" i="5"/>
  <c r="I311" i="5"/>
  <c r="M310" i="5"/>
  <c r="L310" i="5"/>
  <c r="K310" i="5"/>
  <c r="J310" i="5"/>
  <c r="I310" i="5"/>
  <c r="M309" i="5"/>
  <c r="L309" i="5"/>
  <c r="K309" i="5"/>
  <c r="J309" i="5"/>
  <c r="I309" i="5"/>
  <c r="M306" i="5"/>
  <c r="L306" i="5"/>
  <c r="K306" i="5"/>
  <c r="J306" i="5"/>
  <c r="I306" i="5"/>
  <c r="M305" i="5"/>
  <c r="L305" i="5"/>
  <c r="K305" i="5"/>
  <c r="J305" i="5"/>
  <c r="I305" i="5"/>
  <c r="M304" i="5"/>
  <c r="L304" i="5"/>
  <c r="K304" i="5"/>
  <c r="J304" i="5"/>
  <c r="I304" i="5"/>
  <c r="M302" i="5"/>
  <c r="L302" i="5"/>
  <c r="K302" i="5"/>
  <c r="J302" i="5"/>
  <c r="I302" i="5"/>
  <c r="M301" i="5"/>
  <c r="L301" i="5"/>
  <c r="K301" i="5"/>
  <c r="J301" i="5"/>
  <c r="I301" i="5"/>
  <c r="M299" i="5"/>
  <c r="L299" i="5"/>
  <c r="K299" i="5"/>
  <c r="J299" i="5"/>
  <c r="I299" i="5"/>
  <c r="M298" i="5"/>
  <c r="L298" i="5"/>
  <c r="K298" i="5"/>
  <c r="J298" i="5"/>
  <c r="I298" i="5"/>
  <c r="M297" i="5"/>
  <c r="L297" i="5"/>
  <c r="K297" i="5"/>
  <c r="J297" i="5"/>
  <c r="I297" i="5"/>
  <c r="M295" i="5"/>
  <c r="L295" i="5"/>
  <c r="K295" i="5"/>
  <c r="J295" i="5"/>
  <c r="I295" i="5"/>
  <c r="M294" i="5"/>
  <c r="L294" i="5"/>
  <c r="K294" i="5"/>
  <c r="J294" i="5"/>
  <c r="I294" i="5"/>
  <c r="M293" i="5"/>
  <c r="L293" i="5"/>
  <c r="K293" i="5"/>
  <c r="J293" i="5"/>
  <c r="I293" i="5"/>
  <c r="M291" i="5"/>
  <c r="L291" i="5"/>
  <c r="K291" i="5"/>
  <c r="J291" i="5"/>
  <c r="I291" i="5"/>
  <c r="M290" i="5"/>
  <c r="L290" i="5"/>
  <c r="K290" i="5"/>
  <c r="J290" i="5"/>
  <c r="I290" i="5"/>
  <c r="M289" i="5"/>
  <c r="L289" i="5"/>
  <c r="K289" i="5"/>
  <c r="J289" i="5"/>
  <c r="I289" i="5"/>
  <c r="M287" i="5"/>
  <c r="L287" i="5"/>
  <c r="K287" i="5"/>
  <c r="J287" i="5"/>
  <c r="I287" i="5"/>
  <c r="M286" i="5"/>
  <c r="L286" i="5"/>
  <c r="K286" i="5"/>
  <c r="J286" i="5"/>
  <c r="I286" i="5"/>
  <c r="M285" i="5"/>
  <c r="L285" i="5"/>
  <c r="K285" i="5"/>
  <c r="J285" i="5"/>
  <c r="I285" i="5"/>
  <c r="M283" i="5"/>
  <c r="L283" i="5"/>
  <c r="K283" i="5"/>
  <c r="J283" i="5"/>
  <c r="I283" i="5"/>
  <c r="M282" i="5"/>
  <c r="L282" i="5"/>
  <c r="K282" i="5"/>
  <c r="J282" i="5"/>
  <c r="I282" i="5"/>
  <c r="M281" i="5"/>
  <c r="L281" i="5"/>
  <c r="K281" i="5"/>
  <c r="J281" i="5"/>
  <c r="I281" i="5"/>
  <c r="M279" i="5"/>
  <c r="L279" i="5"/>
  <c r="K279" i="5"/>
  <c r="J279" i="5"/>
  <c r="I279" i="5"/>
  <c r="M278" i="5"/>
  <c r="L278" i="5"/>
  <c r="K278" i="5"/>
  <c r="J278" i="5"/>
  <c r="I278" i="5"/>
  <c r="M277" i="5"/>
  <c r="L277" i="5"/>
  <c r="K277" i="5"/>
  <c r="J277" i="5"/>
  <c r="I277" i="5"/>
  <c r="M275" i="5"/>
  <c r="L275" i="5"/>
  <c r="K275" i="5"/>
  <c r="J275" i="5"/>
  <c r="I275" i="5"/>
  <c r="M274" i="5"/>
  <c r="L274" i="5"/>
  <c r="K274" i="5"/>
  <c r="J274" i="5"/>
  <c r="I274" i="5"/>
  <c r="M273" i="5"/>
  <c r="L273" i="5"/>
  <c r="K273" i="5"/>
  <c r="J273" i="5"/>
  <c r="I273" i="5"/>
  <c r="M271" i="5"/>
  <c r="L271" i="5"/>
  <c r="K271" i="5"/>
  <c r="J271" i="5"/>
  <c r="I271" i="5"/>
  <c r="M270" i="5"/>
  <c r="L270" i="5"/>
  <c r="K270" i="5"/>
  <c r="J270" i="5"/>
  <c r="I270" i="5"/>
  <c r="M269" i="5"/>
  <c r="L269" i="5"/>
  <c r="K269" i="5"/>
  <c r="J269" i="5"/>
  <c r="I269" i="5"/>
  <c r="M267" i="5"/>
  <c r="L267" i="5"/>
  <c r="K267" i="5"/>
  <c r="J267" i="5"/>
  <c r="I267" i="5"/>
  <c r="M266" i="5"/>
  <c r="L266" i="5"/>
  <c r="K266" i="5"/>
  <c r="J266" i="5"/>
  <c r="I266" i="5"/>
  <c r="M265" i="5"/>
  <c r="L265" i="5"/>
  <c r="K265" i="5"/>
  <c r="J265" i="5"/>
  <c r="I265" i="5"/>
  <c r="M263" i="5"/>
  <c r="L263" i="5"/>
  <c r="K263" i="5"/>
  <c r="J263" i="5"/>
  <c r="I263" i="5"/>
  <c r="M262" i="5"/>
  <c r="L262" i="5"/>
  <c r="K262" i="5"/>
  <c r="J262" i="5"/>
  <c r="I262" i="5"/>
  <c r="M261" i="5"/>
  <c r="L261" i="5"/>
  <c r="K261" i="5"/>
  <c r="J261" i="5"/>
  <c r="I261" i="5"/>
  <c r="M258" i="5"/>
  <c r="L258" i="5"/>
  <c r="K258" i="5"/>
  <c r="J258" i="5"/>
  <c r="I258" i="5"/>
  <c r="M257" i="5"/>
  <c r="L257" i="5"/>
  <c r="K257" i="5"/>
  <c r="J257" i="5"/>
  <c r="I257" i="5"/>
  <c r="M256" i="5"/>
  <c r="L256" i="5"/>
  <c r="K256" i="5"/>
  <c r="J256" i="5"/>
  <c r="I256" i="5"/>
  <c r="M255" i="5"/>
  <c r="L255" i="5"/>
  <c r="K255" i="5"/>
  <c r="J255" i="5"/>
  <c r="I255" i="5"/>
  <c r="M253" i="5"/>
  <c r="L253" i="5"/>
  <c r="K253" i="5"/>
  <c r="J253" i="5"/>
  <c r="I253" i="5"/>
  <c r="M252" i="5"/>
  <c r="L252" i="5"/>
  <c r="K252" i="5"/>
  <c r="J252" i="5"/>
  <c r="I252" i="5"/>
  <c r="M251" i="5"/>
  <c r="L251" i="5"/>
  <c r="K251" i="5"/>
  <c r="J251" i="5"/>
  <c r="I251" i="5"/>
  <c r="M249" i="5"/>
  <c r="L249" i="5"/>
  <c r="K249" i="5"/>
  <c r="J249" i="5"/>
  <c r="I249" i="5"/>
  <c r="M248" i="5"/>
  <c r="L248" i="5"/>
  <c r="K248" i="5"/>
  <c r="J248" i="5"/>
  <c r="I248" i="5"/>
  <c r="M247" i="5"/>
  <c r="L247" i="5"/>
  <c r="K247" i="5"/>
  <c r="J247" i="5"/>
  <c r="I247" i="5"/>
  <c r="M246" i="5"/>
  <c r="L246" i="5"/>
  <c r="K246" i="5"/>
  <c r="J246" i="5"/>
  <c r="I246" i="5"/>
  <c r="M244" i="5"/>
  <c r="L244" i="5"/>
  <c r="K244" i="5"/>
  <c r="J244" i="5"/>
  <c r="I244" i="5"/>
  <c r="M243" i="5"/>
  <c r="L243" i="5"/>
  <c r="K243" i="5"/>
  <c r="J243" i="5"/>
  <c r="I243" i="5"/>
  <c r="M242" i="5"/>
  <c r="L242" i="5"/>
  <c r="K242" i="5"/>
  <c r="J242" i="5"/>
  <c r="I242" i="5"/>
  <c r="M241" i="5"/>
  <c r="L241" i="5"/>
  <c r="K241" i="5"/>
  <c r="J241" i="5"/>
  <c r="I241" i="5"/>
  <c r="M239" i="5"/>
  <c r="L239" i="5"/>
  <c r="K239" i="5"/>
  <c r="J239" i="5"/>
  <c r="I239" i="5"/>
  <c r="M238" i="5"/>
  <c r="L238" i="5"/>
  <c r="K238" i="5"/>
  <c r="J238" i="5"/>
  <c r="I238" i="5"/>
  <c r="M237" i="5"/>
  <c r="L237" i="5"/>
  <c r="K237" i="5"/>
  <c r="J237" i="5"/>
  <c r="I237" i="5"/>
  <c r="M235" i="5"/>
  <c r="L235" i="5"/>
  <c r="K235" i="5"/>
  <c r="J235" i="5"/>
  <c r="I235" i="5"/>
  <c r="M234" i="5"/>
  <c r="L234" i="5"/>
  <c r="K234" i="5"/>
  <c r="J234" i="5"/>
  <c r="I234" i="5"/>
  <c r="M233" i="5"/>
  <c r="L233" i="5"/>
  <c r="K233" i="5"/>
  <c r="J233" i="5"/>
  <c r="I233" i="5"/>
  <c r="M231" i="5"/>
  <c r="L231" i="5"/>
  <c r="K231" i="5"/>
  <c r="J231" i="5"/>
  <c r="I231" i="5"/>
  <c r="M230" i="5"/>
  <c r="L230" i="5"/>
  <c r="K230" i="5"/>
  <c r="J230" i="5"/>
  <c r="I230" i="5"/>
  <c r="M229" i="5"/>
  <c r="L229" i="5"/>
  <c r="K229" i="5"/>
  <c r="J229" i="5"/>
  <c r="I229" i="5"/>
  <c r="M227" i="5"/>
  <c r="L227" i="5"/>
  <c r="K227" i="5"/>
  <c r="J227" i="5"/>
  <c r="I227" i="5"/>
  <c r="M226" i="5"/>
  <c r="L226" i="5"/>
  <c r="K226" i="5"/>
  <c r="J226" i="5"/>
  <c r="I226" i="5"/>
  <c r="M225" i="5"/>
  <c r="L225" i="5"/>
  <c r="K225" i="5"/>
  <c r="J225" i="5"/>
  <c r="I225" i="5"/>
  <c r="M224" i="5"/>
  <c r="L224" i="5"/>
  <c r="K224" i="5"/>
  <c r="J224" i="5"/>
  <c r="I224" i="5"/>
  <c r="M222" i="5"/>
  <c r="L222" i="5"/>
  <c r="K222" i="5"/>
  <c r="J222" i="5"/>
  <c r="I222" i="5"/>
  <c r="M221" i="5"/>
  <c r="L221" i="5"/>
  <c r="K221" i="5"/>
  <c r="J221" i="5"/>
  <c r="I221" i="5"/>
  <c r="M220" i="5"/>
  <c r="L220" i="5"/>
  <c r="K220" i="5"/>
  <c r="J220" i="5"/>
  <c r="I220" i="5"/>
  <c r="M218" i="5"/>
  <c r="L218" i="5"/>
  <c r="K218" i="5"/>
  <c r="J218" i="5"/>
  <c r="I218" i="5"/>
  <c r="M217" i="5"/>
  <c r="L217" i="5"/>
  <c r="K217" i="5"/>
  <c r="J217" i="5"/>
  <c r="I217" i="5"/>
  <c r="M216" i="5"/>
  <c r="L216" i="5"/>
  <c r="K216" i="5"/>
  <c r="J216" i="5"/>
  <c r="I216" i="5"/>
  <c r="M215" i="5"/>
  <c r="L215" i="5"/>
  <c r="K215" i="5"/>
  <c r="J215" i="5"/>
  <c r="I215" i="5"/>
  <c r="M213" i="5"/>
  <c r="L213" i="5"/>
  <c r="K213" i="5"/>
  <c r="J213" i="5"/>
  <c r="I213" i="5"/>
  <c r="M212" i="5"/>
  <c r="L212" i="5"/>
  <c r="K212" i="5"/>
  <c r="J212" i="5"/>
  <c r="I212" i="5"/>
  <c r="M211" i="5"/>
  <c r="L211" i="5"/>
  <c r="K211" i="5"/>
  <c r="J211" i="5"/>
  <c r="I211" i="5"/>
  <c r="M210" i="5"/>
  <c r="L210" i="5"/>
  <c r="K210" i="5"/>
  <c r="J210" i="5"/>
  <c r="I210" i="5"/>
  <c r="M208" i="5"/>
  <c r="L208" i="5"/>
  <c r="K208" i="5"/>
  <c r="J208" i="5"/>
  <c r="I208" i="5"/>
  <c r="M207" i="5"/>
  <c r="L207" i="5"/>
  <c r="K207" i="5"/>
  <c r="J207" i="5"/>
  <c r="I207" i="5"/>
  <c r="M206" i="5"/>
  <c r="L206" i="5"/>
  <c r="K206" i="5"/>
  <c r="J206" i="5"/>
  <c r="I206" i="5"/>
  <c r="M203" i="5"/>
  <c r="L203" i="5"/>
  <c r="K203" i="5"/>
  <c r="J203" i="5"/>
  <c r="I203" i="5"/>
  <c r="M202" i="5"/>
  <c r="L202" i="5"/>
  <c r="K202" i="5"/>
  <c r="J202" i="5"/>
  <c r="I202" i="5"/>
  <c r="M201" i="5"/>
  <c r="L201" i="5"/>
  <c r="K201" i="5"/>
  <c r="J201" i="5"/>
  <c r="I201" i="5"/>
  <c r="M199" i="5"/>
  <c r="L199" i="5"/>
  <c r="K199" i="5"/>
  <c r="J199" i="5"/>
  <c r="I199" i="5"/>
  <c r="M198" i="5"/>
  <c r="L198" i="5"/>
  <c r="K198" i="5"/>
  <c r="J198" i="5"/>
  <c r="I198" i="5"/>
  <c r="M197" i="5"/>
  <c r="L197" i="5"/>
  <c r="K197" i="5"/>
  <c r="J197" i="5"/>
  <c r="I197" i="5"/>
  <c r="M195" i="5"/>
  <c r="L195" i="5"/>
  <c r="K195" i="5"/>
  <c r="J195" i="5"/>
  <c r="I195" i="5"/>
  <c r="M194" i="5"/>
  <c r="L194" i="5"/>
  <c r="K194" i="5"/>
  <c r="J194" i="5"/>
  <c r="I194" i="5"/>
  <c r="M193" i="5"/>
  <c r="L193" i="5"/>
  <c r="K193" i="5"/>
  <c r="J193" i="5"/>
  <c r="I193" i="5"/>
  <c r="M191" i="5"/>
  <c r="L191" i="5"/>
  <c r="K191" i="5"/>
  <c r="J191" i="5"/>
  <c r="I191" i="5"/>
  <c r="M190" i="5"/>
  <c r="L190" i="5"/>
  <c r="K190" i="5"/>
  <c r="J190" i="5"/>
  <c r="I190" i="5"/>
  <c r="M189" i="5"/>
  <c r="L189" i="5"/>
  <c r="K189" i="5"/>
  <c r="J189" i="5"/>
  <c r="I189" i="5"/>
  <c r="M188" i="5"/>
  <c r="L188" i="5"/>
  <c r="K188" i="5"/>
  <c r="J188" i="5"/>
  <c r="I188" i="5"/>
  <c r="M186" i="5"/>
  <c r="L186" i="5"/>
  <c r="K186" i="5"/>
  <c r="J186" i="5"/>
  <c r="I186" i="5"/>
  <c r="M185" i="5"/>
  <c r="L185" i="5"/>
  <c r="K185" i="5"/>
  <c r="J185" i="5"/>
  <c r="I185" i="5"/>
  <c r="M184" i="5"/>
  <c r="L184" i="5"/>
  <c r="K184" i="5"/>
  <c r="J184" i="5"/>
  <c r="I184" i="5"/>
  <c r="M182" i="5"/>
  <c r="L182" i="5"/>
  <c r="K182" i="5"/>
  <c r="J182" i="5"/>
  <c r="I182" i="5"/>
  <c r="M181" i="5"/>
  <c r="L181" i="5"/>
  <c r="K181" i="5"/>
  <c r="J181" i="5"/>
  <c r="I181" i="5"/>
  <c r="M180" i="5"/>
  <c r="L180" i="5"/>
  <c r="K180" i="5"/>
  <c r="J180" i="5"/>
  <c r="I180" i="5"/>
  <c r="M178" i="5"/>
  <c r="L178" i="5"/>
  <c r="K178" i="5"/>
  <c r="J178" i="5"/>
  <c r="I178" i="5"/>
  <c r="M177" i="5"/>
  <c r="L177" i="5"/>
  <c r="K177" i="5"/>
  <c r="J177" i="5"/>
  <c r="I177" i="5"/>
  <c r="M176" i="5"/>
  <c r="L176" i="5"/>
  <c r="K176" i="5"/>
  <c r="J176" i="5"/>
  <c r="I176" i="5"/>
  <c r="M174" i="5"/>
  <c r="L174" i="5"/>
  <c r="K174" i="5"/>
  <c r="J174" i="5"/>
  <c r="I174" i="5"/>
  <c r="M173" i="5"/>
  <c r="L173" i="5"/>
  <c r="K173" i="5"/>
  <c r="J173" i="5"/>
  <c r="I173" i="5"/>
  <c r="M172" i="5"/>
  <c r="L172" i="5"/>
  <c r="K172" i="5"/>
  <c r="J172" i="5"/>
  <c r="I172" i="5"/>
  <c r="M170" i="5"/>
  <c r="L170" i="5"/>
  <c r="K170" i="5"/>
  <c r="J170" i="5"/>
  <c r="I170" i="5"/>
  <c r="M169" i="5"/>
  <c r="L169" i="5"/>
  <c r="K169" i="5"/>
  <c r="J169" i="5"/>
  <c r="I169" i="5"/>
  <c r="M168" i="5"/>
  <c r="L168" i="5"/>
  <c r="K168" i="5"/>
  <c r="J168" i="5"/>
  <c r="I168" i="5"/>
  <c r="M167" i="5"/>
  <c r="L167" i="5"/>
  <c r="K167" i="5"/>
  <c r="J167" i="5"/>
  <c r="I167" i="5"/>
  <c r="M165" i="5"/>
  <c r="L165" i="5"/>
  <c r="K165" i="5"/>
  <c r="J165" i="5"/>
  <c r="I165" i="5"/>
  <c r="M164" i="5"/>
  <c r="L164" i="5"/>
  <c r="K164" i="5"/>
  <c r="J164" i="5"/>
  <c r="I164" i="5"/>
  <c r="M163" i="5"/>
  <c r="L163" i="5"/>
  <c r="K163" i="5"/>
  <c r="J163" i="5"/>
  <c r="I163" i="5"/>
  <c r="M161" i="5"/>
  <c r="L161" i="5"/>
  <c r="K161" i="5"/>
  <c r="J161" i="5"/>
  <c r="I161" i="5"/>
  <c r="M160" i="5"/>
  <c r="L160" i="5"/>
  <c r="K160" i="5"/>
  <c r="J160" i="5"/>
  <c r="I160" i="5"/>
  <c r="M159" i="5"/>
  <c r="L159" i="5"/>
  <c r="K159" i="5"/>
  <c r="J159" i="5"/>
  <c r="I159" i="5"/>
  <c r="M158" i="5"/>
  <c r="L158" i="5"/>
  <c r="K158" i="5"/>
  <c r="J158" i="5"/>
  <c r="I158" i="5"/>
  <c r="M156" i="5"/>
  <c r="L156" i="5"/>
  <c r="K156" i="5"/>
  <c r="J156" i="5"/>
  <c r="I156" i="5"/>
  <c r="M155" i="5"/>
  <c r="L155" i="5"/>
  <c r="K155" i="5"/>
  <c r="J155" i="5"/>
  <c r="I155" i="5"/>
  <c r="M154" i="5"/>
  <c r="L154" i="5"/>
  <c r="K154" i="5"/>
  <c r="J154" i="5"/>
  <c r="I154" i="5"/>
  <c r="M151" i="5"/>
  <c r="L151" i="5"/>
  <c r="K151" i="5"/>
  <c r="J151" i="5"/>
  <c r="I151" i="5"/>
  <c r="M150" i="5"/>
  <c r="L150" i="5"/>
  <c r="K150" i="5"/>
  <c r="J150" i="5"/>
  <c r="I150" i="5"/>
  <c r="M149" i="5"/>
  <c r="L149" i="5"/>
  <c r="K149" i="5"/>
  <c r="J149" i="5"/>
  <c r="I149" i="5"/>
  <c r="M147" i="5"/>
  <c r="L147" i="5"/>
  <c r="K147" i="5"/>
  <c r="J147" i="5"/>
  <c r="I147" i="5"/>
  <c r="M146" i="5"/>
  <c r="L146" i="5"/>
  <c r="K146" i="5"/>
  <c r="J146" i="5"/>
  <c r="I146" i="5"/>
  <c r="M145" i="5"/>
  <c r="L145" i="5"/>
  <c r="K145" i="5"/>
  <c r="J145" i="5"/>
  <c r="I145" i="5"/>
  <c r="M143" i="5"/>
  <c r="L143" i="5"/>
  <c r="K143" i="5"/>
  <c r="J143" i="5"/>
  <c r="I143" i="5"/>
  <c r="M142" i="5"/>
  <c r="L142" i="5"/>
  <c r="K142" i="5"/>
  <c r="J142" i="5"/>
  <c r="I142" i="5"/>
  <c r="M141" i="5"/>
  <c r="L141" i="5"/>
  <c r="K141" i="5"/>
  <c r="J141" i="5"/>
  <c r="I141" i="5"/>
  <c r="M139" i="5"/>
  <c r="L139" i="5"/>
  <c r="K139" i="5"/>
  <c r="J139" i="5"/>
  <c r="I139" i="5"/>
  <c r="M138" i="5"/>
  <c r="L138" i="5"/>
  <c r="K138" i="5"/>
  <c r="J138" i="5"/>
  <c r="I138" i="5"/>
  <c r="M137" i="5"/>
  <c r="L137" i="5"/>
  <c r="K137" i="5"/>
  <c r="J137" i="5"/>
  <c r="I137" i="5"/>
  <c r="M135" i="5"/>
  <c r="L135" i="5"/>
  <c r="K135" i="5"/>
  <c r="J135" i="5"/>
  <c r="I135" i="5"/>
  <c r="M134" i="5"/>
  <c r="L134" i="5"/>
  <c r="K134" i="5"/>
  <c r="J134" i="5"/>
  <c r="I134" i="5"/>
  <c r="M133" i="5"/>
  <c r="L133" i="5"/>
  <c r="K133" i="5"/>
  <c r="J133" i="5"/>
  <c r="I133" i="5"/>
  <c r="M131" i="5"/>
  <c r="L131" i="5"/>
  <c r="K131" i="5"/>
  <c r="J131" i="5"/>
  <c r="I131" i="5"/>
  <c r="M130" i="5"/>
  <c r="L130" i="5"/>
  <c r="K130" i="5"/>
  <c r="J130" i="5"/>
  <c r="I130" i="5"/>
  <c r="M129" i="5"/>
  <c r="L129" i="5"/>
  <c r="K129" i="5"/>
  <c r="J129" i="5"/>
  <c r="I129" i="5"/>
  <c r="M127" i="5"/>
  <c r="L127" i="5"/>
  <c r="K127" i="5"/>
  <c r="J127" i="5"/>
  <c r="I127" i="5"/>
  <c r="M126" i="5"/>
  <c r="L126" i="5"/>
  <c r="K126" i="5"/>
  <c r="J126" i="5"/>
  <c r="I126" i="5"/>
  <c r="M125" i="5"/>
  <c r="L125" i="5"/>
  <c r="K125" i="5"/>
  <c r="J125" i="5"/>
  <c r="I125" i="5"/>
  <c r="M123" i="5"/>
  <c r="L123" i="5"/>
  <c r="K123" i="5"/>
  <c r="J123" i="5"/>
  <c r="I123" i="5"/>
  <c r="M122" i="5"/>
  <c r="L122" i="5"/>
  <c r="K122" i="5"/>
  <c r="J122" i="5"/>
  <c r="I122" i="5"/>
  <c r="M121" i="5"/>
  <c r="L121" i="5"/>
  <c r="K121" i="5"/>
  <c r="J121" i="5"/>
  <c r="I121" i="5"/>
  <c r="M119" i="5"/>
  <c r="L119" i="5"/>
  <c r="K119" i="5"/>
  <c r="J119" i="5"/>
  <c r="I119" i="5"/>
  <c r="M118" i="5"/>
  <c r="L118" i="5"/>
  <c r="K118" i="5"/>
  <c r="J118" i="5"/>
  <c r="I118" i="5"/>
  <c r="M117" i="5"/>
  <c r="L117" i="5"/>
  <c r="K117" i="5"/>
  <c r="J117" i="5"/>
  <c r="I117" i="5"/>
  <c r="M115" i="5"/>
  <c r="L115" i="5"/>
  <c r="K115" i="5"/>
  <c r="J115" i="5"/>
  <c r="I115" i="5"/>
  <c r="M114" i="5"/>
  <c r="L114" i="5"/>
  <c r="K114" i="5"/>
  <c r="J114" i="5"/>
  <c r="I114" i="5"/>
  <c r="M113" i="5"/>
  <c r="L113" i="5"/>
  <c r="K113" i="5"/>
  <c r="J113" i="5"/>
  <c r="I113" i="5"/>
  <c r="M111" i="5"/>
  <c r="L111" i="5"/>
  <c r="K111" i="5"/>
  <c r="J111" i="5"/>
  <c r="I111" i="5"/>
  <c r="M110" i="5"/>
  <c r="L110" i="5"/>
  <c r="K110" i="5"/>
  <c r="J110" i="5"/>
  <c r="I110" i="5"/>
  <c r="M109" i="5"/>
  <c r="L109" i="5"/>
  <c r="K109" i="5"/>
  <c r="J109" i="5"/>
  <c r="I109" i="5"/>
  <c r="M107" i="5"/>
  <c r="L107" i="5"/>
  <c r="K107" i="5"/>
  <c r="J107" i="5"/>
  <c r="I107" i="5"/>
  <c r="M106" i="5"/>
  <c r="L106" i="5"/>
  <c r="K106" i="5"/>
  <c r="J106" i="5"/>
  <c r="I106" i="5"/>
  <c r="M105" i="5"/>
  <c r="L105" i="5"/>
  <c r="K105" i="5"/>
  <c r="J105" i="5"/>
  <c r="I105" i="5"/>
  <c r="M102" i="5"/>
  <c r="L102" i="5"/>
  <c r="K102" i="5"/>
  <c r="J102" i="5"/>
  <c r="I102" i="5"/>
  <c r="M101" i="5"/>
  <c r="L101" i="5"/>
  <c r="K101" i="5"/>
  <c r="J101" i="5"/>
  <c r="I101" i="5"/>
  <c r="M100" i="5"/>
  <c r="L100" i="5"/>
  <c r="K100" i="5"/>
  <c r="J100" i="5"/>
  <c r="I100" i="5"/>
  <c r="M98" i="5"/>
  <c r="L98" i="5"/>
  <c r="K98" i="5"/>
  <c r="J98" i="5"/>
  <c r="I98" i="5"/>
  <c r="M97" i="5"/>
  <c r="L97" i="5"/>
  <c r="K97" i="5"/>
  <c r="J97" i="5"/>
  <c r="I97" i="5"/>
  <c r="M96" i="5"/>
  <c r="L96" i="5"/>
  <c r="K96" i="5"/>
  <c r="J96" i="5"/>
  <c r="I96" i="5"/>
  <c r="M94" i="5"/>
  <c r="L94" i="5"/>
  <c r="K94" i="5"/>
  <c r="J94" i="5"/>
  <c r="I94" i="5"/>
  <c r="M93" i="5"/>
  <c r="L93" i="5"/>
  <c r="K93" i="5"/>
  <c r="J93" i="5"/>
  <c r="I93" i="5"/>
  <c r="M92" i="5"/>
  <c r="L92" i="5"/>
  <c r="K92" i="5"/>
  <c r="J92" i="5"/>
  <c r="I92" i="5"/>
  <c r="M90" i="5"/>
  <c r="L90" i="5"/>
  <c r="K90" i="5"/>
  <c r="J90" i="5"/>
  <c r="I90" i="5"/>
  <c r="M89" i="5"/>
  <c r="L89" i="5"/>
  <c r="K89" i="5"/>
  <c r="J89" i="5"/>
  <c r="I89" i="5"/>
  <c r="M88" i="5"/>
  <c r="L88" i="5"/>
  <c r="K88" i="5"/>
  <c r="J88" i="5"/>
  <c r="I88" i="5"/>
  <c r="M86" i="5"/>
  <c r="L86" i="5"/>
  <c r="K86" i="5"/>
  <c r="J86" i="5"/>
  <c r="I86" i="5"/>
  <c r="M85" i="5"/>
  <c r="L85" i="5"/>
  <c r="K85" i="5"/>
  <c r="J85" i="5"/>
  <c r="I85" i="5"/>
  <c r="M84" i="5"/>
  <c r="L84" i="5"/>
  <c r="K84" i="5"/>
  <c r="J84" i="5"/>
  <c r="I84" i="5"/>
  <c r="M82" i="5"/>
  <c r="L82" i="5"/>
  <c r="K82" i="5"/>
  <c r="J82" i="5"/>
  <c r="I82" i="5"/>
  <c r="M81" i="5"/>
  <c r="L81" i="5"/>
  <c r="K81" i="5"/>
  <c r="J81" i="5"/>
  <c r="I81" i="5"/>
  <c r="M80" i="5"/>
  <c r="L80" i="5"/>
  <c r="K80" i="5"/>
  <c r="J80" i="5"/>
  <c r="I80" i="5"/>
  <c r="M78" i="5"/>
  <c r="L78" i="5"/>
  <c r="K78" i="5"/>
  <c r="J78" i="5"/>
  <c r="I78" i="5"/>
  <c r="M77" i="5"/>
  <c r="L77" i="5"/>
  <c r="K77" i="5"/>
  <c r="J77" i="5"/>
  <c r="I77" i="5"/>
  <c r="M76" i="5"/>
  <c r="L76" i="5"/>
  <c r="K76" i="5"/>
  <c r="J76" i="5"/>
  <c r="I76" i="5"/>
  <c r="M74" i="5"/>
  <c r="L74" i="5"/>
  <c r="K74" i="5"/>
  <c r="J74" i="5"/>
  <c r="I74" i="5"/>
  <c r="M73" i="5"/>
  <c r="L73" i="5"/>
  <c r="K73" i="5"/>
  <c r="J73" i="5"/>
  <c r="I73" i="5"/>
  <c r="M72" i="5"/>
  <c r="L72" i="5"/>
  <c r="K72" i="5"/>
  <c r="J72" i="5"/>
  <c r="I72" i="5"/>
  <c r="M70" i="5"/>
  <c r="L70" i="5"/>
  <c r="K70" i="5"/>
  <c r="J70" i="5"/>
  <c r="I70" i="5"/>
  <c r="M69" i="5"/>
  <c r="L69" i="5"/>
  <c r="K69" i="5"/>
  <c r="J69" i="5"/>
  <c r="I69" i="5"/>
  <c r="M68" i="5"/>
  <c r="L68" i="5"/>
  <c r="K68" i="5"/>
  <c r="J68" i="5"/>
  <c r="I68" i="5"/>
  <c r="M66" i="5"/>
  <c r="L66" i="5"/>
  <c r="K66" i="5"/>
  <c r="J66" i="5"/>
  <c r="I66" i="5"/>
  <c r="M65" i="5"/>
  <c r="L65" i="5"/>
  <c r="K65" i="5"/>
  <c r="J65" i="5"/>
  <c r="I65" i="5"/>
  <c r="M64" i="5"/>
  <c r="L64" i="5"/>
  <c r="K64" i="5"/>
  <c r="J64" i="5"/>
  <c r="I64" i="5"/>
  <c r="M62" i="5"/>
  <c r="L62" i="5"/>
  <c r="K62" i="5"/>
  <c r="J62" i="5"/>
  <c r="I62" i="5"/>
  <c r="M61" i="5"/>
  <c r="L61" i="5"/>
  <c r="K61" i="5"/>
  <c r="J61" i="5"/>
  <c r="I61" i="5"/>
  <c r="M60" i="5"/>
  <c r="L60" i="5"/>
  <c r="K60" i="5"/>
  <c r="J60" i="5"/>
  <c r="I60" i="5"/>
  <c r="M58" i="5"/>
  <c r="L58" i="5"/>
  <c r="K58" i="5"/>
  <c r="J58" i="5"/>
  <c r="I58" i="5"/>
  <c r="M57" i="5"/>
  <c r="L57" i="5"/>
  <c r="K57" i="5"/>
  <c r="J57" i="5"/>
  <c r="I57" i="5"/>
  <c r="M56" i="5"/>
  <c r="L56" i="5"/>
  <c r="K56" i="5"/>
  <c r="J56" i="5"/>
  <c r="I56" i="5"/>
  <c r="M53" i="5"/>
  <c r="L53" i="5"/>
  <c r="K53" i="5"/>
  <c r="J53" i="5"/>
  <c r="I53" i="5"/>
  <c r="M52" i="5"/>
  <c r="L52" i="5"/>
  <c r="K52" i="5"/>
  <c r="J52" i="5"/>
  <c r="I52" i="5"/>
  <c r="M51" i="5"/>
  <c r="L51" i="5"/>
  <c r="K51" i="5"/>
  <c r="J51" i="5"/>
  <c r="I51" i="5"/>
  <c r="M49" i="5"/>
  <c r="L49" i="5"/>
  <c r="K49" i="5"/>
  <c r="J49" i="5"/>
  <c r="I49" i="5"/>
  <c r="M47" i="5"/>
  <c r="L47" i="5"/>
  <c r="K47" i="5"/>
  <c r="J47" i="5"/>
  <c r="I47" i="5"/>
  <c r="M46" i="5"/>
  <c r="L46" i="5"/>
  <c r="K46" i="5"/>
  <c r="J46" i="5"/>
  <c r="I46" i="5"/>
  <c r="M44" i="5"/>
  <c r="L44" i="5"/>
  <c r="K44" i="5"/>
  <c r="J44" i="5"/>
  <c r="I44" i="5"/>
  <c r="M43" i="5"/>
  <c r="L43" i="5"/>
  <c r="K43" i="5"/>
  <c r="J43" i="5"/>
  <c r="I43" i="5"/>
  <c r="M42" i="5"/>
  <c r="L42" i="5"/>
  <c r="K42" i="5"/>
  <c r="J42" i="5"/>
  <c r="I42" i="5"/>
  <c r="M40" i="5"/>
  <c r="L40" i="5"/>
  <c r="K40" i="5"/>
  <c r="J40" i="5"/>
  <c r="I40" i="5"/>
  <c r="M38" i="5"/>
  <c r="L38" i="5"/>
  <c r="K38" i="5"/>
  <c r="J38" i="5"/>
  <c r="I38" i="5"/>
  <c r="M37" i="5"/>
  <c r="L37" i="5"/>
  <c r="K37" i="5"/>
  <c r="J37" i="5"/>
  <c r="I37" i="5"/>
  <c r="M35" i="5"/>
  <c r="L35" i="5"/>
  <c r="K35" i="5"/>
  <c r="J35" i="5"/>
  <c r="I35" i="5"/>
  <c r="M34" i="5"/>
  <c r="L34" i="5"/>
  <c r="K34" i="5"/>
  <c r="J34" i="5"/>
  <c r="I34" i="5"/>
  <c r="M33" i="5"/>
  <c r="L33" i="5"/>
  <c r="K33" i="5"/>
  <c r="J33" i="5"/>
  <c r="I33" i="5"/>
  <c r="M31" i="5"/>
  <c r="L31" i="5"/>
  <c r="K31" i="5"/>
  <c r="J31" i="5"/>
  <c r="I31" i="5"/>
  <c r="M30" i="5"/>
  <c r="L30" i="5"/>
  <c r="K30" i="5"/>
  <c r="J30" i="5"/>
  <c r="I30" i="5"/>
  <c r="M29" i="5"/>
  <c r="L29" i="5"/>
  <c r="K29" i="5"/>
  <c r="J29" i="5"/>
  <c r="I29" i="5"/>
  <c r="M27" i="5"/>
  <c r="L27" i="5"/>
  <c r="K27" i="5"/>
  <c r="J27" i="5"/>
  <c r="I27" i="5"/>
  <c r="M26" i="5"/>
  <c r="L26" i="5"/>
  <c r="K26" i="5"/>
  <c r="J26" i="5"/>
  <c r="I26" i="5"/>
  <c r="M25" i="5"/>
  <c r="L25" i="5"/>
  <c r="K25" i="5"/>
  <c r="J25" i="5"/>
  <c r="I25" i="5"/>
  <c r="M23" i="5"/>
  <c r="L23" i="5"/>
  <c r="K23" i="5"/>
  <c r="J23" i="5"/>
  <c r="I23" i="5"/>
  <c r="M22" i="5"/>
  <c r="L22" i="5"/>
  <c r="K22" i="5"/>
  <c r="J22" i="5"/>
  <c r="I22" i="5"/>
  <c r="M21" i="5"/>
  <c r="L21" i="5"/>
  <c r="K21" i="5"/>
  <c r="J21" i="5"/>
  <c r="I21" i="5"/>
  <c r="M19" i="5"/>
  <c r="L19" i="5"/>
  <c r="K19" i="5"/>
  <c r="J19" i="5"/>
  <c r="I19" i="5"/>
  <c r="M18" i="5"/>
  <c r="L18" i="5"/>
  <c r="K18" i="5"/>
  <c r="J18" i="5"/>
  <c r="I18" i="5"/>
  <c r="M17" i="5"/>
  <c r="L17" i="5"/>
  <c r="K17" i="5"/>
  <c r="J17" i="5"/>
  <c r="I17" i="5"/>
  <c r="M15" i="5"/>
  <c r="L15" i="5"/>
  <c r="K15" i="5"/>
  <c r="J15" i="5"/>
  <c r="I15" i="5"/>
  <c r="M14" i="5"/>
  <c r="L14" i="5"/>
  <c r="K14" i="5"/>
  <c r="J14" i="5"/>
  <c r="I14" i="5"/>
  <c r="M13" i="5"/>
  <c r="L13" i="5"/>
  <c r="K13" i="5"/>
  <c r="J13" i="5"/>
  <c r="I13" i="5"/>
  <c r="M11" i="5"/>
  <c r="L11" i="5"/>
  <c r="K11" i="5"/>
  <c r="J11" i="5"/>
  <c r="I11" i="5"/>
  <c r="M10" i="5"/>
  <c r="L10" i="5"/>
  <c r="K10" i="5"/>
  <c r="J10" i="5"/>
  <c r="I10" i="5"/>
  <c r="M9" i="5"/>
  <c r="L9" i="5"/>
  <c r="K9" i="5"/>
  <c r="J9" i="5"/>
  <c r="I9" i="5"/>
  <c r="M7" i="5"/>
  <c r="L7" i="5"/>
  <c r="K7" i="5"/>
  <c r="J7" i="5"/>
  <c r="I7" i="5"/>
  <c r="M6" i="5"/>
  <c r="L6" i="5"/>
  <c r="K6" i="5"/>
  <c r="J6" i="5"/>
  <c r="I6" i="5"/>
  <c r="M5" i="5"/>
  <c r="L5" i="5"/>
  <c r="K5" i="5"/>
  <c r="J5" i="5"/>
  <c r="I5" i="5"/>
</calcChain>
</file>

<file path=xl/sharedStrings.xml><?xml version="1.0" encoding="utf-8"?>
<sst xmlns="http://schemas.openxmlformats.org/spreadsheetml/2006/main" count="12277" uniqueCount="104">
  <si>
    <t>DIVISION</t>
  </si>
  <si>
    <t>GRADE</t>
  </si>
  <si>
    <t>YEAR</t>
  </si>
  <si>
    <t>MATERIAL</t>
  </si>
  <si>
    <t>LINE USE</t>
  </si>
  <si>
    <t>ABOVE GROUND/BELOW GROUND</t>
  </si>
  <si>
    <t>TOTAL</t>
  </si>
  <si>
    <t>1</t>
  </si>
  <si>
    <t>Central Coast</t>
  </si>
  <si>
    <t>1</t>
  </si>
  <si>
    <t>2001</t>
  </si>
  <si>
    <t>Aldyl A</t>
  </si>
  <si>
    <t>Distribution</t>
  </si>
  <si>
    <t>Below Ground</t>
  </si>
  <si>
    <t>2</t>
  </si>
  <si>
    <t>3</t>
  </si>
  <si>
    <t>All Plastic Minus Aldyl A</t>
  </si>
  <si>
    <t>Steel/Wrought Iron/Other</t>
  </si>
  <si>
    <t>2002</t>
  </si>
  <si>
    <t>2003</t>
  </si>
  <si>
    <t>Cast Iron/Ductile Iron</t>
  </si>
  <si>
    <t>2004</t>
  </si>
  <si>
    <t>2005</t>
  </si>
  <si>
    <t>2006</t>
  </si>
  <si>
    <t>2007</t>
  </si>
  <si>
    <t>2008</t>
  </si>
  <si>
    <t>2009</t>
  </si>
  <si>
    <t>2010</t>
  </si>
  <si>
    <t>2011</t>
  </si>
  <si>
    <t>2012</t>
  </si>
  <si>
    <t>2</t>
  </si>
  <si>
    <t>2+</t>
  </si>
  <si>
    <t>3</t>
  </si>
  <si>
    <t>De Anza</t>
  </si>
  <si>
    <t>Diablo</t>
  </si>
  <si>
    <t>East Bay</t>
  </si>
  <si>
    <t>Fresno</t>
  </si>
  <si>
    <t>Kern</t>
  </si>
  <si>
    <t>Mission</t>
  </si>
  <si>
    <t>North Bay</t>
  </si>
  <si>
    <t>North Coast</t>
  </si>
  <si>
    <t>North Valley</t>
  </si>
  <si>
    <t>Peninsula</t>
  </si>
  <si>
    <t>Sacramento</t>
  </si>
  <si>
    <t>San Francisco</t>
  </si>
  <si>
    <t>San Jose</t>
  </si>
  <si>
    <t>Sierra</t>
  </si>
  <si>
    <t>Stockton</t>
  </si>
  <si>
    <t>Yosemite</t>
  </si>
  <si>
    <t>select d.div_l_name division, l.grade,
to_char(l.repaired,'YYYY') year,
decode(l.mat_code,
'E','All Plastic Minus Aldyl A',
'D','All Plastic Minus Aldyl A',
'T','All Plastic Minus Aldyl A',
'B','All Plastic Minus Aldyl A',
'F','All Plastic Minus Aldyl A',
'Y','All Plastic Minus Aldyl A',
'P','All Plastic Minus Aldyl A',
'A','Aldyl A',
'R','Cast Iron/Ductile Iron',
'U','Cast Iron/Ductile Iron',
'I','Cast Iron/Ductile Iron',
'C','Steel/Wrought Iron/Other',
'O','Steel/Wrought Iron/Other',
'W','Steel/Wrought Iron/Other',
'L','Steel/Wrought Iron/Other',
'G','Steel/Wrought Iron/Other',
'S','Steel/Wrought Iron/Other'
) material,
decode(line_use,'B','Service','U','Service','S','Service',
'D','Distribution','Over 60 PSIG') "LINE USE",
decode(above_grnd,'Y','Above Ground','N','Below Ground') "ABOVE GROUND/BELOW GROUND",
count(*) total
from leaks_in l, igisdba.division d
where l.repaired &gt;= '1-Jan-2001'
and l.division = d.division
group by d.div_l_name, l.grade, to_char(l.repaired,'YYYY'),
decode(l.mat_code,
'E','All Plastic Minus Aldyl A',
'D','All Plastic Minus Aldyl A',
'T','All Plastic Minus Aldyl A',
'B','All Plastic Minus Aldyl A',
'F','All Plastic Minus Aldyl A',
'Y','All Plastic Minus Aldyl A',
'P','All Plastic Minus Aldyl A',
'A','Aldyl A',
'R','Cast Iron/Ductile Iron',
'U','Cast Iron/Ductile Iron',
'I','Cast Iron/Ductile Iron',
'C','Steel/Wrought Iron/Other',
'O','Steel/Wrought Iron/Other',
'W','Steel/Wrought Iron/Other',
'L','Steel/Wrought Iron/Other',
'G','Steel/Wrought Iron/Other',
'S','Steel/Wrought Iron/Other'),
decode(line_use,'B','Service','U','Service','S','Service',
'D','Distribution','Over 60 PSIG'),
decode(above_grnd,'Y','Above Ground','N','Below Ground')
order by d.div_l_name, l.grade, to_char(l.repaired,'YYYY'),
decode(l.mat_code,
'E','All Plastic Minus Aldyl A',
'D','All Plastic Minus Aldyl A',
'T','All Plastic Minus Aldyl A',
'B','All Plastic Minus Aldyl A',
'F','All Plastic Minus Aldyl A',
'Y','All Plastic Minus Aldyl A',
'P','All Plastic Minus Aldyl A',
'A','Aldyl A',
'R','Cast Iron/Ductile Iron',
'U','Cast Iron/Ductile Iron',
'I','Cast Iron/Ductile Iron',
'C','Steel/Wrought Iron/Other',
'O','Steel/Wrought Iron/Other',
'W','Steel/Wrought Iron/Other',
'L','Steel/Wrought Iron/Other',
'G','Steel/Wrought Iron/Other',
'S','Steel/Wrought Iron/Other'),
decode(line_use,'B','Service','U','Service','S','Service',
'D','Distribution','Over 60 PSIG'),
decode(above_grnd,'Y','Above Ground','N','Below Ground')</t>
  </si>
  <si>
    <t>Grand Total</t>
  </si>
  <si>
    <t>(All)</t>
  </si>
  <si>
    <t>Sum of TOTAL</t>
  </si>
  <si>
    <t>IGIS CODE</t>
  </si>
  <si>
    <t>MATERIAL DESCRIPTION</t>
  </si>
  <si>
    <t>MATERIAL GROUP</t>
  </si>
  <si>
    <t>A</t>
  </si>
  <si>
    <t>B</t>
  </si>
  <si>
    <t>Other  Plastic</t>
  </si>
  <si>
    <t>E</t>
  </si>
  <si>
    <t>PE 100 (Plastic)</t>
  </si>
  <si>
    <t>P</t>
  </si>
  <si>
    <t>PE 2406(Orange)</t>
  </si>
  <si>
    <t>Y</t>
  </si>
  <si>
    <t>PE 2406/2708 (Yellow)</t>
  </si>
  <si>
    <t>D</t>
  </si>
  <si>
    <t>PE 3408 (Black)</t>
  </si>
  <si>
    <t>F</t>
  </si>
  <si>
    <t>PE 4710 (Black)</t>
  </si>
  <si>
    <t>T</t>
  </si>
  <si>
    <t>TR 418 (Plastic)</t>
  </si>
  <si>
    <t>R</t>
  </si>
  <si>
    <t>Cast Iron</t>
  </si>
  <si>
    <t>I</t>
  </si>
  <si>
    <t>Cast/Ductile Iron</t>
  </si>
  <si>
    <t>U</t>
  </si>
  <si>
    <t>Ductile Iron</t>
  </si>
  <si>
    <t>G</t>
  </si>
  <si>
    <t>Casing</t>
  </si>
  <si>
    <t>C</t>
  </si>
  <si>
    <t>Copper</t>
  </si>
  <si>
    <t>O</t>
  </si>
  <si>
    <t>Other</t>
  </si>
  <si>
    <t>L</t>
  </si>
  <si>
    <t>Steel</t>
  </si>
  <si>
    <t>S</t>
  </si>
  <si>
    <t>Steel/Wrought Iron</t>
  </si>
  <si>
    <t>W</t>
  </si>
  <si>
    <t>Wrought Iron</t>
  </si>
  <si>
    <t>Division</t>
  </si>
  <si>
    <t>Year</t>
  </si>
  <si>
    <t>Material</t>
  </si>
  <si>
    <t>Grade 1</t>
  </si>
  <si>
    <t>Grade 2</t>
  </si>
  <si>
    <t>Grade 2+</t>
  </si>
  <si>
    <t>Grade 3</t>
  </si>
  <si>
    <t>Total</t>
  </si>
  <si>
    <t>N/A</t>
  </si>
  <si>
    <t>(blank)</t>
  </si>
  <si>
    <t>Leaks Repaired by Division, Year, Material, and Grade</t>
  </si>
  <si>
    <t>Leaks Repaired per Hundred Miles of Pipe</t>
  </si>
  <si>
    <t>Distribution and Below-Ground Leaks Repaired ONLY</t>
  </si>
  <si>
    <t>Grades</t>
  </si>
  <si>
    <t>Divisions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</si>
</sst>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NumberFormat="1" applyFont="1"/>
    <xf numFmtId="0" fontId="0" fillId="0" borderId="0" xfId="0" pivotButton="1"/>
    <xf numFmtId="0" fontId="0" fillId="0" borderId="0" xfId="0" applyAlignment="1">
      <alignment horizontal="left"/>
    </xf>
    <xf numFmtId="0" fontId="0" fillId="0" borderId="0" xfId="0" applyNumberFormat="1"/>
    <xf numFmtId="0" fontId="1" fillId="0" borderId="0" xfId="0" applyFont="1"/>
    <xf numFmtId="0" fontId="0" fillId="2" borderId="0" xfId="0" applyFill="1"/>
    <xf numFmtId="0" fontId="0" fillId="2" borderId="0" xfId="0" applyFill="1" applyAlignment="1">
      <alignment horizontal="center"/>
    </xf>
    <xf numFmtId="2" fontId="0" fillId="2" borderId="0" xfId="0" applyNumberFormat="1" applyFill="1"/>
    <xf numFmtId="0" fontId="0" fillId="3" borderId="0" xfId="0" applyFill="1"/>
    <xf numFmtId="0" fontId="0" fillId="3" borderId="0" xfId="0" applyFill="1" applyAlignment="1">
      <alignment horizontal="center"/>
    </xf>
    <xf numFmtId="2" fontId="0" fillId="3" borderId="0" xfId="0" applyNumberFormat="1" applyFill="1"/>
    <xf numFmtId="0" fontId="0" fillId="0" borderId="0" xfId="0" applyAlignment="1">
      <alignment horizontal="center"/>
    </xf>
    <xf numFmtId="0" fontId="0" fillId="0" borderId="0" xfId="0" applyAlignment="1">
      <alignment horizontal="right"/>
    </xf>
    <xf numFmtId="2" fontId="0" fillId="0" borderId="0" xfId="0" applyNumberFormat="1" applyAlignment="1">
      <alignment horizontal="right"/>
    </xf>
    <xf numFmtId="0" fontId="0" fillId="3" borderId="0" xfId="0" applyFill="1" applyAlignment="1">
      <alignment horizontal="right"/>
    </xf>
    <xf numFmtId="2" fontId="0" fillId="3" borderId="0" xfId="0" applyNumberFormat="1" applyFill="1" applyAlignment="1">
      <alignment horizontal="right"/>
    </xf>
    <xf numFmtId="0" fontId="0" fillId="2" borderId="0" xfId="0" applyFill="1" applyAlignment="1">
      <alignment horizontal="right"/>
    </xf>
    <xf numFmtId="2" fontId="0" fillId="2" borderId="0" xfId="0" applyNumberFormat="1" applyFill="1" applyAlignment="1">
      <alignment horizontal="right"/>
    </xf>
    <xf numFmtId="0" fontId="0" fillId="3" borderId="0" xfId="0" applyNumberFormat="1" applyFill="1" applyAlignment="1">
      <alignment horizontal="center"/>
    </xf>
    <xf numFmtId="0" fontId="0" fillId="0" borderId="0" xfId="0" applyNumberFormat="1" applyAlignment="1">
      <alignment horizontal="center"/>
    </xf>
    <xf numFmtId="2" fontId="0" fillId="0" borderId="0" xfId="0" applyNumberFormat="1"/>
    <xf numFmtId="0" fontId="1" fillId="0" borderId="0" xfId="0" applyFont="1" applyAlignment="1">
      <alignment horizontal="left"/>
    </xf>
    <xf numFmtId="0" fontId="0" fillId="4" borderId="4" xfId="0" applyFill="1" applyBorder="1"/>
    <xf numFmtId="0" fontId="0" fillId="4" borderId="1" xfId="0" applyFill="1" applyBorder="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2" fontId="1" fillId="4" borderId="4" xfId="0" applyNumberFormat="1" applyFont="1" applyFill="1" applyBorder="1" applyAlignment="1">
      <alignment horizontal="center" wrapText="1"/>
    </xf>
    <xf numFmtId="0" fontId="1" fillId="4" borderId="4" xfId="0" applyFont="1" applyFill="1" applyBorder="1"/>
    <xf numFmtId="2" fontId="1" fillId="4" borderId="4" xfId="0" applyNumberFormat="1" applyFont="1" applyFill="1" applyBorder="1"/>
    <xf numFmtId="2" fontId="1" fillId="4" borderId="4" xfId="0" applyNumberFormat="1" applyFont="1" applyFill="1" applyBorder="1" applyAlignment="1">
      <alignment horizontal="center" wrapText="1"/>
    </xf>
  </cellXfs>
  <cellStyles count="1">
    <cellStyle name="Normal" xfId="0" builtinId="0"/>
  </cellStyles>
  <dxfs count="18">
    <dxf>
      <alignment horizontal="righ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right"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wrence Kang" refreshedDate="41172.645386226854" createdVersion="4" refreshedVersion="4" minRefreshableVersion="3" recordCount="6244">
  <cacheSource type="worksheet">
    <worksheetSource ref="A1:G1048576" sheet="SQL Results"/>
  </cacheSource>
  <cacheFields count="7">
    <cacheField name="DIVISION" numFmtId="0">
      <sharedItems containsBlank="1" count="19">
        <s v="Central Coast"/>
        <s v="De Anza"/>
        <s v="Diablo"/>
        <s v="East Bay"/>
        <s v="Fresno"/>
        <s v="Kern"/>
        <s v="Mission"/>
        <s v="North Bay"/>
        <s v="North Coast"/>
        <s v="North Valley"/>
        <s v="Peninsula"/>
        <s v="Sacramento"/>
        <s v="San Francisco"/>
        <s v="San Jose"/>
        <s v="Sierra"/>
        <s v="Stockton"/>
        <s v="Yosemite"/>
        <m/>
        <s v="Gas Transmission" u="1"/>
      </sharedItems>
    </cacheField>
    <cacheField name="GRADE" numFmtId="0">
      <sharedItems containsBlank="1" count="5">
        <s v="1"/>
        <s v="2"/>
        <s v="2+"/>
        <s v="3"/>
        <m/>
      </sharedItems>
    </cacheField>
    <cacheField name="YEAR" numFmtId="0">
      <sharedItems containsBlank="1" count="13">
        <s v="2001"/>
        <s v="2002"/>
        <s v="2003"/>
        <s v="2004"/>
        <s v="2005"/>
        <s v="2006"/>
        <s v="2007"/>
        <s v="2008"/>
        <s v="2009"/>
        <s v="2010"/>
        <s v="2011"/>
        <s v="2012"/>
        <m/>
      </sharedItems>
    </cacheField>
    <cacheField name="MATERIAL" numFmtId="0">
      <sharedItems containsBlank="1" count="5">
        <s v="Aldyl A"/>
        <s v="All Plastic Minus Aldyl A"/>
        <s v="Steel/Wrought Iron/Other"/>
        <s v="Cast Iron/Ductile Iron"/>
        <m/>
      </sharedItems>
    </cacheField>
    <cacheField name="LINE USE" numFmtId="0">
      <sharedItems containsBlank="1" count="4">
        <s v="Distribution"/>
        <m/>
        <s v="Over 60 PSIG" u="1"/>
        <s v="Service" u="1"/>
      </sharedItems>
    </cacheField>
    <cacheField name="ABOVE GROUND/BELOW GROUND" numFmtId="0">
      <sharedItems containsBlank="1" count="3">
        <s v="Below Ground"/>
        <m/>
        <s v="Above Ground" u="1"/>
      </sharedItems>
    </cacheField>
    <cacheField name="TOTAL" numFmtId="0">
      <sharedItems containsString="0" containsBlank="1" containsNumber="1" minValue="1" maxValue="3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44">
  <r>
    <x v="0"/>
    <x v="0"/>
    <x v="0"/>
    <x v="0"/>
    <x v="0"/>
    <x v="0"/>
    <n v="2"/>
  </r>
  <r>
    <x v="0"/>
    <x v="0"/>
    <x v="0"/>
    <x v="1"/>
    <x v="0"/>
    <x v="0"/>
    <n v="14"/>
  </r>
  <r>
    <x v="0"/>
    <x v="0"/>
    <x v="0"/>
    <x v="2"/>
    <x v="0"/>
    <x v="0"/>
    <n v="15"/>
  </r>
  <r>
    <x v="0"/>
    <x v="0"/>
    <x v="1"/>
    <x v="0"/>
    <x v="0"/>
    <x v="0"/>
    <n v="3"/>
  </r>
  <r>
    <x v="0"/>
    <x v="0"/>
    <x v="1"/>
    <x v="1"/>
    <x v="0"/>
    <x v="0"/>
    <n v="19"/>
  </r>
  <r>
    <x v="0"/>
    <x v="0"/>
    <x v="1"/>
    <x v="2"/>
    <x v="0"/>
    <x v="0"/>
    <n v="22.999999999999996"/>
  </r>
  <r>
    <x v="0"/>
    <x v="0"/>
    <x v="2"/>
    <x v="0"/>
    <x v="0"/>
    <x v="0"/>
    <n v="5"/>
  </r>
  <r>
    <x v="0"/>
    <x v="0"/>
    <x v="2"/>
    <x v="1"/>
    <x v="0"/>
    <x v="0"/>
    <n v="16"/>
  </r>
  <r>
    <x v="0"/>
    <x v="0"/>
    <x v="2"/>
    <x v="2"/>
    <x v="0"/>
    <x v="0"/>
    <n v="13"/>
  </r>
  <r>
    <x v="0"/>
    <x v="0"/>
    <x v="3"/>
    <x v="0"/>
    <x v="0"/>
    <x v="0"/>
    <n v="7"/>
  </r>
  <r>
    <x v="0"/>
    <x v="0"/>
    <x v="3"/>
    <x v="1"/>
    <x v="0"/>
    <x v="0"/>
    <n v="15"/>
  </r>
  <r>
    <x v="0"/>
    <x v="0"/>
    <x v="3"/>
    <x v="2"/>
    <x v="0"/>
    <x v="0"/>
    <n v="10"/>
  </r>
  <r>
    <x v="0"/>
    <x v="0"/>
    <x v="4"/>
    <x v="0"/>
    <x v="0"/>
    <x v="0"/>
    <n v="5"/>
  </r>
  <r>
    <x v="0"/>
    <x v="0"/>
    <x v="4"/>
    <x v="1"/>
    <x v="0"/>
    <x v="0"/>
    <n v="13"/>
  </r>
  <r>
    <x v="0"/>
    <x v="0"/>
    <x v="4"/>
    <x v="2"/>
    <x v="0"/>
    <x v="0"/>
    <n v="17"/>
  </r>
  <r>
    <x v="0"/>
    <x v="0"/>
    <x v="5"/>
    <x v="0"/>
    <x v="0"/>
    <x v="0"/>
    <n v="3"/>
  </r>
  <r>
    <x v="0"/>
    <x v="0"/>
    <x v="5"/>
    <x v="1"/>
    <x v="0"/>
    <x v="0"/>
    <n v="16"/>
  </r>
  <r>
    <x v="0"/>
    <x v="0"/>
    <x v="5"/>
    <x v="2"/>
    <x v="0"/>
    <x v="0"/>
    <n v="17"/>
  </r>
  <r>
    <x v="0"/>
    <x v="0"/>
    <x v="6"/>
    <x v="0"/>
    <x v="0"/>
    <x v="0"/>
    <n v="5"/>
  </r>
  <r>
    <x v="0"/>
    <x v="0"/>
    <x v="6"/>
    <x v="1"/>
    <x v="0"/>
    <x v="0"/>
    <n v="19"/>
  </r>
  <r>
    <x v="0"/>
    <x v="0"/>
    <x v="6"/>
    <x v="2"/>
    <x v="0"/>
    <x v="0"/>
    <n v="10"/>
  </r>
  <r>
    <x v="0"/>
    <x v="0"/>
    <x v="7"/>
    <x v="0"/>
    <x v="0"/>
    <x v="0"/>
    <n v="8"/>
  </r>
  <r>
    <x v="0"/>
    <x v="0"/>
    <x v="7"/>
    <x v="1"/>
    <x v="0"/>
    <x v="0"/>
    <n v="16"/>
  </r>
  <r>
    <x v="0"/>
    <x v="0"/>
    <x v="7"/>
    <x v="2"/>
    <x v="0"/>
    <x v="0"/>
    <n v="9"/>
  </r>
  <r>
    <x v="0"/>
    <x v="0"/>
    <x v="8"/>
    <x v="0"/>
    <x v="0"/>
    <x v="0"/>
    <n v="4"/>
  </r>
  <r>
    <x v="0"/>
    <x v="0"/>
    <x v="8"/>
    <x v="1"/>
    <x v="0"/>
    <x v="0"/>
    <n v="13"/>
  </r>
  <r>
    <x v="0"/>
    <x v="0"/>
    <x v="8"/>
    <x v="2"/>
    <x v="0"/>
    <x v="0"/>
    <n v="21"/>
  </r>
  <r>
    <x v="0"/>
    <x v="0"/>
    <x v="9"/>
    <x v="0"/>
    <x v="0"/>
    <x v="0"/>
    <n v="4"/>
  </r>
  <r>
    <x v="0"/>
    <x v="0"/>
    <x v="9"/>
    <x v="1"/>
    <x v="0"/>
    <x v="0"/>
    <n v="8"/>
  </r>
  <r>
    <x v="0"/>
    <x v="0"/>
    <x v="9"/>
    <x v="2"/>
    <x v="0"/>
    <x v="0"/>
    <n v="13"/>
  </r>
  <r>
    <x v="0"/>
    <x v="0"/>
    <x v="10"/>
    <x v="0"/>
    <x v="0"/>
    <x v="0"/>
    <n v="3"/>
  </r>
  <r>
    <x v="0"/>
    <x v="0"/>
    <x v="10"/>
    <x v="1"/>
    <x v="0"/>
    <x v="0"/>
    <n v="5"/>
  </r>
  <r>
    <x v="0"/>
    <x v="0"/>
    <x v="10"/>
    <x v="2"/>
    <x v="0"/>
    <x v="0"/>
    <n v="15"/>
  </r>
  <r>
    <x v="0"/>
    <x v="0"/>
    <x v="11"/>
    <x v="1"/>
    <x v="0"/>
    <x v="0"/>
    <n v="6"/>
  </r>
  <r>
    <x v="0"/>
    <x v="0"/>
    <x v="11"/>
    <x v="2"/>
    <x v="0"/>
    <x v="0"/>
    <n v="5"/>
  </r>
  <r>
    <x v="0"/>
    <x v="1"/>
    <x v="0"/>
    <x v="1"/>
    <x v="0"/>
    <x v="0"/>
    <n v="3"/>
  </r>
  <r>
    <x v="0"/>
    <x v="1"/>
    <x v="0"/>
    <x v="2"/>
    <x v="0"/>
    <x v="0"/>
    <n v="27.999999999999996"/>
  </r>
  <r>
    <x v="0"/>
    <x v="1"/>
    <x v="1"/>
    <x v="0"/>
    <x v="0"/>
    <x v="0"/>
    <n v="1"/>
  </r>
  <r>
    <x v="0"/>
    <x v="1"/>
    <x v="1"/>
    <x v="2"/>
    <x v="0"/>
    <x v="0"/>
    <n v="19"/>
  </r>
  <r>
    <x v="0"/>
    <x v="1"/>
    <x v="2"/>
    <x v="2"/>
    <x v="0"/>
    <x v="0"/>
    <n v="18"/>
  </r>
  <r>
    <x v="0"/>
    <x v="1"/>
    <x v="3"/>
    <x v="2"/>
    <x v="0"/>
    <x v="0"/>
    <n v="10"/>
  </r>
  <r>
    <x v="0"/>
    <x v="1"/>
    <x v="4"/>
    <x v="1"/>
    <x v="0"/>
    <x v="0"/>
    <n v="3"/>
  </r>
  <r>
    <x v="0"/>
    <x v="1"/>
    <x v="4"/>
    <x v="2"/>
    <x v="0"/>
    <x v="0"/>
    <n v="10"/>
  </r>
  <r>
    <x v="0"/>
    <x v="1"/>
    <x v="5"/>
    <x v="0"/>
    <x v="0"/>
    <x v="0"/>
    <n v="1"/>
  </r>
  <r>
    <x v="0"/>
    <x v="1"/>
    <x v="5"/>
    <x v="2"/>
    <x v="0"/>
    <x v="0"/>
    <n v="5"/>
  </r>
  <r>
    <x v="0"/>
    <x v="1"/>
    <x v="7"/>
    <x v="0"/>
    <x v="0"/>
    <x v="0"/>
    <n v="1"/>
  </r>
  <r>
    <x v="0"/>
    <x v="1"/>
    <x v="7"/>
    <x v="2"/>
    <x v="0"/>
    <x v="0"/>
    <n v="3"/>
  </r>
  <r>
    <x v="0"/>
    <x v="1"/>
    <x v="8"/>
    <x v="0"/>
    <x v="0"/>
    <x v="0"/>
    <n v="1"/>
  </r>
  <r>
    <x v="0"/>
    <x v="1"/>
    <x v="8"/>
    <x v="1"/>
    <x v="0"/>
    <x v="0"/>
    <n v="2"/>
  </r>
  <r>
    <x v="0"/>
    <x v="1"/>
    <x v="8"/>
    <x v="3"/>
    <x v="0"/>
    <x v="0"/>
    <n v="1"/>
  </r>
  <r>
    <x v="0"/>
    <x v="1"/>
    <x v="8"/>
    <x v="2"/>
    <x v="0"/>
    <x v="0"/>
    <n v="27.999999999999996"/>
  </r>
  <r>
    <x v="0"/>
    <x v="1"/>
    <x v="9"/>
    <x v="1"/>
    <x v="0"/>
    <x v="0"/>
    <n v="2"/>
  </r>
  <r>
    <x v="0"/>
    <x v="1"/>
    <x v="9"/>
    <x v="2"/>
    <x v="0"/>
    <x v="0"/>
    <n v="13"/>
  </r>
  <r>
    <x v="0"/>
    <x v="1"/>
    <x v="10"/>
    <x v="0"/>
    <x v="0"/>
    <x v="0"/>
    <n v="1"/>
  </r>
  <r>
    <x v="0"/>
    <x v="1"/>
    <x v="10"/>
    <x v="3"/>
    <x v="0"/>
    <x v="0"/>
    <n v="1"/>
  </r>
  <r>
    <x v="0"/>
    <x v="1"/>
    <x v="10"/>
    <x v="2"/>
    <x v="0"/>
    <x v="0"/>
    <n v="17"/>
  </r>
  <r>
    <x v="0"/>
    <x v="1"/>
    <x v="11"/>
    <x v="0"/>
    <x v="0"/>
    <x v="0"/>
    <n v="4"/>
  </r>
  <r>
    <x v="0"/>
    <x v="1"/>
    <x v="11"/>
    <x v="1"/>
    <x v="0"/>
    <x v="0"/>
    <n v="2"/>
  </r>
  <r>
    <x v="0"/>
    <x v="1"/>
    <x v="11"/>
    <x v="2"/>
    <x v="0"/>
    <x v="0"/>
    <n v="67"/>
  </r>
  <r>
    <x v="0"/>
    <x v="2"/>
    <x v="0"/>
    <x v="1"/>
    <x v="0"/>
    <x v="0"/>
    <n v="1"/>
  </r>
  <r>
    <x v="0"/>
    <x v="2"/>
    <x v="0"/>
    <x v="2"/>
    <x v="0"/>
    <x v="0"/>
    <n v="25"/>
  </r>
  <r>
    <x v="0"/>
    <x v="2"/>
    <x v="1"/>
    <x v="1"/>
    <x v="0"/>
    <x v="0"/>
    <n v="1"/>
  </r>
  <r>
    <x v="0"/>
    <x v="2"/>
    <x v="1"/>
    <x v="2"/>
    <x v="0"/>
    <x v="0"/>
    <n v="24"/>
  </r>
  <r>
    <x v="0"/>
    <x v="2"/>
    <x v="2"/>
    <x v="0"/>
    <x v="0"/>
    <x v="0"/>
    <n v="2"/>
  </r>
  <r>
    <x v="0"/>
    <x v="2"/>
    <x v="2"/>
    <x v="2"/>
    <x v="0"/>
    <x v="0"/>
    <n v="12"/>
  </r>
  <r>
    <x v="0"/>
    <x v="2"/>
    <x v="3"/>
    <x v="0"/>
    <x v="0"/>
    <x v="0"/>
    <n v="1"/>
  </r>
  <r>
    <x v="0"/>
    <x v="2"/>
    <x v="3"/>
    <x v="1"/>
    <x v="0"/>
    <x v="0"/>
    <n v="1"/>
  </r>
  <r>
    <x v="0"/>
    <x v="2"/>
    <x v="3"/>
    <x v="2"/>
    <x v="0"/>
    <x v="0"/>
    <n v="17"/>
  </r>
  <r>
    <x v="0"/>
    <x v="2"/>
    <x v="4"/>
    <x v="0"/>
    <x v="0"/>
    <x v="0"/>
    <n v="2"/>
  </r>
  <r>
    <x v="0"/>
    <x v="2"/>
    <x v="4"/>
    <x v="1"/>
    <x v="0"/>
    <x v="0"/>
    <n v="2"/>
  </r>
  <r>
    <x v="0"/>
    <x v="2"/>
    <x v="4"/>
    <x v="2"/>
    <x v="0"/>
    <x v="0"/>
    <n v="15"/>
  </r>
  <r>
    <x v="0"/>
    <x v="2"/>
    <x v="5"/>
    <x v="1"/>
    <x v="0"/>
    <x v="0"/>
    <n v="1"/>
  </r>
  <r>
    <x v="0"/>
    <x v="2"/>
    <x v="5"/>
    <x v="2"/>
    <x v="0"/>
    <x v="0"/>
    <n v="5"/>
  </r>
  <r>
    <x v="0"/>
    <x v="2"/>
    <x v="6"/>
    <x v="0"/>
    <x v="0"/>
    <x v="0"/>
    <n v="2"/>
  </r>
  <r>
    <x v="0"/>
    <x v="2"/>
    <x v="6"/>
    <x v="1"/>
    <x v="0"/>
    <x v="0"/>
    <n v="1"/>
  </r>
  <r>
    <x v="0"/>
    <x v="2"/>
    <x v="6"/>
    <x v="2"/>
    <x v="0"/>
    <x v="0"/>
    <n v="8"/>
  </r>
  <r>
    <x v="0"/>
    <x v="2"/>
    <x v="7"/>
    <x v="0"/>
    <x v="0"/>
    <x v="0"/>
    <n v="2"/>
  </r>
  <r>
    <x v="0"/>
    <x v="2"/>
    <x v="7"/>
    <x v="1"/>
    <x v="0"/>
    <x v="0"/>
    <n v="1"/>
  </r>
  <r>
    <x v="0"/>
    <x v="2"/>
    <x v="7"/>
    <x v="2"/>
    <x v="0"/>
    <x v="0"/>
    <n v="10"/>
  </r>
  <r>
    <x v="0"/>
    <x v="2"/>
    <x v="8"/>
    <x v="0"/>
    <x v="0"/>
    <x v="0"/>
    <n v="6"/>
  </r>
  <r>
    <x v="0"/>
    <x v="2"/>
    <x v="8"/>
    <x v="1"/>
    <x v="0"/>
    <x v="0"/>
    <n v="1"/>
  </r>
  <r>
    <x v="0"/>
    <x v="2"/>
    <x v="8"/>
    <x v="2"/>
    <x v="0"/>
    <x v="0"/>
    <n v="43"/>
  </r>
  <r>
    <x v="0"/>
    <x v="2"/>
    <x v="9"/>
    <x v="0"/>
    <x v="0"/>
    <x v="0"/>
    <n v="2"/>
  </r>
  <r>
    <x v="0"/>
    <x v="2"/>
    <x v="9"/>
    <x v="1"/>
    <x v="0"/>
    <x v="0"/>
    <n v="2"/>
  </r>
  <r>
    <x v="0"/>
    <x v="2"/>
    <x v="9"/>
    <x v="2"/>
    <x v="0"/>
    <x v="0"/>
    <n v="19"/>
  </r>
  <r>
    <x v="0"/>
    <x v="2"/>
    <x v="10"/>
    <x v="0"/>
    <x v="0"/>
    <x v="0"/>
    <n v="1"/>
  </r>
  <r>
    <x v="0"/>
    <x v="2"/>
    <x v="10"/>
    <x v="1"/>
    <x v="0"/>
    <x v="0"/>
    <n v="5"/>
  </r>
  <r>
    <x v="0"/>
    <x v="2"/>
    <x v="10"/>
    <x v="2"/>
    <x v="0"/>
    <x v="0"/>
    <n v="19"/>
  </r>
  <r>
    <x v="0"/>
    <x v="2"/>
    <x v="11"/>
    <x v="0"/>
    <x v="0"/>
    <x v="0"/>
    <n v="5"/>
  </r>
  <r>
    <x v="0"/>
    <x v="2"/>
    <x v="11"/>
    <x v="1"/>
    <x v="0"/>
    <x v="0"/>
    <n v="4"/>
  </r>
  <r>
    <x v="0"/>
    <x v="2"/>
    <x v="11"/>
    <x v="2"/>
    <x v="0"/>
    <x v="0"/>
    <n v="13"/>
  </r>
  <r>
    <x v="0"/>
    <x v="3"/>
    <x v="0"/>
    <x v="2"/>
    <x v="0"/>
    <x v="0"/>
    <n v="2"/>
  </r>
  <r>
    <x v="0"/>
    <x v="3"/>
    <x v="1"/>
    <x v="2"/>
    <x v="0"/>
    <x v="0"/>
    <n v="1"/>
  </r>
  <r>
    <x v="0"/>
    <x v="3"/>
    <x v="2"/>
    <x v="2"/>
    <x v="0"/>
    <x v="0"/>
    <n v="1"/>
  </r>
  <r>
    <x v="0"/>
    <x v="3"/>
    <x v="3"/>
    <x v="2"/>
    <x v="0"/>
    <x v="0"/>
    <n v="1"/>
  </r>
  <r>
    <x v="0"/>
    <x v="3"/>
    <x v="7"/>
    <x v="2"/>
    <x v="0"/>
    <x v="0"/>
    <n v="1"/>
  </r>
  <r>
    <x v="0"/>
    <x v="3"/>
    <x v="8"/>
    <x v="2"/>
    <x v="0"/>
    <x v="0"/>
    <n v="2"/>
  </r>
  <r>
    <x v="0"/>
    <x v="3"/>
    <x v="9"/>
    <x v="2"/>
    <x v="0"/>
    <x v="0"/>
    <n v="2"/>
  </r>
  <r>
    <x v="0"/>
    <x v="3"/>
    <x v="10"/>
    <x v="2"/>
    <x v="0"/>
    <x v="0"/>
    <n v="1"/>
  </r>
  <r>
    <x v="0"/>
    <x v="3"/>
    <x v="11"/>
    <x v="2"/>
    <x v="0"/>
    <x v="0"/>
    <n v="4"/>
  </r>
  <r>
    <x v="1"/>
    <x v="0"/>
    <x v="0"/>
    <x v="0"/>
    <x v="0"/>
    <x v="0"/>
    <n v="4"/>
  </r>
  <r>
    <x v="1"/>
    <x v="0"/>
    <x v="0"/>
    <x v="1"/>
    <x v="0"/>
    <x v="0"/>
    <n v="10"/>
  </r>
  <r>
    <x v="1"/>
    <x v="0"/>
    <x v="0"/>
    <x v="2"/>
    <x v="0"/>
    <x v="0"/>
    <n v="16"/>
  </r>
  <r>
    <x v="1"/>
    <x v="0"/>
    <x v="1"/>
    <x v="0"/>
    <x v="0"/>
    <x v="0"/>
    <n v="3"/>
  </r>
  <r>
    <x v="1"/>
    <x v="0"/>
    <x v="1"/>
    <x v="1"/>
    <x v="0"/>
    <x v="0"/>
    <n v="4"/>
  </r>
  <r>
    <x v="1"/>
    <x v="0"/>
    <x v="1"/>
    <x v="2"/>
    <x v="0"/>
    <x v="0"/>
    <n v="8"/>
  </r>
  <r>
    <x v="1"/>
    <x v="0"/>
    <x v="2"/>
    <x v="0"/>
    <x v="0"/>
    <x v="0"/>
    <n v="3"/>
  </r>
  <r>
    <x v="1"/>
    <x v="0"/>
    <x v="2"/>
    <x v="1"/>
    <x v="0"/>
    <x v="0"/>
    <n v="10"/>
  </r>
  <r>
    <x v="1"/>
    <x v="0"/>
    <x v="2"/>
    <x v="2"/>
    <x v="0"/>
    <x v="0"/>
    <n v="7"/>
  </r>
  <r>
    <x v="1"/>
    <x v="0"/>
    <x v="3"/>
    <x v="0"/>
    <x v="0"/>
    <x v="0"/>
    <n v="3"/>
  </r>
  <r>
    <x v="1"/>
    <x v="0"/>
    <x v="3"/>
    <x v="1"/>
    <x v="0"/>
    <x v="0"/>
    <n v="9"/>
  </r>
  <r>
    <x v="1"/>
    <x v="0"/>
    <x v="3"/>
    <x v="2"/>
    <x v="0"/>
    <x v="0"/>
    <n v="9"/>
  </r>
  <r>
    <x v="1"/>
    <x v="0"/>
    <x v="4"/>
    <x v="0"/>
    <x v="0"/>
    <x v="0"/>
    <n v="1"/>
  </r>
  <r>
    <x v="1"/>
    <x v="0"/>
    <x v="4"/>
    <x v="1"/>
    <x v="0"/>
    <x v="0"/>
    <n v="4"/>
  </r>
  <r>
    <x v="1"/>
    <x v="0"/>
    <x v="4"/>
    <x v="2"/>
    <x v="0"/>
    <x v="0"/>
    <n v="6"/>
  </r>
  <r>
    <x v="1"/>
    <x v="0"/>
    <x v="5"/>
    <x v="0"/>
    <x v="0"/>
    <x v="0"/>
    <n v="2"/>
  </r>
  <r>
    <x v="1"/>
    <x v="0"/>
    <x v="5"/>
    <x v="1"/>
    <x v="0"/>
    <x v="0"/>
    <n v="6"/>
  </r>
  <r>
    <x v="1"/>
    <x v="0"/>
    <x v="5"/>
    <x v="2"/>
    <x v="0"/>
    <x v="0"/>
    <n v="5"/>
  </r>
  <r>
    <x v="1"/>
    <x v="0"/>
    <x v="6"/>
    <x v="0"/>
    <x v="0"/>
    <x v="0"/>
    <n v="2"/>
  </r>
  <r>
    <x v="1"/>
    <x v="0"/>
    <x v="6"/>
    <x v="1"/>
    <x v="0"/>
    <x v="0"/>
    <n v="12"/>
  </r>
  <r>
    <x v="1"/>
    <x v="0"/>
    <x v="6"/>
    <x v="2"/>
    <x v="0"/>
    <x v="0"/>
    <n v="17"/>
  </r>
  <r>
    <x v="1"/>
    <x v="0"/>
    <x v="7"/>
    <x v="0"/>
    <x v="0"/>
    <x v="0"/>
    <n v="1"/>
  </r>
  <r>
    <x v="1"/>
    <x v="0"/>
    <x v="7"/>
    <x v="1"/>
    <x v="0"/>
    <x v="0"/>
    <n v="9"/>
  </r>
  <r>
    <x v="1"/>
    <x v="0"/>
    <x v="7"/>
    <x v="2"/>
    <x v="0"/>
    <x v="0"/>
    <n v="10"/>
  </r>
  <r>
    <x v="1"/>
    <x v="0"/>
    <x v="8"/>
    <x v="0"/>
    <x v="0"/>
    <x v="0"/>
    <n v="3"/>
  </r>
  <r>
    <x v="1"/>
    <x v="0"/>
    <x v="8"/>
    <x v="1"/>
    <x v="0"/>
    <x v="0"/>
    <n v="10"/>
  </r>
  <r>
    <x v="1"/>
    <x v="0"/>
    <x v="8"/>
    <x v="2"/>
    <x v="0"/>
    <x v="0"/>
    <n v="22.000000000000004"/>
  </r>
  <r>
    <x v="1"/>
    <x v="0"/>
    <x v="9"/>
    <x v="0"/>
    <x v="0"/>
    <x v="0"/>
    <n v="3"/>
  </r>
  <r>
    <x v="1"/>
    <x v="0"/>
    <x v="9"/>
    <x v="1"/>
    <x v="0"/>
    <x v="0"/>
    <n v="9"/>
  </r>
  <r>
    <x v="1"/>
    <x v="0"/>
    <x v="9"/>
    <x v="2"/>
    <x v="0"/>
    <x v="0"/>
    <n v="9"/>
  </r>
  <r>
    <x v="1"/>
    <x v="0"/>
    <x v="10"/>
    <x v="0"/>
    <x v="0"/>
    <x v="0"/>
    <n v="3"/>
  </r>
  <r>
    <x v="1"/>
    <x v="0"/>
    <x v="10"/>
    <x v="1"/>
    <x v="0"/>
    <x v="0"/>
    <n v="8"/>
  </r>
  <r>
    <x v="1"/>
    <x v="0"/>
    <x v="10"/>
    <x v="2"/>
    <x v="0"/>
    <x v="0"/>
    <n v="19"/>
  </r>
  <r>
    <x v="1"/>
    <x v="0"/>
    <x v="11"/>
    <x v="0"/>
    <x v="0"/>
    <x v="0"/>
    <n v="4"/>
  </r>
  <r>
    <x v="1"/>
    <x v="0"/>
    <x v="11"/>
    <x v="1"/>
    <x v="0"/>
    <x v="0"/>
    <n v="12"/>
  </r>
  <r>
    <x v="1"/>
    <x v="0"/>
    <x v="11"/>
    <x v="2"/>
    <x v="0"/>
    <x v="0"/>
    <n v="15"/>
  </r>
  <r>
    <x v="1"/>
    <x v="1"/>
    <x v="0"/>
    <x v="2"/>
    <x v="0"/>
    <x v="0"/>
    <n v="7"/>
  </r>
  <r>
    <x v="1"/>
    <x v="1"/>
    <x v="1"/>
    <x v="1"/>
    <x v="0"/>
    <x v="0"/>
    <n v="3"/>
  </r>
  <r>
    <x v="1"/>
    <x v="1"/>
    <x v="1"/>
    <x v="2"/>
    <x v="0"/>
    <x v="0"/>
    <n v="27.999999999999996"/>
  </r>
  <r>
    <x v="1"/>
    <x v="1"/>
    <x v="2"/>
    <x v="2"/>
    <x v="0"/>
    <x v="0"/>
    <n v="10"/>
  </r>
  <r>
    <x v="1"/>
    <x v="1"/>
    <x v="3"/>
    <x v="2"/>
    <x v="0"/>
    <x v="0"/>
    <n v="8"/>
  </r>
  <r>
    <x v="1"/>
    <x v="1"/>
    <x v="4"/>
    <x v="2"/>
    <x v="0"/>
    <x v="0"/>
    <n v="14"/>
  </r>
  <r>
    <x v="1"/>
    <x v="1"/>
    <x v="5"/>
    <x v="2"/>
    <x v="0"/>
    <x v="0"/>
    <n v="14"/>
  </r>
  <r>
    <x v="1"/>
    <x v="1"/>
    <x v="6"/>
    <x v="2"/>
    <x v="0"/>
    <x v="0"/>
    <n v="32"/>
  </r>
  <r>
    <x v="1"/>
    <x v="1"/>
    <x v="7"/>
    <x v="1"/>
    <x v="0"/>
    <x v="0"/>
    <n v="2"/>
  </r>
  <r>
    <x v="1"/>
    <x v="1"/>
    <x v="7"/>
    <x v="2"/>
    <x v="0"/>
    <x v="0"/>
    <n v="21"/>
  </r>
  <r>
    <x v="1"/>
    <x v="1"/>
    <x v="8"/>
    <x v="2"/>
    <x v="0"/>
    <x v="0"/>
    <n v="5"/>
  </r>
  <r>
    <x v="1"/>
    <x v="1"/>
    <x v="9"/>
    <x v="2"/>
    <x v="0"/>
    <x v="0"/>
    <n v="9"/>
  </r>
  <r>
    <x v="1"/>
    <x v="1"/>
    <x v="10"/>
    <x v="2"/>
    <x v="0"/>
    <x v="0"/>
    <n v="53"/>
  </r>
  <r>
    <x v="1"/>
    <x v="1"/>
    <x v="11"/>
    <x v="1"/>
    <x v="0"/>
    <x v="0"/>
    <n v="2"/>
  </r>
  <r>
    <x v="1"/>
    <x v="1"/>
    <x v="11"/>
    <x v="2"/>
    <x v="0"/>
    <x v="0"/>
    <n v="31"/>
  </r>
  <r>
    <x v="1"/>
    <x v="2"/>
    <x v="0"/>
    <x v="1"/>
    <x v="0"/>
    <x v="0"/>
    <n v="1"/>
  </r>
  <r>
    <x v="1"/>
    <x v="2"/>
    <x v="0"/>
    <x v="2"/>
    <x v="0"/>
    <x v="0"/>
    <n v="11"/>
  </r>
  <r>
    <x v="1"/>
    <x v="2"/>
    <x v="1"/>
    <x v="0"/>
    <x v="0"/>
    <x v="0"/>
    <n v="1"/>
  </r>
  <r>
    <x v="1"/>
    <x v="2"/>
    <x v="1"/>
    <x v="2"/>
    <x v="0"/>
    <x v="0"/>
    <n v="5"/>
  </r>
  <r>
    <x v="1"/>
    <x v="2"/>
    <x v="2"/>
    <x v="2"/>
    <x v="0"/>
    <x v="0"/>
    <n v="9"/>
  </r>
  <r>
    <x v="1"/>
    <x v="2"/>
    <x v="3"/>
    <x v="1"/>
    <x v="0"/>
    <x v="0"/>
    <n v="2"/>
  </r>
  <r>
    <x v="1"/>
    <x v="2"/>
    <x v="3"/>
    <x v="2"/>
    <x v="0"/>
    <x v="0"/>
    <n v="2"/>
  </r>
  <r>
    <x v="1"/>
    <x v="2"/>
    <x v="4"/>
    <x v="0"/>
    <x v="0"/>
    <x v="0"/>
    <n v="1"/>
  </r>
  <r>
    <x v="1"/>
    <x v="2"/>
    <x v="4"/>
    <x v="2"/>
    <x v="0"/>
    <x v="0"/>
    <n v="6"/>
  </r>
  <r>
    <x v="1"/>
    <x v="2"/>
    <x v="5"/>
    <x v="1"/>
    <x v="0"/>
    <x v="0"/>
    <n v="3"/>
  </r>
  <r>
    <x v="1"/>
    <x v="2"/>
    <x v="5"/>
    <x v="2"/>
    <x v="0"/>
    <x v="0"/>
    <n v="6"/>
  </r>
  <r>
    <x v="1"/>
    <x v="2"/>
    <x v="6"/>
    <x v="1"/>
    <x v="0"/>
    <x v="0"/>
    <n v="3"/>
  </r>
  <r>
    <x v="1"/>
    <x v="2"/>
    <x v="6"/>
    <x v="2"/>
    <x v="0"/>
    <x v="0"/>
    <n v="20"/>
  </r>
  <r>
    <x v="1"/>
    <x v="2"/>
    <x v="7"/>
    <x v="1"/>
    <x v="0"/>
    <x v="0"/>
    <n v="1"/>
  </r>
  <r>
    <x v="1"/>
    <x v="2"/>
    <x v="7"/>
    <x v="2"/>
    <x v="0"/>
    <x v="0"/>
    <n v="14"/>
  </r>
  <r>
    <x v="1"/>
    <x v="2"/>
    <x v="8"/>
    <x v="2"/>
    <x v="0"/>
    <x v="0"/>
    <n v="27.999999999999996"/>
  </r>
  <r>
    <x v="1"/>
    <x v="2"/>
    <x v="9"/>
    <x v="2"/>
    <x v="0"/>
    <x v="0"/>
    <n v="44.000000000000007"/>
  </r>
  <r>
    <x v="1"/>
    <x v="2"/>
    <x v="10"/>
    <x v="1"/>
    <x v="0"/>
    <x v="0"/>
    <n v="1"/>
  </r>
  <r>
    <x v="1"/>
    <x v="2"/>
    <x v="10"/>
    <x v="2"/>
    <x v="0"/>
    <x v="0"/>
    <n v="17"/>
  </r>
  <r>
    <x v="1"/>
    <x v="2"/>
    <x v="11"/>
    <x v="2"/>
    <x v="0"/>
    <x v="0"/>
    <n v="10"/>
  </r>
  <r>
    <x v="1"/>
    <x v="3"/>
    <x v="0"/>
    <x v="2"/>
    <x v="0"/>
    <x v="0"/>
    <n v="1"/>
  </r>
  <r>
    <x v="1"/>
    <x v="3"/>
    <x v="1"/>
    <x v="2"/>
    <x v="0"/>
    <x v="0"/>
    <n v="5"/>
  </r>
  <r>
    <x v="1"/>
    <x v="3"/>
    <x v="6"/>
    <x v="2"/>
    <x v="0"/>
    <x v="0"/>
    <n v="2"/>
  </r>
  <r>
    <x v="1"/>
    <x v="3"/>
    <x v="8"/>
    <x v="2"/>
    <x v="0"/>
    <x v="0"/>
    <n v="1"/>
  </r>
  <r>
    <x v="1"/>
    <x v="3"/>
    <x v="9"/>
    <x v="2"/>
    <x v="0"/>
    <x v="0"/>
    <n v="2"/>
  </r>
  <r>
    <x v="1"/>
    <x v="3"/>
    <x v="11"/>
    <x v="2"/>
    <x v="0"/>
    <x v="0"/>
    <n v="5"/>
  </r>
  <r>
    <x v="2"/>
    <x v="0"/>
    <x v="0"/>
    <x v="0"/>
    <x v="0"/>
    <x v="0"/>
    <n v="36"/>
  </r>
  <r>
    <x v="2"/>
    <x v="0"/>
    <x v="0"/>
    <x v="1"/>
    <x v="0"/>
    <x v="0"/>
    <n v="18"/>
  </r>
  <r>
    <x v="2"/>
    <x v="0"/>
    <x v="0"/>
    <x v="2"/>
    <x v="0"/>
    <x v="0"/>
    <n v="15"/>
  </r>
  <r>
    <x v="2"/>
    <x v="0"/>
    <x v="1"/>
    <x v="0"/>
    <x v="0"/>
    <x v="0"/>
    <n v="22.999999999999996"/>
  </r>
  <r>
    <x v="2"/>
    <x v="0"/>
    <x v="1"/>
    <x v="1"/>
    <x v="0"/>
    <x v="0"/>
    <n v="21"/>
  </r>
  <r>
    <x v="2"/>
    <x v="0"/>
    <x v="1"/>
    <x v="2"/>
    <x v="0"/>
    <x v="0"/>
    <n v="24"/>
  </r>
  <r>
    <x v="2"/>
    <x v="0"/>
    <x v="2"/>
    <x v="0"/>
    <x v="0"/>
    <x v="0"/>
    <n v="31"/>
  </r>
  <r>
    <x v="2"/>
    <x v="0"/>
    <x v="2"/>
    <x v="1"/>
    <x v="0"/>
    <x v="0"/>
    <n v="10"/>
  </r>
  <r>
    <x v="2"/>
    <x v="0"/>
    <x v="2"/>
    <x v="2"/>
    <x v="0"/>
    <x v="0"/>
    <n v="14"/>
  </r>
  <r>
    <x v="2"/>
    <x v="0"/>
    <x v="3"/>
    <x v="0"/>
    <x v="0"/>
    <x v="0"/>
    <n v="22.000000000000004"/>
  </r>
  <r>
    <x v="2"/>
    <x v="0"/>
    <x v="3"/>
    <x v="1"/>
    <x v="0"/>
    <x v="0"/>
    <n v="22.000000000000004"/>
  </r>
  <r>
    <x v="2"/>
    <x v="0"/>
    <x v="3"/>
    <x v="2"/>
    <x v="0"/>
    <x v="0"/>
    <n v="11"/>
  </r>
  <r>
    <x v="2"/>
    <x v="0"/>
    <x v="4"/>
    <x v="0"/>
    <x v="0"/>
    <x v="0"/>
    <n v="20"/>
  </r>
  <r>
    <x v="2"/>
    <x v="0"/>
    <x v="4"/>
    <x v="1"/>
    <x v="0"/>
    <x v="0"/>
    <n v="11"/>
  </r>
  <r>
    <x v="2"/>
    <x v="0"/>
    <x v="4"/>
    <x v="2"/>
    <x v="0"/>
    <x v="0"/>
    <n v="15"/>
  </r>
  <r>
    <x v="2"/>
    <x v="0"/>
    <x v="5"/>
    <x v="0"/>
    <x v="0"/>
    <x v="0"/>
    <n v="35"/>
  </r>
  <r>
    <x v="2"/>
    <x v="0"/>
    <x v="5"/>
    <x v="1"/>
    <x v="0"/>
    <x v="0"/>
    <n v="30"/>
  </r>
  <r>
    <x v="2"/>
    <x v="0"/>
    <x v="5"/>
    <x v="2"/>
    <x v="0"/>
    <x v="0"/>
    <n v="17"/>
  </r>
  <r>
    <x v="2"/>
    <x v="0"/>
    <x v="6"/>
    <x v="0"/>
    <x v="0"/>
    <x v="0"/>
    <n v="27.000000000000004"/>
  </r>
  <r>
    <x v="2"/>
    <x v="0"/>
    <x v="6"/>
    <x v="1"/>
    <x v="0"/>
    <x v="0"/>
    <n v="16"/>
  </r>
  <r>
    <x v="2"/>
    <x v="0"/>
    <x v="6"/>
    <x v="2"/>
    <x v="0"/>
    <x v="0"/>
    <n v="17"/>
  </r>
  <r>
    <x v="2"/>
    <x v="0"/>
    <x v="7"/>
    <x v="0"/>
    <x v="0"/>
    <x v="0"/>
    <n v="29"/>
  </r>
  <r>
    <x v="2"/>
    <x v="0"/>
    <x v="7"/>
    <x v="1"/>
    <x v="0"/>
    <x v="0"/>
    <n v="6"/>
  </r>
  <r>
    <x v="2"/>
    <x v="0"/>
    <x v="7"/>
    <x v="2"/>
    <x v="0"/>
    <x v="0"/>
    <n v="27.999999999999996"/>
  </r>
  <r>
    <x v="2"/>
    <x v="0"/>
    <x v="8"/>
    <x v="0"/>
    <x v="0"/>
    <x v="0"/>
    <n v="31"/>
  </r>
  <r>
    <x v="2"/>
    <x v="0"/>
    <x v="8"/>
    <x v="1"/>
    <x v="0"/>
    <x v="0"/>
    <n v="8"/>
  </r>
  <r>
    <x v="2"/>
    <x v="0"/>
    <x v="8"/>
    <x v="2"/>
    <x v="0"/>
    <x v="0"/>
    <n v="70"/>
  </r>
  <r>
    <x v="2"/>
    <x v="0"/>
    <x v="9"/>
    <x v="0"/>
    <x v="0"/>
    <x v="0"/>
    <n v="16"/>
  </r>
  <r>
    <x v="2"/>
    <x v="0"/>
    <x v="9"/>
    <x v="1"/>
    <x v="0"/>
    <x v="0"/>
    <n v="7"/>
  </r>
  <r>
    <x v="2"/>
    <x v="0"/>
    <x v="9"/>
    <x v="2"/>
    <x v="0"/>
    <x v="0"/>
    <n v="14"/>
  </r>
  <r>
    <x v="2"/>
    <x v="0"/>
    <x v="10"/>
    <x v="0"/>
    <x v="0"/>
    <x v="0"/>
    <n v="24"/>
  </r>
  <r>
    <x v="2"/>
    <x v="0"/>
    <x v="10"/>
    <x v="1"/>
    <x v="0"/>
    <x v="0"/>
    <n v="2"/>
  </r>
  <r>
    <x v="2"/>
    <x v="0"/>
    <x v="10"/>
    <x v="2"/>
    <x v="0"/>
    <x v="0"/>
    <n v="59"/>
  </r>
  <r>
    <x v="2"/>
    <x v="0"/>
    <x v="11"/>
    <x v="0"/>
    <x v="0"/>
    <x v="0"/>
    <n v="22.000000000000004"/>
  </r>
  <r>
    <x v="2"/>
    <x v="0"/>
    <x v="11"/>
    <x v="1"/>
    <x v="0"/>
    <x v="0"/>
    <n v="2"/>
  </r>
  <r>
    <x v="2"/>
    <x v="0"/>
    <x v="11"/>
    <x v="2"/>
    <x v="0"/>
    <x v="0"/>
    <n v="62"/>
  </r>
  <r>
    <x v="2"/>
    <x v="1"/>
    <x v="0"/>
    <x v="0"/>
    <x v="0"/>
    <x v="0"/>
    <n v="10"/>
  </r>
  <r>
    <x v="2"/>
    <x v="1"/>
    <x v="0"/>
    <x v="1"/>
    <x v="0"/>
    <x v="0"/>
    <n v="1"/>
  </r>
  <r>
    <x v="2"/>
    <x v="1"/>
    <x v="0"/>
    <x v="2"/>
    <x v="0"/>
    <x v="0"/>
    <n v="13"/>
  </r>
  <r>
    <x v="2"/>
    <x v="1"/>
    <x v="1"/>
    <x v="0"/>
    <x v="0"/>
    <x v="0"/>
    <n v="5"/>
  </r>
  <r>
    <x v="2"/>
    <x v="1"/>
    <x v="1"/>
    <x v="1"/>
    <x v="0"/>
    <x v="0"/>
    <n v="2"/>
  </r>
  <r>
    <x v="2"/>
    <x v="1"/>
    <x v="1"/>
    <x v="2"/>
    <x v="0"/>
    <x v="0"/>
    <n v="26"/>
  </r>
  <r>
    <x v="2"/>
    <x v="1"/>
    <x v="2"/>
    <x v="0"/>
    <x v="0"/>
    <x v="0"/>
    <n v="1"/>
  </r>
  <r>
    <x v="2"/>
    <x v="1"/>
    <x v="2"/>
    <x v="2"/>
    <x v="0"/>
    <x v="0"/>
    <n v="6"/>
  </r>
  <r>
    <x v="2"/>
    <x v="1"/>
    <x v="3"/>
    <x v="0"/>
    <x v="0"/>
    <x v="0"/>
    <n v="2"/>
  </r>
  <r>
    <x v="2"/>
    <x v="1"/>
    <x v="3"/>
    <x v="2"/>
    <x v="0"/>
    <x v="0"/>
    <n v="12"/>
  </r>
  <r>
    <x v="2"/>
    <x v="1"/>
    <x v="4"/>
    <x v="0"/>
    <x v="0"/>
    <x v="0"/>
    <n v="2"/>
  </r>
  <r>
    <x v="2"/>
    <x v="1"/>
    <x v="4"/>
    <x v="2"/>
    <x v="0"/>
    <x v="0"/>
    <n v="17"/>
  </r>
  <r>
    <x v="2"/>
    <x v="1"/>
    <x v="5"/>
    <x v="0"/>
    <x v="0"/>
    <x v="0"/>
    <n v="4"/>
  </r>
  <r>
    <x v="2"/>
    <x v="1"/>
    <x v="5"/>
    <x v="1"/>
    <x v="0"/>
    <x v="0"/>
    <n v="1"/>
  </r>
  <r>
    <x v="2"/>
    <x v="1"/>
    <x v="5"/>
    <x v="2"/>
    <x v="0"/>
    <x v="0"/>
    <n v="10"/>
  </r>
  <r>
    <x v="2"/>
    <x v="1"/>
    <x v="6"/>
    <x v="2"/>
    <x v="0"/>
    <x v="0"/>
    <n v="17"/>
  </r>
  <r>
    <x v="2"/>
    <x v="1"/>
    <x v="7"/>
    <x v="1"/>
    <x v="0"/>
    <x v="0"/>
    <n v="1"/>
  </r>
  <r>
    <x v="2"/>
    <x v="1"/>
    <x v="7"/>
    <x v="2"/>
    <x v="0"/>
    <x v="0"/>
    <n v="45"/>
  </r>
  <r>
    <x v="2"/>
    <x v="1"/>
    <x v="8"/>
    <x v="0"/>
    <x v="0"/>
    <x v="0"/>
    <n v="3"/>
  </r>
  <r>
    <x v="2"/>
    <x v="1"/>
    <x v="8"/>
    <x v="1"/>
    <x v="0"/>
    <x v="0"/>
    <n v="1"/>
  </r>
  <r>
    <x v="2"/>
    <x v="1"/>
    <x v="8"/>
    <x v="2"/>
    <x v="0"/>
    <x v="0"/>
    <n v="93.000000000000014"/>
  </r>
  <r>
    <x v="2"/>
    <x v="1"/>
    <x v="9"/>
    <x v="0"/>
    <x v="0"/>
    <x v="0"/>
    <n v="1"/>
  </r>
  <r>
    <x v="2"/>
    <x v="1"/>
    <x v="9"/>
    <x v="2"/>
    <x v="0"/>
    <x v="0"/>
    <n v="21"/>
  </r>
  <r>
    <x v="2"/>
    <x v="1"/>
    <x v="10"/>
    <x v="0"/>
    <x v="0"/>
    <x v="0"/>
    <n v="2"/>
  </r>
  <r>
    <x v="2"/>
    <x v="1"/>
    <x v="10"/>
    <x v="2"/>
    <x v="0"/>
    <x v="0"/>
    <n v="100"/>
  </r>
  <r>
    <x v="2"/>
    <x v="1"/>
    <x v="11"/>
    <x v="0"/>
    <x v="0"/>
    <x v="0"/>
    <n v="3"/>
  </r>
  <r>
    <x v="2"/>
    <x v="1"/>
    <x v="11"/>
    <x v="1"/>
    <x v="0"/>
    <x v="0"/>
    <n v="2"/>
  </r>
  <r>
    <x v="2"/>
    <x v="1"/>
    <x v="11"/>
    <x v="2"/>
    <x v="0"/>
    <x v="0"/>
    <n v="52"/>
  </r>
  <r>
    <x v="2"/>
    <x v="2"/>
    <x v="0"/>
    <x v="0"/>
    <x v="0"/>
    <x v="0"/>
    <n v="5"/>
  </r>
  <r>
    <x v="2"/>
    <x v="2"/>
    <x v="0"/>
    <x v="1"/>
    <x v="0"/>
    <x v="0"/>
    <n v="1"/>
  </r>
  <r>
    <x v="2"/>
    <x v="2"/>
    <x v="0"/>
    <x v="2"/>
    <x v="0"/>
    <x v="0"/>
    <n v="4"/>
  </r>
  <r>
    <x v="2"/>
    <x v="2"/>
    <x v="1"/>
    <x v="0"/>
    <x v="0"/>
    <x v="0"/>
    <n v="4"/>
  </r>
  <r>
    <x v="2"/>
    <x v="2"/>
    <x v="1"/>
    <x v="2"/>
    <x v="0"/>
    <x v="0"/>
    <n v="10"/>
  </r>
  <r>
    <x v="2"/>
    <x v="2"/>
    <x v="2"/>
    <x v="0"/>
    <x v="0"/>
    <x v="0"/>
    <n v="10"/>
  </r>
  <r>
    <x v="2"/>
    <x v="2"/>
    <x v="2"/>
    <x v="1"/>
    <x v="0"/>
    <x v="0"/>
    <n v="1"/>
  </r>
  <r>
    <x v="2"/>
    <x v="2"/>
    <x v="2"/>
    <x v="2"/>
    <x v="0"/>
    <x v="0"/>
    <n v="11"/>
  </r>
  <r>
    <x v="2"/>
    <x v="2"/>
    <x v="3"/>
    <x v="0"/>
    <x v="0"/>
    <x v="0"/>
    <n v="8"/>
  </r>
  <r>
    <x v="2"/>
    <x v="2"/>
    <x v="3"/>
    <x v="2"/>
    <x v="0"/>
    <x v="0"/>
    <n v="6"/>
  </r>
  <r>
    <x v="2"/>
    <x v="2"/>
    <x v="4"/>
    <x v="0"/>
    <x v="0"/>
    <x v="0"/>
    <n v="5"/>
  </r>
  <r>
    <x v="2"/>
    <x v="2"/>
    <x v="4"/>
    <x v="1"/>
    <x v="0"/>
    <x v="0"/>
    <n v="2"/>
  </r>
  <r>
    <x v="2"/>
    <x v="2"/>
    <x v="4"/>
    <x v="2"/>
    <x v="0"/>
    <x v="0"/>
    <n v="6"/>
  </r>
  <r>
    <x v="2"/>
    <x v="2"/>
    <x v="5"/>
    <x v="0"/>
    <x v="0"/>
    <x v="0"/>
    <n v="6"/>
  </r>
  <r>
    <x v="2"/>
    <x v="2"/>
    <x v="5"/>
    <x v="1"/>
    <x v="0"/>
    <x v="0"/>
    <n v="1"/>
  </r>
  <r>
    <x v="2"/>
    <x v="2"/>
    <x v="5"/>
    <x v="2"/>
    <x v="0"/>
    <x v="0"/>
    <n v="12"/>
  </r>
  <r>
    <x v="2"/>
    <x v="2"/>
    <x v="6"/>
    <x v="0"/>
    <x v="0"/>
    <x v="0"/>
    <n v="7"/>
  </r>
  <r>
    <x v="2"/>
    <x v="2"/>
    <x v="6"/>
    <x v="1"/>
    <x v="0"/>
    <x v="0"/>
    <n v="1"/>
  </r>
  <r>
    <x v="2"/>
    <x v="2"/>
    <x v="6"/>
    <x v="2"/>
    <x v="0"/>
    <x v="0"/>
    <n v="7"/>
  </r>
  <r>
    <x v="2"/>
    <x v="2"/>
    <x v="7"/>
    <x v="0"/>
    <x v="0"/>
    <x v="0"/>
    <n v="8"/>
  </r>
  <r>
    <x v="2"/>
    <x v="2"/>
    <x v="7"/>
    <x v="2"/>
    <x v="0"/>
    <x v="0"/>
    <n v="25"/>
  </r>
  <r>
    <x v="2"/>
    <x v="2"/>
    <x v="8"/>
    <x v="0"/>
    <x v="0"/>
    <x v="0"/>
    <n v="10"/>
  </r>
  <r>
    <x v="2"/>
    <x v="2"/>
    <x v="8"/>
    <x v="2"/>
    <x v="0"/>
    <x v="0"/>
    <n v="91.999999999999986"/>
  </r>
  <r>
    <x v="2"/>
    <x v="2"/>
    <x v="9"/>
    <x v="0"/>
    <x v="0"/>
    <x v="0"/>
    <n v="5"/>
  </r>
  <r>
    <x v="2"/>
    <x v="2"/>
    <x v="9"/>
    <x v="2"/>
    <x v="0"/>
    <x v="0"/>
    <n v="40.999999999999993"/>
  </r>
  <r>
    <x v="2"/>
    <x v="2"/>
    <x v="10"/>
    <x v="0"/>
    <x v="0"/>
    <x v="0"/>
    <n v="4"/>
  </r>
  <r>
    <x v="2"/>
    <x v="2"/>
    <x v="10"/>
    <x v="2"/>
    <x v="0"/>
    <x v="0"/>
    <n v="25"/>
  </r>
  <r>
    <x v="2"/>
    <x v="2"/>
    <x v="11"/>
    <x v="0"/>
    <x v="0"/>
    <x v="0"/>
    <n v="4"/>
  </r>
  <r>
    <x v="2"/>
    <x v="2"/>
    <x v="11"/>
    <x v="2"/>
    <x v="0"/>
    <x v="0"/>
    <n v="26"/>
  </r>
  <r>
    <x v="2"/>
    <x v="3"/>
    <x v="0"/>
    <x v="0"/>
    <x v="0"/>
    <x v="0"/>
    <n v="2"/>
  </r>
  <r>
    <x v="2"/>
    <x v="3"/>
    <x v="0"/>
    <x v="2"/>
    <x v="0"/>
    <x v="0"/>
    <n v="3"/>
  </r>
  <r>
    <x v="2"/>
    <x v="3"/>
    <x v="1"/>
    <x v="2"/>
    <x v="0"/>
    <x v="0"/>
    <n v="2"/>
  </r>
  <r>
    <x v="2"/>
    <x v="3"/>
    <x v="3"/>
    <x v="2"/>
    <x v="0"/>
    <x v="0"/>
    <n v="1"/>
  </r>
  <r>
    <x v="2"/>
    <x v="3"/>
    <x v="5"/>
    <x v="2"/>
    <x v="0"/>
    <x v="0"/>
    <n v="1"/>
  </r>
  <r>
    <x v="2"/>
    <x v="3"/>
    <x v="7"/>
    <x v="2"/>
    <x v="0"/>
    <x v="0"/>
    <n v="1"/>
  </r>
  <r>
    <x v="2"/>
    <x v="3"/>
    <x v="9"/>
    <x v="2"/>
    <x v="0"/>
    <x v="0"/>
    <n v="4"/>
  </r>
  <r>
    <x v="2"/>
    <x v="3"/>
    <x v="10"/>
    <x v="2"/>
    <x v="0"/>
    <x v="0"/>
    <n v="2"/>
  </r>
  <r>
    <x v="2"/>
    <x v="3"/>
    <x v="11"/>
    <x v="2"/>
    <x v="0"/>
    <x v="0"/>
    <n v="5"/>
  </r>
  <r>
    <x v="3"/>
    <x v="0"/>
    <x v="0"/>
    <x v="0"/>
    <x v="0"/>
    <x v="0"/>
    <n v="24"/>
  </r>
  <r>
    <x v="3"/>
    <x v="0"/>
    <x v="0"/>
    <x v="1"/>
    <x v="0"/>
    <x v="0"/>
    <n v="9"/>
  </r>
  <r>
    <x v="3"/>
    <x v="0"/>
    <x v="0"/>
    <x v="2"/>
    <x v="0"/>
    <x v="0"/>
    <n v="20"/>
  </r>
  <r>
    <x v="3"/>
    <x v="0"/>
    <x v="1"/>
    <x v="0"/>
    <x v="0"/>
    <x v="0"/>
    <n v="22.000000000000004"/>
  </r>
  <r>
    <x v="3"/>
    <x v="0"/>
    <x v="1"/>
    <x v="1"/>
    <x v="0"/>
    <x v="0"/>
    <n v="14"/>
  </r>
  <r>
    <x v="3"/>
    <x v="0"/>
    <x v="1"/>
    <x v="2"/>
    <x v="0"/>
    <x v="0"/>
    <n v="43"/>
  </r>
  <r>
    <x v="3"/>
    <x v="0"/>
    <x v="2"/>
    <x v="0"/>
    <x v="0"/>
    <x v="0"/>
    <n v="20"/>
  </r>
  <r>
    <x v="3"/>
    <x v="0"/>
    <x v="2"/>
    <x v="1"/>
    <x v="0"/>
    <x v="0"/>
    <n v="11"/>
  </r>
  <r>
    <x v="3"/>
    <x v="0"/>
    <x v="2"/>
    <x v="2"/>
    <x v="0"/>
    <x v="0"/>
    <n v="25"/>
  </r>
  <r>
    <x v="3"/>
    <x v="0"/>
    <x v="3"/>
    <x v="0"/>
    <x v="0"/>
    <x v="0"/>
    <n v="20"/>
  </r>
  <r>
    <x v="3"/>
    <x v="0"/>
    <x v="3"/>
    <x v="1"/>
    <x v="0"/>
    <x v="0"/>
    <n v="14"/>
  </r>
  <r>
    <x v="3"/>
    <x v="0"/>
    <x v="3"/>
    <x v="2"/>
    <x v="0"/>
    <x v="0"/>
    <n v="22.000000000000004"/>
  </r>
  <r>
    <x v="3"/>
    <x v="0"/>
    <x v="4"/>
    <x v="0"/>
    <x v="0"/>
    <x v="0"/>
    <n v="11"/>
  </r>
  <r>
    <x v="3"/>
    <x v="0"/>
    <x v="4"/>
    <x v="1"/>
    <x v="0"/>
    <x v="0"/>
    <n v="10"/>
  </r>
  <r>
    <x v="3"/>
    <x v="0"/>
    <x v="4"/>
    <x v="2"/>
    <x v="0"/>
    <x v="0"/>
    <n v="22.000000000000004"/>
  </r>
  <r>
    <x v="3"/>
    <x v="0"/>
    <x v="5"/>
    <x v="0"/>
    <x v="0"/>
    <x v="0"/>
    <n v="14"/>
  </r>
  <r>
    <x v="3"/>
    <x v="0"/>
    <x v="5"/>
    <x v="1"/>
    <x v="0"/>
    <x v="0"/>
    <n v="10"/>
  </r>
  <r>
    <x v="3"/>
    <x v="0"/>
    <x v="5"/>
    <x v="2"/>
    <x v="0"/>
    <x v="0"/>
    <n v="25"/>
  </r>
  <r>
    <x v="3"/>
    <x v="0"/>
    <x v="6"/>
    <x v="0"/>
    <x v="0"/>
    <x v="0"/>
    <n v="18"/>
  </r>
  <r>
    <x v="3"/>
    <x v="0"/>
    <x v="6"/>
    <x v="1"/>
    <x v="0"/>
    <x v="0"/>
    <n v="12"/>
  </r>
  <r>
    <x v="3"/>
    <x v="0"/>
    <x v="6"/>
    <x v="2"/>
    <x v="0"/>
    <x v="0"/>
    <n v="18"/>
  </r>
  <r>
    <x v="3"/>
    <x v="0"/>
    <x v="7"/>
    <x v="0"/>
    <x v="0"/>
    <x v="0"/>
    <n v="17"/>
  </r>
  <r>
    <x v="3"/>
    <x v="0"/>
    <x v="7"/>
    <x v="1"/>
    <x v="0"/>
    <x v="0"/>
    <n v="7"/>
  </r>
  <r>
    <x v="3"/>
    <x v="0"/>
    <x v="7"/>
    <x v="2"/>
    <x v="0"/>
    <x v="0"/>
    <n v="22.999999999999996"/>
  </r>
  <r>
    <x v="3"/>
    <x v="0"/>
    <x v="8"/>
    <x v="0"/>
    <x v="0"/>
    <x v="0"/>
    <n v="18"/>
  </r>
  <r>
    <x v="3"/>
    <x v="0"/>
    <x v="8"/>
    <x v="1"/>
    <x v="0"/>
    <x v="0"/>
    <n v="8"/>
  </r>
  <r>
    <x v="3"/>
    <x v="0"/>
    <x v="8"/>
    <x v="2"/>
    <x v="0"/>
    <x v="0"/>
    <n v="42"/>
  </r>
  <r>
    <x v="3"/>
    <x v="0"/>
    <x v="9"/>
    <x v="0"/>
    <x v="0"/>
    <x v="0"/>
    <n v="22.000000000000004"/>
  </r>
  <r>
    <x v="3"/>
    <x v="0"/>
    <x v="9"/>
    <x v="1"/>
    <x v="0"/>
    <x v="0"/>
    <n v="13"/>
  </r>
  <r>
    <x v="3"/>
    <x v="0"/>
    <x v="9"/>
    <x v="2"/>
    <x v="0"/>
    <x v="0"/>
    <n v="39"/>
  </r>
  <r>
    <x v="3"/>
    <x v="0"/>
    <x v="10"/>
    <x v="0"/>
    <x v="0"/>
    <x v="0"/>
    <n v="13"/>
  </r>
  <r>
    <x v="3"/>
    <x v="0"/>
    <x v="10"/>
    <x v="1"/>
    <x v="0"/>
    <x v="0"/>
    <n v="3"/>
  </r>
  <r>
    <x v="3"/>
    <x v="0"/>
    <x v="10"/>
    <x v="2"/>
    <x v="0"/>
    <x v="0"/>
    <n v="29"/>
  </r>
  <r>
    <x v="3"/>
    <x v="0"/>
    <x v="11"/>
    <x v="0"/>
    <x v="0"/>
    <x v="0"/>
    <n v="12"/>
  </r>
  <r>
    <x v="3"/>
    <x v="0"/>
    <x v="11"/>
    <x v="1"/>
    <x v="0"/>
    <x v="0"/>
    <n v="5"/>
  </r>
  <r>
    <x v="3"/>
    <x v="0"/>
    <x v="11"/>
    <x v="2"/>
    <x v="0"/>
    <x v="0"/>
    <n v="16"/>
  </r>
  <r>
    <x v="3"/>
    <x v="1"/>
    <x v="0"/>
    <x v="0"/>
    <x v="0"/>
    <x v="0"/>
    <n v="1"/>
  </r>
  <r>
    <x v="3"/>
    <x v="1"/>
    <x v="0"/>
    <x v="2"/>
    <x v="0"/>
    <x v="0"/>
    <n v="27.000000000000004"/>
  </r>
  <r>
    <x v="3"/>
    <x v="1"/>
    <x v="1"/>
    <x v="0"/>
    <x v="0"/>
    <x v="0"/>
    <n v="3"/>
  </r>
  <r>
    <x v="3"/>
    <x v="1"/>
    <x v="1"/>
    <x v="2"/>
    <x v="0"/>
    <x v="0"/>
    <n v="20"/>
  </r>
  <r>
    <x v="3"/>
    <x v="1"/>
    <x v="2"/>
    <x v="0"/>
    <x v="0"/>
    <x v="0"/>
    <n v="1"/>
  </r>
  <r>
    <x v="3"/>
    <x v="1"/>
    <x v="2"/>
    <x v="2"/>
    <x v="0"/>
    <x v="0"/>
    <n v="10"/>
  </r>
  <r>
    <x v="3"/>
    <x v="1"/>
    <x v="3"/>
    <x v="0"/>
    <x v="0"/>
    <x v="0"/>
    <n v="1"/>
  </r>
  <r>
    <x v="3"/>
    <x v="1"/>
    <x v="3"/>
    <x v="3"/>
    <x v="0"/>
    <x v="0"/>
    <n v="1"/>
  </r>
  <r>
    <x v="3"/>
    <x v="1"/>
    <x v="3"/>
    <x v="2"/>
    <x v="0"/>
    <x v="0"/>
    <n v="18"/>
  </r>
  <r>
    <x v="3"/>
    <x v="1"/>
    <x v="4"/>
    <x v="0"/>
    <x v="0"/>
    <x v="0"/>
    <n v="4"/>
  </r>
  <r>
    <x v="3"/>
    <x v="1"/>
    <x v="4"/>
    <x v="2"/>
    <x v="0"/>
    <x v="0"/>
    <n v="17"/>
  </r>
  <r>
    <x v="3"/>
    <x v="1"/>
    <x v="5"/>
    <x v="0"/>
    <x v="0"/>
    <x v="0"/>
    <n v="1"/>
  </r>
  <r>
    <x v="3"/>
    <x v="1"/>
    <x v="5"/>
    <x v="1"/>
    <x v="0"/>
    <x v="0"/>
    <n v="2"/>
  </r>
  <r>
    <x v="3"/>
    <x v="1"/>
    <x v="5"/>
    <x v="2"/>
    <x v="0"/>
    <x v="0"/>
    <n v="15"/>
  </r>
  <r>
    <x v="3"/>
    <x v="1"/>
    <x v="6"/>
    <x v="0"/>
    <x v="0"/>
    <x v="0"/>
    <n v="4"/>
  </r>
  <r>
    <x v="3"/>
    <x v="1"/>
    <x v="6"/>
    <x v="1"/>
    <x v="0"/>
    <x v="0"/>
    <n v="1"/>
  </r>
  <r>
    <x v="3"/>
    <x v="1"/>
    <x v="6"/>
    <x v="2"/>
    <x v="0"/>
    <x v="0"/>
    <n v="40"/>
  </r>
  <r>
    <x v="3"/>
    <x v="1"/>
    <x v="7"/>
    <x v="0"/>
    <x v="0"/>
    <x v="0"/>
    <n v="4"/>
  </r>
  <r>
    <x v="3"/>
    <x v="1"/>
    <x v="7"/>
    <x v="2"/>
    <x v="0"/>
    <x v="0"/>
    <n v="31"/>
  </r>
  <r>
    <x v="3"/>
    <x v="1"/>
    <x v="8"/>
    <x v="0"/>
    <x v="0"/>
    <x v="0"/>
    <n v="17"/>
  </r>
  <r>
    <x v="3"/>
    <x v="1"/>
    <x v="8"/>
    <x v="1"/>
    <x v="0"/>
    <x v="0"/>
    <n v="3"/>
  </r>
  <r>
    <x v="3"/>
    <x v="1"/>
    <x v="8"/>
    <x v="3"/>
    <x v="0"/>
    <x v="0"/>
    <n v="2"/>
  </r>
  <r>
    <x v="3"/>
    <x v="1"/>
    <x v="8"/>
    <x v="2"/>
    <x v="0"/>
    <x v="0"/>
    <n v="129"/>
  </r>
  <r>
    <x v="3"/>
    <x v="1"/>
    <x v="9"/>
    <x v="0"/>
    <x v="0"/>
    <x v="0"/>
    <n v="2"/>
  </r>
  <r>
    <x v="3"/>
    <x v="1"/>
    <x v="9"/>
    <x v="2"/>
    <x v="0"/>
    <x v="0"/>
    <n v="33"/>
  </r>
  <r>
    <x v="3"/>
    <x v="1"/>
    <x v="10"/>
    <x v="2"/>
    <x v="0"/>
    <x v="0"/>
    <n v="53"/>
  </r>
  <r>
    <x v="3"/>
    <x v="1"/>
    <x v="11"/>
    <x v="0"/>
    <x v="0"/>
    <x v="0"/>
    <n v="5"/>
  </r>
  <r>
    <x v="3"/>
    <x v="1"/>
    <x v="11"/>
    <x v="2"/>
    <x v="0"/>
    <x v="0"/>
    <n v="75"/>
  </r>
  <r>
    <x v="3"/>
    <x v="2"/>
    <x v="0"/>
    <x v="0"/>
    <x v="0"/>
    <x v="0"/>
    <n v="7"/>
  </r>
  <r>
    <x v="3"/>
    <x v="2"/>
    <x v="0"/>
    <x v="1"/>
    <x v="0"/>
    <x v="0"/>
    <n v="1"/>
  </r>
  <r>
    <x v="3"/>
    <x v="2"/>
    <x v="0"/>
    <x v="2"/>
    <x v="0"/>
    <x v="0"/>
    <n v="22.999999999999996"/>
  </r>
  <r>
    <x v="3"/>
    <x v="2"/>
    <x v="1"/>
    <x v="0"/>
    <x v="0"/>
    <x v="0"/>
    <n v="8"/>
  </r>
  <r>
    <x v="3"/>
    <x v="2"/>
    <x v="1"/>
    <x v="3"/>
    <x v="0"/>
    <x v="0"/>
    <n v="2"/>
  </r>
  <r>
    <x v="3"/>
    <x v="2"/>
    <x v="1"/>
    <x v="2"/>
    <x v="0"/>
    <x v="0"/>
    <n v="25"/>
  </r>
  <r>
    <x v="3"/>
    <x v="2"/>
    <x v="2"/>
    <x v="0"/>
    <x v="0"/>
    <x v="0"/>
    <n v="7"/>
  </r>
  <r>
    <x v="3"/>
    <x v="2"/>
    <x v="2"/>
    <x v="1"/>
    <x v="0"/>
    <x v="0"/>
    <n v="1"/>
  </r>
  <r>
    <x v="3"/>
    <x v="2"/>
    <x v="2"/>
    <x v="2"/>
    <x v="0"/>
    <x v="0"/>
    <n v="22.999999999999996"/>
  </r>
  <r>
    <x v="3"/>
    <x v="2"/>
    <x v="3"/>
    <x v="0"/>
    <x v="0"/>
    <x v="0"/>
    <n v="4"/>
  </r>
  <r>
    <x v="3"/>
    <x v="2"/>
    <x v="3"/>
    <x v="1"/>
    <x v="0"/>
    <x v="0"/>
    <n v="1"/>
  </r>
  <r>
    <x v="3"/>
    <x v="2"/>
    <x v="3"/>
    <x v="2"/>
    <x v="0"/>
    <x v="0"/>
    <n v="18"/>
  </r>
  <r>
    <x v="3"/>
    <x v="2"/>
    <x v="4"/>
    <x v="0"/>
    <x v="0"/>
    <x v="0"/>
    <n v="5"/>
  </r>
  <r>
    <x v="3"/>
    <x v="2"/>
    <x v="4"/>
    <x v="1"/>
    <x v="0"/>
    <x v="0"/>
    <n v="1"/>
  </r>
  <r>
    <x v="3"/>
    <x v="2"/>
    <x v="4"/>
    <x v="2"/>
    <x v="0"/>
    <x v="0"/>
    <n v="16"/>
  </r>
  <r>
    <x v="3"/>
    <x v="2"/>
    <x v="5"/>
    <x v="0"/>
    <x v="0"/>
    <x v="0"/>
    <n v="5"/>
  </r>
  <r>
    <x v="3"/>
    <x v="2"/>
    <x v="5"/>
    <x v="1"/>
    <x v="0"/>
    <x v="0"/>
    <n v="1"/>
  </r>
  <r>
    <x v="3"/>
    <x v="2"/>
    <x v="5"/>
    <x v="2"/>
    <x v="0"/>
    <x v="0"/>
    <n v="27.000000000000004"/>
  </r>
  <r>
    <x v="3"/>
    <x v="2"/>
    <x v="6"/>
    <x v="0"/>
    <x v="0"/>
    <x v="0"/>
    <n v="3"/>
  </r>
  <r>
    <x v="3"/>
    <x v="2"/>
    <x v="6"/>
    <x v="1"/>
    <x v="0"/>
    <x v="0"/>
    <n v="1"/>
  </r>
  <r>
    <x v="3"/>
    <x v="2"/>
    <x v="6"/>
    <x v="2"/>
    <x v="0"/>
    <x v="0"/>
    <n v="33"/>
  </r>
  <r>
    <x v="3"/>
    <x v="2"/>
    <x v="7"/>
    <x v="0"/>
    <x v="0"/>
    <x v="0"/>
    <n v="7"/>
  </r>
  <r>
    <x v="3"/>
    <x v="2"/>
    <x v="7"/>
    <x v="1"/>
    <x v="0"/>
    <x v="0"/>
    <n v="1"/>
  </r>
  <r>
    <x v="3"/>
    <x v="2"/>
    <x v="7"/>
    <x v="2"/>
    <x v="0"/>
    <x v="0"/>
    <n v="62"/>
  </r>
  <r>
    <x v="3"/>
    <x v="2"/>
    <x v="8"/>
    <x v="0"/>
    <x v="0"/>
    <x v="0"/>
    <n v="33"/>
  </r>
  <r>
    <x v="3"/>
    <x v="2"/>
    <x v="8"/>
    <x v="2"/>
    <x v="0"/>
    <x v="0"/>
    <n v="129"/>
  </r>
  <r>
    <x v="3"/>
    <x v="2"/>
    <x v="9"/>
    <x v="0"/>
    <x v="0"/>
    <x v="0"/>
    <n v="19"/>
  </r>
  <r>
    <x v="3"/>
    <x v="2"/>
    <x v="9"/>
    <x v="2"/>
    <x v="0"/>
    <x v="0"/>
    <n v="86"/>
  </r>
  <r>
    <x v="3"/>
    <x v="2"/>
    <x v="10"/>
    <x v="0"/>
    <x v="0"/>
    <x v="0"/>
    <n v="8"/>
  </r>
  <r>
    <x v="3"/>
    <x v="2"/>
    <x v="10"/>
    <x v="2"/>
    <x v="0"/>
    <x v="0"/>
    <n v="88.000000000000014"/>
  </r>
  <r>
    <x v="3"/>
    <x v="2"/>
    <x v="11"/>
    <x v="0"/>
    <x v="0"/>
    <x v="0"/>
    <n v="17"/>
  </r>
  <r>
    <x v="3"/>
    <x v="2"/>
    <x v="11"/>
    <x v="1"/>
    <x v="0"/>
    <x v="0"/>
    <n v="2"/>
  </r>
  <r>
    <x v="3"/>
    <x v="2"/>
    <x v="11"/>
    <x v="2"/>
    <x v="0"/>
    <x v="0"/>
    <n v="77"/>
  </r>
  <r>
    <x v="3"/>
    <x v="3"/>
    <x v="1"/>
    <x v="2"/>
    <x v="0"/>
    <x v="0"/>
    <n v="2"/>
  </r>
  <r>
    <x v="3"/>
    <x v="3"/>
    <x v="4"/>
    <x v="2"/>
    <x v="0"/>
    <x v="0"/>
    <n v="1"/>
  </r>
  <r>
    <x v="3"/>
    <x v="3"/>
    <x v="5"/>
    <x v="2"/>
    <x v="0"/>
    <x v="0"/>
    <n v="1"/>
  </r>
  <r>
    <x v="3"/>
    <x v="3"/>
    <x v="6"/>
    <x v="0"/>
    <x v="0"/>
    <x v="0"/>
    <n v="1"/>
  </r>
  <r>
    <x v="3"/>
    <x v="3"/>
    <x v="7"/>
    <x v="1"/>
    <x v="0"/>
    <x v="0"/>
    <n v="1"/>
  </r>
  <r>
    <x v="3"/>
    <x v="3"/>
    <x v="8"/>
    <x v="2"/>
    <x v="0"/>
    <x v="0"/>
    <n v="1"/>
  </r>
  <r>
    <x v="3"/>
    <x v="3"/>
    <x v="9"/>
    <x v="2"/>
    <x v="0"/>
    <x v="0"/>
    <n v="1"/>
  </r>
  <r>
    <x v="3"/>
    <x v="3"/>
    <x v="10"/>
    <x v="2"/>
    <x v="0"/>
    <x v="0"/>
    <n v="1"/>
  </r>
  <r>
    <x v="3"/>
    <x v="3"/>
    <x v="11"/>
    <x v="1"/>
    <x v="0"/>
    <x v="0"/>
    <n v="1"/>
  </r>
  <r>
    <x v="3"/>
    <x v="3"/>
    <x v="11"/>
    <x v="2"/>
    <x v="0"/>
    <x v="0"/>
    <n v="4"/>
  </r>
  <r>
    <x v="4"/>
    <x v="0"/>
    <x v="0"/>
    <x v="0"/>
    <x v="0"/>
    <x v="0"/>
    <n v="4"/>
  </r>
  <r>
    <x v="4"/>
    <x v="0"/>
    <x v="0"/>
    <x v="1"/>
    <x v="0"/>
    <x v="0"/>
    <n v="29"/>
  </r>
  <r>
    <x v="4"/>
    <x v="0"/>
    <x v="0"/>
    <x v="2"/>
    <x v="0"/>
    <x v="0"/>
    <n v="4"/>
  </r>
  <r>
    <x v="4"/>
    <x v="0"/>
    <x v="1"/>
    <x v="0"/>
    <x v="0"/>
    <x v="0"/>
    <n v="7"/>
  </r>
  <r>
    <x v="4"/>
    <x v="0"/>
    <x v="1"/>
    <x v="1"/>
    <x v="0"/>
    <x v="0"/>
    <n v="30"/>
  </r>
  <r>
    <x v="4"/>
    <x v="0"/>
    <x v="1"/>
    <x v="3"/>
    <x v="0"/>
    <x v="0"/>
    <n v="1"/>
  </r>
  <r>
    <x v="4"/>
    <x v="0"/>
    <x v="1"/>
    <x v="2"/>
    <x v="0"/>
    <x v="0"/>
    <n v="17"/>
  </r>
  <r>
    <x v="4"/>
    <x v="0"/>
    <x v="2"/>
    <x v="0"/>
    <x v="0"/>
    <x v="0"/>
    <n v="7"/>
  </r>
  <r>
    <x v="4"/>
    <x v="0"/>
    <x v="2"/>
    <x v="1"/>
    <x v="0"/>
    <x v="0"/>
    <n v="52"/>
  </r>
  <r>
    <x v="4"/>
    <x v="0"/>
    <x v="2"/>
    <x v="3"/>
    <x v="0"/>
    <x v="0"/>
    <n v="1"/>
  </r>
  <r>
    <x v="4"/>
    <x v="0"/>
    <x v="2"/>
    <x v="2"/>
    <x v="0"/>
    <x v="0"/>
    <n v="12"/>
  </r>
  <r>
    <x v="4"/>
    <x v="0"/>
    <x v="3"/>
    <x v="0"/>
    <x v="0"/>
    <x v="0"/>
    <n v="3"/>
  </r>
  <r>
    <x v="4"/>
    <x v="0"/>
    <x v="3"/>
    <x v="1"/>
    <x v="0"/>
    <x v="0"/>
    <n v="45"/>
  </r>
  <r>
    <x v="4"/>
    <x v="0"/>
    <x v="3"/>
    <x v="2"/>
    <x v="0"/>
    <x v="0"/>
    <n v="4"/>
  </r>
  <r>
    <x v="4"/>
    <x v="0"/>
    <x v="4"/>
    <x v="0"/>
    <x v="0"/>
    <x v="0"/>
    <n v="4"/>
  </r>
  <r>
    <x v="4"/>
    <x v="0"/>
    <x v="4"/>
    <x v="1"/>
    <x v="0"/>
    <x v="0"/>
    <n v="48"/>
  </r>
  <r>
    <x v="4"/>
    <x v="0"/>
    <x v="4"/>
    <x v="2"/>
    <x v="0"/>
    <x v="0"/>
    <n v="7"/>
  </r>
  <r>
    <x v="4"/>
    <x v="0"/>
    <x v="5"/>
    <x v="0"/>
    <x v="0"/>
    <x v="0"/>
    <n v="1"/>
  </r>
  <r>
    <x v="4"/>
    <x v="0"/>
    <x v="5"/>
    <x v="1"/>
    <x v="0"/>
    <x v="0"/>
    <n v="40.999999999999993"/>
  </r>
  <r>
    <x v="4"/>
    <x v="0"/>
    <x v="5"/>
    <x v="2"/>
    <x v="0"/>
    <x v="0"/>
    <n v="4"/>
  </r>
  <r>
    <x v="4"/>
    <x v="0"/>
    <x v="6"/>
    <x v="0"/>
    <x v="0"/>
    <x v="0"/>
    <n v="1"/>
  </r>
  <r>
    <x v="4"/>
    <x v="0"/>
    <x v="6"/>
    <x v="1"/>
    <x v="0"/>
    <x v="0"/>
    <n v="27.000000000000004"/>
  </r>
  <r>
    <x v="4"/>
    <x v="0"/>
    <x v="6"/>
    <x v="2"/>
    <x v="0"/>
    <x v="0"/>
    <n v="5"/>
  </r>
  <r>
    <x v="4"/>
    <x v="0"/>
    <x v="7"/>
    <x v="0"/>
    <x v="0"/>
    <x v="0"/>
    <n v="6"/>
  </r>
  <r>
    <x v="4"/>
    <x v="0"/>
    <x v="7"/>
    <x v="1"/>
    <x v="0"/>
    <x v="0"/>
    <n v="24"/>
  </r>
  <r>
    <x v="4"/>
    <x v="0"/>
    <x v="7"/>
    <x v="2"/>
    <x v="0"/>
    <x v="0"/>
    <n v="1"/>
  </r>
  <r>
    <x v="4"/>
    <x v="0"/>
    <x v="8"/>
    <x v="0"/>
    <x v="0"/>
    <x v="0"/>
    <n v="9"/>
  </r>
  <r>
    <x v="4"/>
    <x v="0"/>
    <x v="8"/>
    <x v="1"/>
    <x v="0"/>
    <x v="0"/>
    <n v="30"/>
  </r>
  <r>
    <x v="4"/>
    <x v="0"/>
    <x v="8"/>
    <x v="2"/>
    <x v="0"/>
    <x v="0"/>
    <n v="11"/>
  </r>
  <r>
    <x v="4"/>
    <x v="0"/>
    <x v="9"/>
    <x v="0"/>
    <x v="0"/>
    <x v="0"/>
    <n v="8"/>
  </r>
  <r>
    <x v="4"/>
    <x v="0"/>
    <x v="9"/>
    <x v="1"/>
    <x v="0"/>
    <x v="0"/>
    <n v="17"/>
  </r>
  <r>
    <x v="4"/>
    <x v="0"/>
    <x v="9"/>
    <x v="3"/>
    <x v="0"/>
    <x v="0"/>
    <n v="1"/>
  </r>
  <r>
    <x v="4"/>
    <x v="0"/>
    <x v="9"/>
    <x v="2"/>
    <x v="0"/>
    <x v="0"/>
    <n v="4"/>
  </r>
  <r>
    <x v="4"/>
    <x v="0"/>
    <x v="10"/>
    <x v="0"/>
    <x v="0"/>
    <x v="0"/>
    <n v="9"/>
  </r>
  <r>
    <x v="4"/>
    <x v="0"/>
    <x v="10"/>
    <x v="1"/>
    <x v="0"/>
    <x v="0"/>
    <n v="30"/>
  </r>
  <r>
    <x v="4"/>
    <x v="0"/>
    <x v="10"/>
    <x v="2"/>
    <x v="0"/>
    <x v="0"/>
    <n v="9"/>
  </r>
  <r>
    <x v="4"/>
    <x v="0"/>
    <x v="11"/>
    <x v="0"/>
    <x v="0"/>
    <x v="0"/>
    <n v="9"/>
  </r>
  <r>
    <x v="4"/>
    <x v="0"/>
    <x v="11"/>
    <x v="1"/>
    <x v="0"/>
    <x v="0"/>
    <n v="16"/>
  </r>
  <r>
    <x v="4"/>
    <x v="0"/>
    <x v="11"/>
    <x v="3"/>
    <x v="0"/>
    <x v="0"/>
    <n v="1"/>
  </r>
  <r>
    <x v="4"/>
    <x v="0"/>
    <x v="11"/>
    <x v="2"/>
    <x v="0"/>
    <x v="0"/>
    <n v="7"/>
  </r>
  <r>
    <x v="4"/>
    <x v="1"/>
    <x v="0"/>
    <x v="0"/>
    <x v="0"/>
    <x v="0"/>
    <n v="2"/>
  </r>
  <r>
    <x v="4"/>
    <x v="1"/>
    <x v="0"/>
    <x v="1"/>
    <x v="0"/>
    <x v="0"/>
    <n v="2"/>
  </r>
  <r>
    <x v="4"/>
    <x v="1"/>
    <x v="0"/>
    <x v="2"/>
    <x v="0"/>
    <x v="0"/>
    <n v="2"/>
  </r>
  <r>
    <x v="4"/>
    <x v="1"/>
    <x v="1"/>
    <x v="0"/>
    <x v="0"/>
    <x v="0"/>
    <n v="4"/>
  </r>
  <r>
    <x v="4"/>
    <x v="1"/>
    <x v="1"/>
    <x v="1"/>
    <x v="0"/>
    <x v="0"/>
    <n v="4"/>
  </r>
  <r>
    <x v="4"/>
    <x v="1"/>
    <x v="1"/>
    <x v="3"/>
    <x v="0"/>
    <x v="0"/>
    <n v="1"/>
  </r>
  <r>
    <x v="4"/>
    <x v="1"/>
    <x v="1"/>
    <x v="2"/>
    <x v="0"/>
    <x v="0"/>
    <n v="2"/>
  </r>
  <r>
    <x v="4"/>
    <x v="1"/>
    <x v="2"/>
    <x v="0"/>
    <x v="0"/>
    <x v="0"/>
    <n v="1"/>
  </r>
  <r>
    <x v="4"/>
    <x v="1"/>
    <x v="2"/>
    <x v="1"/>
    <x v="0"/>
    <x v="0"/>
    <n v="3"/>
  </r>
  <r>
    <x v="4"/>
    <x v="1"/>
    <x v="2"/>
    <x v="2"/>
    <x v="0"/>
    <x v="0"/>
    <n v="9"/>
  </r>
  <r>
    <x v="4"/>
    <x v="1"/>
    <x v="3"/>
    <x v="0"/>
    <x v="0"/>
    <x v="0"/>
    <n v="1"/>
  </r>
  <r>
    <x v="4"/>
    <x v="1"/>
    <x v="3"/>
    <x v="1"/>
    <x v="0"/>
    <x v="0"/>
    <n v="2"/>
  </r>
  <r>
    <x v="4"/>
    <x v="1"/>
    <x v="3"/>
    <x v="2"/>
    <x v="0"/>
    <x v="0"/>
    <n v="3"/>
  </r>
  <r>
    <x v="4"/>
    <x v="1"/>
    <x v="4"/>
    <x v="0"/>
    <x v="0"/>
    <x v="0"/>
    <n v="1"/>
  </r>
  <r>
    <x v="4"/>
    <x v="1"/>
    <x v="4"/>
    <x v="1"/>
    <x v="0"/>
    <x v="0"/>
    <n v="10"/>
  </r>
  <r>
    <x v="4"/>
    <x v="1"/>
    <x v="4"/>
    <x v="3"/>
    <x v="0"/>
    <x v="0"/>
    <n v="1"/>
  </r>
  <r>
    <x v="4"/>
    <x v="1"/>
    <x v="4"/>
    <x v="2"/>
    <x v="0"/>
    <x v="0"/>
    <n v="4"/>
  </r>
  <r>
    <x v="4"/>
    <x v="1"/>
    <x v="5"/>
    <x v="0"/>
    <x v="0"/>
    <x v="0"/>
    <n v="3"/>
  </r>
  <r>
    <x v="4"/>
    <x v="1"/>
    <x v="5"/>
    <x v="1"/>
    <x v="0"/>
    <x v="0"/>
    <n v="3"/>
  </r>
  <r>
    <x v="4"/>
    <x v="1"/>
    <x v="5"/>
    <x v="2"/>
    <x v="0"/>
    <x v="0"/>
    <n v="3"/>
  </r>
  <r>
    <x v="4"/>
    <x v="1"/>
    <x v="6"/>
    <x v="1"/>
    <x v="0"/>
    <x v="0"/>
    <n v="4"/>
  </r>
  <r>
    <x v="4"/>
    <x v="1"/>
    <x v="6"/>
    <x v="2"/>
    <x v="0"/>
    <x v="0"/>
    <n v="2"/>
  </r>
  <r>
    <x v="4"/>
    <x v="1"/>
    <x v="7"/>
    <x v="0"/>
    <x v="0"/>
    <x v="0"/>
    <n v="1"/>
  </r>
  <r>
    <x v="4"/>
    <x v="1"/>
    <x v="7"/>
    <x v="1"/>
    <x v="0"/>
    <x v="0"/>
    <n v="1"/>
  </r>
  <r>
    <x v="4"/>
    <x v="1"/>
    <x v="7"/>
    <x v="2"/>
    <x v="0"/>
    <x v="0"/>
    <n v="1"/>
  </r>
  <r>
    <x v="4"/>
    <x v="1"/>
    <x v="8"/>
    <x v="0"/>
    <x v="0"/>
    <x v="0"/>
    <n v="1"/>
  </r>
  <r>
    <x v="4"/>
    <x v="1"/>
    <x v="8"/>
    <x v="1"/>
    <x v="0"/>
    <x v="0"/>
    <n v="8"/>
  </r>
  <r>
    <x v="4"/>
    <x v="1"/>
    <x v="8"/>
    <x v="3"/>
    <x v="0"/>
    <x v="0"/>
    <n v="4"/>
  </r>
  <r>
    <x v="4"/>
    <x v="1"/>
    <x v="8"/>
    <x v="2"/>
    <x v="0"/>
    <x v="0"/>
    <n v="48"/>
  </r>
  <r>
    <x v="4"/>
    <x v="1"/>
    <x v="9"/>
    <x v="1"/>
    <x v="0"/>
    <x v="0"/>
    <n v="1"/>
  </r>
  <r>
    <x v="4"/>
    <x v="1"/>
    <x v="9"/>
    <x v="2"/>
    <x v="0"/>
    <x v="0"/>
    <n v="4"/>
  </r>
  <r>
    <x v="4"/>
    <x v="1"/>
    <x v="10"/>
    <x v="1"/>
    <x v="0"/>
    <x v="0"/>
    <n v="1"/>
  </r>
  <r>
    <x v="4"/>
    <x v="1"/>
    <x v="10"/>
    <x v="2"/>
    <x v="0"/>
    <x v="0"/>
    <n v="5"/>
  </r>
  <r>
    <x v="4"/>
    <x v="1"/>
    <x v="11"/>
    <x v="0"/>
    <x v="0"/>
    <x v="0"/>
    <n v="2"/>
  </r>
  <r>
    <x v="4"/>
    <x v="1"/>
    <x v="11"/>
    <x v="1"/>
    <x v="0"/>
    <x v="0"/>
    <n v="1"/>
  </r>
  <r>
    <x v="4"/>
    <x v="1"/>
    <x v="11"/>
    <x v="2"/>
    <x v="0"/>
    <x v="0"/>
    <n v="20"/>
  </r>
  <r>
    <x v="4"/>
    <x v="2"/>
    <x v="0"/>
    <x v="1"/>
    <x v="0"/>
    <x v="0"/>
    <n v="1"/>
  </r>
  <r>
    <x v="4"/>
    <x v="2"/>
    <x v="0"/>
    <x v="2"/>
    <x v="0"/>
    <x v="0"/>
    <n v="1"/>
  </r>
  <r>
    <x v="4"/>
    <x v="2"/>
    <x v="1"/>
    <x v="1"/>
    <x v="0"/>
    <x v="0"/>
    <n v="3"/>
  </r>
  <r>
    <x v="4"/>
    <x v="2"/>
    <x v="2"/>
    <x v="0"/>
    <x v="0"/>
    <x v="0"/>
    <n v="3"/>
  </r>
  <r>
    <x v="4"/>
    <x v="2"/>
    <x v="2"/>
    <x v="1"/>
    <x v="0"/>
    <x v="0"/>
    <n v="1"/>
  </r>
  <r>
    <x v="4"/>
    <x v="2"/>
    <x v="2"/>
    <x v="2"/>
    <x v="0"/>
    <x v="0"/>
    <n v="3"/>
  </r>
  <r>
    <x v="4"/>
    <x v="2"/>
    <x v="3"/>
    <x v="0"/>
    <x v="0"/>
    <x v="0"/>
    <n v="1"/>
  </r>
  <r>
    <x v="4"/>
    <x v="2"/>
    <x v="3"/>
    <x v="1"/>
    <x v="0"/>
    <x v="0"/>
    <n v="1"/>
  </r>
  <r>
    <x v="4"/>
    <x v="2"/>
    <x v="3"/>
    <x v="2"/>
    <x v="0"/>
    <x v="0"/>
    <n v="1"/>
  </r>
  <r>
    <x v="4"/>
    <x v="2"/>
    <x v="4"/>
    <x v="0"/>
    <x v="0"/>
    <x v="0"/>
    <n v="2"/>
  </r>
  <r>
    <x v="4"/>
    <x v="2"/>
    <x v="4"/>
    <x v="1"/>
    <x v="0"/>
    <x v="0"/>
    <n v="1"/>
  </r>
  <r>
    <x v="4"/>
    <x v="2"/>
    <x v="4"/>
    <x v="2"/>
    <x v="0"/>
    <x v="0"/>
    <n v="3"/>
  </r>
  <r>
    <x v="4"/>
    <x v="2"/>
    <x v="5"/>
    <x v="0"/>
    <x v="0"/>
    <x v="0"/>
    <n v="5"/>
  </r>
  <r>
    <x v="4"/>
    <x v="2"/>
    <x v="5"/>
    <x v="1"/>
    <x v="0"/>
    <x v="0"/>
    <n v="5"/>
  </r>
  <r>
    <x v="4"/>
    <x v="2"/>
    <x v="6"/>
    <x v="0"/>
    <x v="0"/>
    <x v="0"/>
    <n v="7"/>
  </r>
  <r>
    <x v="4"/>
    <x v="2"/>
    <x v="6"/>
    <x v="1"/>
    <x v="0"/>
    <x v="0"/>
    <n v="7"/>
  </r>
  <r>
    <x v="4"/>
    <x v="2"/>
    <x v="7"/>
    <x v="0"/>
    <x v="0"/>
    <x v="0"/>
    <n v="4"/>
  </r>
  <r>
    <x v="4"/>
    <x v="2"/>
    <x v="7"/>
    <x v="1"/>
    <x v="0"/>
    <x v="0"/>
    <n v="10"/>
  </r>
  <r>
    <x v="4"/>
    <x v="2"/>
    <x v="7"/>
    <x v="2"/>
    <x v="0"/>
    <x v="0"/>
    <n v="1"/>
  </r>
  <r>
    <x v="4"/>
    <x v="2"/>
    <x v="8"/>
    <x v="0"/>
    <x v="0"/>
    <x v="0"/>
    <n v="15"/>
  </r>
  <r>
    <x v="4"/>
    <x v="2"/>
    <x v="8"/>
    <x v="1"/>
    <x v="0"/>
    <x v="0"/>
    <n v="21"/>
  </r>
  <r>
    <x v="4"/>
    <x v="2"/>
    <x v="8"/>
    <x v="3"/>
    <x v="0"/>
    <x v="0"/>
    <n v="11"/>
  </r>
  <r>
    <x v="4"/>
    <x v="2"/>
    <x v="8"/>
    <x v="2"/>
    <x v="0"/>
    <x v="0"/>
    <n v="55"/>
  </r>
  <r>
    <x v="4"/>
    <x v="2"/>
    <x v="9"/>
    <x v="0"/>
    <x v="0"/>
    <x v="0"/>
    <n v="7"/>
  </r>
  <r>
    <x v="4"/>
    <x v="2"/>
    <x v="9"/>
    <x v="1"/>
    <x v="0"/>
    <x v="0"/>
    <n v="6"/>
  </r>
  <r>
    <x v="4"/>
    <x v="2"/>
    <x v="9"/>
    <x v="3"/>
    <x v="0"/>
    <x v="0"/>
    <n v="3"/>
  </r>
  <r>
    <x v="4"/>
    <x v="2"/>
    <x v="9"/>
    <x v="2"/>
    <x v="0"/>
    <x v="0"/>
    <n v="12"/>
  </r>
  <r>
    <x v="4"/>
    <x v="2"/>
    <x v="10"/>
    <x v="0"/>
    <x v="0"/>
    <x v="0"/>
    <n v="6"/>
  </r>
  <r>
    <x v="4"/>
    <x v="2"/>
    <x v="10"/>
    <x v="1"/>
    <x v="0"/>
    <x v="0"/>
    <n v="13"/>
  </r>
  <r>
    <x v="4"/>
    <x v="2"/>
    <x v="10"/>
    <x v="2"/>
    <x v="0"/>
    <x v="0"/>
    <n v="10"/>
  </r>
  <r>
    <x v="4"/>
    <x v="2"/>
    <x v="11"/>
    <x v="1"/>
    <x v="0"/>
    <x v="0"/>
    <n v="5"/>
  </r>
  <r>
    <x v="4"/>
    <x v="2"/>
    <x v="11"/>
    <x v="2"/>
    <x v="0"/>
    <x v="0"/>
    <n v="15"/>
  </r>
  <r>
    <x v="4"/>
    <x v="3"/>
    <x v="6"/>
    <x v="1"/>
    <x v="0"/>
    <x v="0"/>
    <n v="1"/>
  </r>
  <r>
    <x v="4"/>
    <x v="3"/>
    <x v="8"/>
    <x v="2"/>
    <x v="0"/>
    <x v="0"/>
    <n v="1"/>
  </r>
  <r>
    <x v="4"/>
    <x v="3"/>
    <x v="9"/>
    <x v="1"/>
    <x v="0"/>
    <x v="0"/>
    <n v="1"/>
  </r>
  <r>
    <x v="4"/>
    <x v="3"/>
    <x v="10"/>
    <x v="2"/>
    <x v="0"/>
    <x v="0"/>
    <n v="1"/>
  </r>
  <r>
    <x v="4"/>
    <x v="3"/>
    <x v="11"/>
    <x v="2"/>
    <x v="0"/>
    <x v="0"/>
    <n v="2"/>
  </r>
  <r>
    <x v="5"/>
    <x v="0"/>
    <x v="0"/>
    <x v="0"/>
    <x v="0"/>
    <x v="0"/>
    <n v="3"/>
  </r>
  <r>
    <x v="5"/>
    <x v="0"/>
    <x v="0"/>
    <x v="1"/>
    <x v="0"/>
    <x v="0"/>
    <n v="17"/>
  </r>
  <r>
    <x v="5"/>
    <x v="0"/>
    <x v="0"/>
    <x v="2"/>
    <x v="0"/>
    <x v="0"/>
    <n v="4"/>
  </r>
  <r>
    <x v="5"/>
    <x v="0"/>
    <x v="1"/>
    <x v="0"/>
    <x v="0"/>
    <x v="0"/>
    <n v="1"/>
  </r>
  <r>
    <x v="5"/>
    <x v="0"/>
    <x v="1"/>
    <x v="1"/>
    <x v="0"/>
    <x v="0"/>
    <n v="17"/>
  </r>
  <r>
    <x v="5"/>
    <x v="0"/>
    <x v="1"/>
    <x v="2"/>
    <x v="0"/>
    <x v="0"/>
    <n v="2"/>
  </r>
  <r>
    <x v="5"/>
    <x v="0"/>
    <x v="2"/>
    <x v="0"/>
    <x v="0"/>
    <x v="0"/>
    <n v="2"/>
  </r>
  <r>
    <x v="5"/>
    <x v="0"/>
    <x v="2"/>
    <x v="1"/>
    <x v="0"/>
    <x v="0"/>
    <n v="26"/>
  </r>
  <r>
    <x v="5"/>
    <x v="0"/>
    <x v="2"/>
    <x v="2"/>
    <x v="0"/>
    <x v="0"/>
    <n v="4"/>
  </r>
  <r>
    <x v="5"/>
    <x v="0"/>
    <x v="3"/>
    <x v="0"/>
    <x v="0"/>
    <x v="0"/>
    <n v="4"/>
  </r>
  <r>
    <x v="5"/>
    <x v="0"/>
    <x v="3"/>
    <x v="1"/>
    <x v="0"/>
    <x v="0"/>
    <n v="29"/>
  </r>
  <r>
    <x v="5"/>
    <x v="0"/>
    <x v="3"/>
    <x v="2"/>
    <x v="0"/>
    <x v="0"/>
    <n v="10"/>
  </r>
  <r>
    <x v="5"/>
    <x v="0"/>
    <x v="4"/>
    <x v="0"/>
    <x v="0"/>
    <x v="0"/>
    <n v="1"/>
  </r>
  <r>
    <x v="5"/>
    <x v="0"/>
    <x v="4"/>
    <x v="1"/>
    <x v="0"/>
    <x v="0"/>
    <n v="38"/>
  </r>
  <r>
    <x v="5"/>
    <x v="0"/>
    <x v="4"/>
    <x v="2"/>
    <x v="0"/>
    <x v="0"/>
    <n v="11"/>
  </r>
  <r>
    <x v="5"/>
    <x v="0"/>
    <x v="5"/>
    <x v="0"/>
    <x v="0"/>
    <x v="0"/>
    <n v="3"/>
  </r>
  <r>
    <x v="5"/>
    <x v="0"/>
    <x v="5"/>
    <x v="1"/>
    <x v="0"/>
    <x v="0"/>
    <n v="26"/>
  </r>
  <r>
    <x v="5"/>
    <x v="0"/>
    <x v="5"/>
    <x v="2"/>
    <x v="0"/>
    <x v="0"/>
    <n v="13"/>
  </r>
  <r>
    <x v="5"/>
    <x v="0"/>
    <x v="6"/>
    <x v="0"/>
    <x v="0"/>
    <x v="0"/>
    <n v="5"/>
  </r>
  <r>
    <x v="5"/>
    <x v="0"/>
    <x v="6"/>
    <x v="1"/>
    <x v="0"/>
    <x v="0"/>
    <n v="27.000000000000004"/>
  </r>
  <r>
    <x v="5"/>
    <x v="0"/>
    <x v="6"/>
    <x v="2"/>
    <x v="0"/>
    <x v="0"/>
    <n v="10"/>
  </r>
  <r>
    <x v="5"/>
    <x v="0"/>
    <x v="7"/>
    <x v="0"/>
    <x v="0"/>
    <x v="0"/>
    <n v="7"/>
  </r>
  <r>
    <x v="5"/>
    <x v="0"/>
    <x v="7"/>
    <x v="1"/>
    <x v="0"/>
    <x v="0"/>
    <n v="15"/>
  </r>
  <r>
    <x v="5"/>
    <x v="0"/>
    <x v="7"/>
    <x v="2"/>
    <x v="0"/>
    <x v="0"/>
    <n v="13"/>
  </r>
  <r>
    <x v="5"/>
    <x v="0"/>
    <x v="8"/>
    <x v="0"/>
    <x v="0"/>
    <x v="0"/>
    <n v="6"/>
  </r>
  <r>
    <x v="5"/>
    <x v="0"/>
    <x v="8"/>
    <x v="1"/>
    <x v="0"/>
    <x v="0"/>
    <n v="24"/>
  </r>
  <r>
    <x v="5"/>
    <x v="0"/>
    <x v="8"/>
    <x v="2"/>
    <x v="0"/>
    <x v="0"/>
    <n v="40.999999999999993"/>
  </r>
  <r>
    <x v="5"/>
    <x v="0"/>
    <x v="9"/>
    <x v="0"/>
    <x v="0"/>
    <x v="0"/>
    <n v="6"/>
  </r>
  <r>
    <x v="5"/>
    <x v="0"/>
    <x v="9"/>
    <x v="1"/>
    <x v="0"/>
    <x v="0"/>
    <n v="14"/>
  </r>
  <r>
    <x v="5"/>
    <x v="0"/>
    <x v="9"/>
    <x v="2"/>
    <x v="0"/>
    <x v="0"/>
    <n v="22.999999999999996"/>
  </r>
  <r>
    <x v="5"/>
    <x v="0"/>
    <x v="10"/>
    <x v="1"/>
    <x v="0"/>
    <x v="0"/>
    <n v="20"/>
  </r>
  <r>
    <x v="5"/>
    <x v="0"/>
    <x v="10"/>
    <x v="2"/>
    <x v="0"/>
    <x v="0"/>
    <n v="12"/>
  </r>
  <r>
    <x v="5"/>
    <x v="0"/>
    <x v="11"/>
    <x v="0"/>
    <x v="0"/>
    <x v="0"/>
    <n v="1"/>
  </r>
  <r>
    <x v="5"/>
    <x v="0"/>
    <x v="11"/>
    <x v="1"/>
    <x v="0"/>
    <x v="0"/>
    <n v="16"/>
  </r>
  <r>
    <x v="5"/>
    <x v="0"/>
    <x v="11"/>
    <x v="2"/>
    <x v="0"/>
    <x v="0"/>
    <n v="13"/>
  </r>
  <r>
    <x v="5"/>
    <x v="1"/>
    <x v="0"/>
    <x v="0"/>
    <x v="0"/>
    <x v="0"/>
    <n v="2"/>
  </r>
  <r>
    <x v="5"/>
    <x v="1"/>
    <x v="0"/>
    <x v="1"/>
    <x v="0"/>
    <x v="0"/>
    <n v="1"/>
  </r>
  <r>
    <x v="5"/>
    <x v="1"/>
    <x v="0"/>
    <x v="2"/>
    <x v="0"/>
    <x v="0"/>
    <n v="20"/>
  </r>
  <r>
    <x v="5"/>
    <x v="1"/>
    <x v="1"/>
    <x v="2"/>
    <x v="0"/>
    <x v="0"/>
    <n v="7"/>
  </r>
  <r>
    <x v="5"/>
    <x v="1"/>
    <x v="2"/>
    <x v="2"/>
    <x v="0"/>
    <x v="0"/>
    <n v="4"/>
  </r>
  <r>
    <x v="5"/>
    <x v="1"/>
    <x v="3"/>
    <x v="2"/>
    <x v="0"/>
    <x v="0"/>
    <n v="6"/>
  </r>
  <r>
    <x v="5"/>
    <x v="1"/>
    <x v="4"/>
    <x v="2"/>
    <x v="0"/>
    <x v="0"/>
    <n v="2"/>
  </r>
  <r>
    <x v="5"/>
    <x v="1"/>
    <x v="7"/>
    <x v="2"/>
    <x v="0"/>
    <x v="0"/>
    <n v="1"/>
  </r>
  <r>
    <x v="5"/>
    <x v="1"/>
    <x v="8"/>
    <x v="0"/>
    <x v="0"/>
    <x v="0"/>
    <n v="1"/>
  </r>
  <r>
    <x v="5"/>
    <x v="1"/>
    <x v="8"/>
    <x v="2"/>
    <x v="0"/>
    <x v="0"/>
    <n v="8"/>
  </r>
  <r>
    <x v="5"/>
    <x v="1"/>
    <x v="10"/>
    <x v="2"/>
    <x v="0"/>
    <x v="0"/>
    <n v="5"/>
  </r>
  <r>
    <x v="5"/>
    <x v="1"/>
    <x v="11"/>
    <x v="1"/>
    <x v="0"/>
    <x v="0"/>
    <n v="1"/>
  </r>
  <r>
    <x v="5"/>
    <x v="1"/>
    <x v="11"/>
    <x v="2"/>
    <x v="0"/>
    <x v="0"/>
    <n v="9"/>
  </r>
  <r>
    <x v="5"/>
    <x v="2"/>
    <x v="0"/>
    <x v="0"/>
    <x v="0"/>
    <x v="0"/>
    <n v="1"/>
  </r>
  <r>
    <x v="5"/>
    <x v="2"/>
    <x v="0"/>
    <x v="1"/>
    <x v="0"/>
    <x v="0"/>
    <n v="2"/>
  </r>
  <r>
    <x v="5"/>
    <x v="2"/>
    <x v="0"/>
    <x v="2"/>
    <x v="0"/>
    <x v="0"/>
    <n v="1"/>
  </r>
  <r>
    <x v="5"/>
    <x v="2"/>
    <x v="1"/>
    <x v="1"/>
    <x v="0"/>
    <x v="0"/>
    <n v="1"/>
  </r>
  <r>
    <x v="5"/>
    <x v="2"/>
    <x v="1"/>
    <x v="2"/>
    <x v="0"/>
    <x v="0"/>
    <n v="1"/>
  </r>
  <r>
    <x v="5"/>
    <x v="2"/>
    <x v="2"/>
    <x v="1"/>
    <x v="0"/>
    <x v="0"/>
    <n v="1"/>
  </r>
  <r>
    <x v="5"/>
    <x v="2"/>
    <x v="3"/>
    <x v="0"/>
    <x v="0"/>
    <x v="0"/>
    <n v="4"/>
  </r>
  <r>
    <x v="5"/>
    <x v="2"/>
    <x v="3"/>
    <x v="1"/>
    <x v="0"/>
    <x v="0"/>
    <n v="2"/>
  </r>
  <r>
    <x v="5"/>
    <x v="2"/>
    <x v="3"/>
    <x v="2"/>
    <x v="0"/>
    <x v="0"/>
    <n v="7"/>
  </r>
  <r>
    <x v="5"/>
    <x v="2"/>
    <x v="4"/>
    <x v="0"/>
    <x v="0"/>
    <x v="0"/>
    <n v="1"/>
  </r>
  <r>
    <x v="5"/>
    <x v="2"/>
    <x v="4"/>
    <x v="1"/>
    <x v="0"/>
    <x v="0"/>
    <n v="1"/>
  </r>
  <r>
    <x v="5"/>
    <x v="2"/>
    <x v="4"/>
    <x v="2"/>
    <x v="0"/>
    <x v="0"/>
    <n v="7"/>
  </r>
  <r>
    <x v="5"/>
    <x v="2"/>
    <x v="5"/>
    <x v="1"/>
    <x v="0"/>
    <x v="0"/>
    <n v="4"/>
  </r>
  <r>
    <x v="5"/>
    <x v="2"/>
    <x v="5"/>
    <x v="2"/>
    <x v="0"/>
    <x v="0"/>
    <n v="3"/>
  </r>
  <r>
    <x v="5"/>
    <x v="2"/>
    <x v="6"/>
    <x v="2"/>
    <x v="0"/>
    <x v="0"/>
    <n v="6"/>
  </r>
  <r>
    <x v="5"/>
    <x v="2"/>
    <x v="7"/>
    <x v="0"/>
    <x v="0"/>
    <x v="0"/>
    <n v="1"/>
  </r>
  <r>
    <x v="5"/>
    <x v="2"/>
    <x v="7"/>
    <x v="1"/>
    <x v="0"/>
    <x v="0"/>
    <n v="1"/>
  </r>
  <r>
    <x v="5"/>
    <x v="2"/>
    <x v="7"/>
    <x v="2"/>
    <x v="0"/>
    <x v="0"/>
    <n v="5"/>
  </r>
  <r>
    <x v="5"/>
    <x v="2"/>
    <x v="8"/>
    <x v="1"/>
    <x v="0"/>
    <x v="0"/>
    <n v="2"/>
  </r>
  <r>
    <x v="5"/>
    <x v="2"/>
    <x v="8"/>
    <x v="2"/>
    <x v="0"/>
    <x v="0"/>
    <n v="11"/>
  </r>
  <r>
    <x v="5"/>
    <x v="2"/>
    <x v="9"/>
    <x v="2"/>
    <x v="0"/>
    <x v="0"/>
    <n v="12"/>
  </r>
  <r>
    <x v="5"/>
    <x v="2"/>
    <x v="10"/>
    <x v="1"/>
    <x v="0"/>
    <x v="0"/>
    <n v="3"/>
  </r>
  <r>
    <x v="5"/>
    <x v="2"/>
    <x v="10"/>
    <x v="2"/>
    <x v="0"/>
    <x v="0"/>
    <n v="3"/>
  </r>
  <r>
    <x v="5"/>
    <x v="2"/>
    <x v="11"/>
    <x v="2"/>
    <x v="0"/>
    <x v="0"/>
    <n v="5"/>
  </r>
  <r>
    <x v="5"/>
    <x v="3"/>
    <x v="0"/>
    <x v="2"/>
    <x v="0"/>
    <x v="0"/>
    <n v="1"/>
  </r>
  <r>
    <x v="5"/>
    <x v="3"/>
    <x v="1"/>
    <x v="2"/>
    <x v="0"/>
    <x v="0"/>
    <n v="9"/>
  </r>
  <r>
    <x v="5"/>
    <x v="3"/>
    <x v="4"/>
    <x v="2"/>
    <x v="0"/>
    <x v="0"/>
    <n v="3"/>
  </r>
  <r>
    <x v="5"/>
    <x v="3"/>
    <x v="7"/>
    <x v="2"/>
    <x v="0"/>
    <x v="0"/>
    <n v="2"/>
  </r>
  <r>
    <x v="5"/>
    <x v="3"/>
    <x v="8"/>
    <x v="1"/>
    <x v="0"/>
    <x v="0"/>
    <n v="1"/>
  </r>
  <r>
    <x v="5"/>
    <x v="3"/>
    <x v="8"/>
    <x v="2"/>
    <x v="0"/>
    <x v="0"/>
    <n v="10"/>
  </r>
  <r>
    <x v="5"/>
    <x v="3"/>
    <x v="9"/>
    <x v="2"/>
    <x v="0"/>
    <x v="0"/>
    <n v="3"/>
  </r>
  <r>
    <x v="5"/>
    <x v="3"/>
    <x v="10"/>
    <x v="2"/>
    <x v="0"/>
    <x v="0"/>
    <n v="1"/>
  </r>
  <r>
    <x v="5"/>
    <x v="3"/>
    <x v="11"/>
    <x v="1"/>
    <x v="0"/>
    <x v="0"/>
    <n v="1"/>
  </r>
  <r>
    <x v="6"/>
    <x v="0"/>
    <x v="0"/>
    <x v="0"/>
    <x v="0"/>
    <x v="0"/>
    <n v="15"/>
  </r>
  <r>
    <x v="6"/>
    <x v="0"/>
    <x v="0"/>
    <x v="1"/>
    <x v="0"/>
    <x v="0"/>
    <n v="22.999999999999996"/>
  </r>
  <r>
    <x v="6"/>
    <x v="0"/>
    <x v="0"/>
    <x v="2"/>
    <x v="0"/>
    <x v="0"/>
    <n v="13"/>
  </r>
  <r>
    <x v="6"/>
    <x v="0"/>
    <x v="1"/>
    <x v="0"/>
    <x v="0"/>
    <x v="0"/>
    <n v="9"/>
  </r>
  <r>
    <x v="6"/>
    <x v="0"/>
    <x v="1"/>
    <x v="1"/>
    <x v="0"/>
    <x v="0"/>
    <n v="19"/>
  </r>
  <r>
    <x v="6"/>
    <x v="0"/>
    <x v="1"/>
    <x v="2"/>
    <x v="0"/>
    <x v="0"/>
    <n v="7"/>
  </r>
  <r>
    <x v="6"/>
    <x v="0"/>
    <x v="2"/>
    <x v="0"/>
    <x v="0"/>
    <x v="0"/>
    <n v="20"/>
  </r>
  <r>
    <x v="6"/>
    <x v="0"/>
    <x v="2"/>
    <x v="1"/>
    <x v="0"/>
    <x v="0"/>
    <n v="13"/>
  </r>
  <r>
    <x v="6"/>
    <x v="0"/>
    <x v="2"/>
    <x v="2"/>
    <x v="0"/>
    <x v="0"/>
    <n v="19"/>
  </r>
  <r>
    <x v="6"/>
    <x v="0"/>
    <x v="3"/>
    <x v="0"/>
    <x v="0"/>
    <x v="0"/>
    <n v="6"/>
  </r>
  <r>
    <x v="6"/>
    <x v="0"/>
    <x v="3"/>
    <x v="1"/>
    <x v="0"/>
    <x v="0"/>
    <n v="17"/>
  </r>
  <r>
    <x v="6"/>
    <x v="0"/>
    <x v="3"/>
    <x v="2"/>
    <x v="0"/>
    <x v="0"/>
    <n v="9"/>
  </r>
  <r>
    <x v="6"/>
    <x v="0"/>
    <x v="4"/>
    <x v="0"/>
    <x v="0"/>
    <x v="0"/>
    <n v="17"/>
  </r>
  <r>
    <x v="6"/>
    <x v="0"/>
    <x v="4"/>
    <x v="1"/>
    <x v="0"/>
    <x v="0"/>
    <n v="16"/>
  </r>
  <r>
    <x v="6"/>
    <x v="0"/>
    <x v="4"/>
    <x v="2"/>
    <x v="0"/>
    <x v="0"/>
    <n v="11"/>
  </r>
  <r>
    <x v="6"/>
    <x v="0"/>
    <x v="5"/>
    <x v="0"/>
    <x v="0"/>
    <x v="0"/>
    <n v="8"/>
  </r>
  <r>
    <x v="6"/>
    <x v="0"/>
    <x v="5"/>
    <x v="1"/>
    <x v="0"/>
    <x v="0"/>
    <n v="8"/>
  </r>
  <r>
    <x v="6"/>
    <x v="0"/>
    <x v="5"/>
    <x v="2"/>
    <x v="0"/>
    <x v="0"/>
    <n v="11"/>
  </r>
  <r>
    <x v="6"/>
    <x v="0"/>
    <x v="6"/>
    <x v="0"/>
    <x v="0"/>
    <x v="0"/>
    <n v="9"/>
  </r>
  <r>
    <x v="6"/>
    <x v="0"/>
    <x v="6"/>
    <x v="1"/>
    <x v="0"/>
    <x v="0"/>
    <n v="14"/>
  </r>
  <r>
    <x v="6"/>
    <x v="0"/>
    <x v="6"/>
    <x v="2"/>
    <x v="0"/>
    <x v="0"/>
    <n v="6"/>
  </r>
  <r>
    <x v="6"/>
    <x v="0"/>
    <x v="7"/>
    <x v="0"/>
    <x v="0"/>
    <x v="0"/>
    <n v="9"/>
  </r>
  <r>
    <x v="6"/>
    <x v="0"/>
    <x v="7"/>
    <x v="1"/>
    <x v="0"/>
    <x v="0"/>
    <n v="3"/>
  </r>
  <r>
    <x v="6"/>
    <x v="0"/>
    <x v="7"/>
    <x v="2"/>
    <x v="0"/>
    <x v="0"/>
    <n v="10"/>
  </r>
  <r>
    <x v="6"/>
    <x v="0"/>
    <x v="8"/>
    <x v="0"/>
    <x v="0"/>
    <x v="0"/>
    <n v="18"/>
  </r>
  <r>
    <x v="6"/>
    <x v="0"/>
    <x v="8"/>
    <x v="1"/>
    <x v="0"/>
    <x v="0"/>
    <n v="6"/>
  </r>
  <r>
    <x v="6"/>
    <x v="0"/>
    <x v="8"/>
    <x v="2"/>
    <x v="0"/>
    <x v="0"/>
    <n v="22.999999999999996"/>
  </r>
  <r>
    <x v="6"/>
    <x v="0"/>
    <x v="9"/>
    <x v="0"/>
    <x v="0"/>
    <x v="0"/>
    <n v="14"/>
  </r>
  <r>
    <x v="6"/>
    <x v="0"/>
    <x v="9"/>
    <x v="1"/>
    <x v="0"/>
    <x v="0"/>
    <n v="9"/>
  </r>
  <r>
    <x v="6"/>
    <x v="0"/>
    <x v="9"/>
    <x v="2"/>
    <x v="0"/>
    <x v="0"/>
    <n v="35"/>
  </r>
  <r>
    <x v="6"/>
    <x v="0"/>
    <x v="10"/>
    <x v="0"/>
    <x v="0"/>
    <x v="0"/>
    <n v="12"/>
  </r>
  <r>
    <x v="6"/>
    <x v="0"/>
    <x v="10"/>
    <x v="1"/>
    <x v="0"/>
    <x v="0"/>
    <n v="8"/>
  </r>
  <r>
    <x v="6"/>
    <x v="0"/>
    <x v="10"/>
    <x v="2"/>
    <x v="0"/>
    <x v="0"/>
    <n v="10"/>
  </r>
  <r>
    <x v="6"/>
    <x v="0"/>
    <x v="11"/>
    <x v="0"/>
    <x v="0"/>
    <x v="0"/>
    <n v="10"/>
  </r>
  <r>
    <x v="6"/>
    <x v="0"/>
    <x v="11"/>
    <x v="1"/>
    <x v="0"/>
    <x v="0"/>
    <n v="7"/>
  </r>
  <r>
    <x v="6"/>
    <x v="0"/>
    <x v="11"/>
    <x v="2"/>
    <x v="0"/>
    <x v="0"/>
    <n v="14"/>
  </r>
  <r>
    <x v="6"/>
    <x v="1"/>
    <x v="0"/>
    <x v="0"/>
    <x v="0"/>
    <x v="0"/>
    <n v="3"/>
  </r>
  <r>
    <x v="6"/>
    <x v="1"/>
    <x v="0"/>
    <x v="2"/>
    <x v="0"/>
    <x v="0"/>
    <n v="14"/>
  </r>
  <r>
    <x v="6"/>
    <x v="1"/>
    <x v="1"/>
    <x v="0"/>
    <x v="0"/>
    <x v="0"/>
    <n v="3"/>
  </r>
  <r>
    <x v="6"/>
    <x v="1"/>
    <x v="1"/>
    <x v="2"/>
    <x v="0"/>
    <x v="0"/>
    <n v="13"/>
  </r>
  <r>
    <x v="6"/>
    <x v="1"/>
    <x v="2"/>
    <x v="2"/>
    <x v="0"/>
    <x v="0"/>
    <n v="15"/>
  </r>
  <r>
    <x v="6"/>
    <x v="1"/>
    <x v="3"/>
    <x v="0"/>
    <x v="0"/>
    <x v="0"/>
    <n v="1"/>
  </r>
  <r>
    <x v="6"/>
    <x v="1"/>
    <x v="3"/>
    <x v="2"/>
    <x v="0"/>
    <x v="0"/>
    <n v="19"/>
  </r>
  <r>
    <x v="6"/>
    <x v="1"/>
    <x v="4"/>
    <x v="0"/>
    <x v="0"/>
    <x v="0"/>
    <n v="2"/>
  </r>
  <r>
    <x v="6"/>
    <x v="1"/>
    <x v="4"/>
    <x v="2"/>
    <x v="0"/>
    <x v="0"/>
    <n v="12"/>
  </r>
  <r>
    <x v="6"/>
    <x v="1"/>
    <x v="5"/>
    <x v="0"/>
    <x v="0"/>
    <x v="0"/>
    <n v="2"/>
  </r>
  <r>
    <x v="6"/>
    <x v="1"/>
    <x v="5"/>
    <x v="2"/>
    <x v="0"/>
    <x v="0"/>
    <n v="12"/>
  </r>
  <r>
    <x v="6"/>
    <x v="1"/>
    <x v="6"/>
    <x v="2"/>
    <x v="0"/>
    <x v="0"/>
    <n v="8"/>
  </r>
  <r>
    <x v="6"/>
    <x v="1"/>
    <x v="7"/>
    <x v="0"/>
    <x v="0"/>
    <x v="0"/>
    <n v="1"/>
  </r>
  <r>
    <x v="6"/>
    <x v="1"/>
    <x v="7"/>
    <x v="2"/>
    <x v="0"/>
    <x v="0"/>
    <n v="13"/>
  </r>
  <r>
    <x v="6"/>
    <x v="1"/>
    <x v="8"/>
    <x v="0"/>
    <x v="0"/>
    <x v="0"/>
    <n v="1"/>
  </r>
  <r>
    <x v="6"/>
    <x v="1"/>
    <x v="8"/>
    <x v="2"/>
    <x v="0"/>
    <x v="0"/>
    <n v="35"/>
  </r>
  <r>
    <x v="6"/>
    <x v="1"/>
    <x v="9"/>
    <x v="0"/>
    <x v="0"/>
    <x v="0"/>
    <n v="3"/>
  </r>
  <r>
    <x v="6"/>
    <x v="1"/>
    <x v="9"/>
    <x v="2"/>
    <x v="0"/>
    <x v="0"/>
    <n v="22.000000000000004"/>
  </r>
  <r>
    <x v="6"/>
    <x v="1"/>
    <x v="10"/>
    <x v="0"/>
    <x v="0"/>
    <x v="0"/>
    <n v="4"/>
  </r>
  <r>
    <x v="6"/>
    <x v="1"/>
    <x v="10"/>
    <x v="1"/>
    <x v="0"/>
    <x v="0"/>
    <n v="4"/>
  </r>
  <r>
    <x v="6"/>
    <x v="1"/>
    <x v="10"/>
    <x v="2"/>
    <x v="0"/>
    <x v="0"/>
    <n v="63"/>
  </r>
  <r>
    <x v="6"/>
    <x v="1"/>
    <x v="11"/>
    <x v="1"/>
    <x v="0"/>
    <x v="0"/>
    <n v="1"/>
  </r>
  <r>
    <x v="6"/>
    <x v="1"/>
    <x v="11"/>
    <x v="2"/>
    <x v="0"/>
    <x v="0"/>
    <n v="80"/>
  </r>
  <r>
    <x v="6"/>
    <x v="2"/>
    <x v="0"/>
    <x v="0"/>
    <x v="0"/>
    <x v="0"/>
    <n v="5"/>
  </r>
  <r>
    <x v="6"/>
    <x v="2"/>
    <x v="0"/>
    <x v="2"/>
    <x v="0"/>
    <x v="0"/>
    <n v="19"/>
  </r>
  <r>
    <x v="6"/>
    <x v="2"/>
    <x v="1"/>
    <x v="0"/>
    <x v="0"/>
    <x v="0"/>
    <n v="3"/>
  </r>
  <r>
    <x v="6"/>
    <x v="2"/>
    <x v="1"/>
    <x v="2"/>
    <x v="0"/>
    <x v="0"/>
    <n v="20"/>
  </r>
  <r>
    <x v="6"/>
    <x v="2"/>
    <x v="2"/>
    <x v="0"/>
    <x v="0"/>
    <x v="0"/>
    <n v="1"/>
  </r>
  <r>
    <x v="6"/>
    <x v="2"/>
    <x v="2"/>
    <x v="1"/>
    <x v="0"/>
    <x v="0"/>
    <n v="2"/>
  </r>
  <r>
    <x v="6"/>
    <x v="2"/>
    <x v="2"/>
    <x v="2"/>
    <x v="0"/>
    <x v="0"/>
    <n v="10"/>
  </r>
  <r>
    <x v="6"/>
    <x v="2"/>
    <x v="3"/>
    <x v="0"/>
    <x v="0"/>
    <x v="0"/>
    <n v="4"/>
  </r>
  <r>
    <x v="6"/>
    <x v="2"/>
    <x v="3"/>
    <x v="2"/>
    <x v="0"/>
    <x v="0"/>
    <n v="9"/>
  </r>
  <r>
    <x v="6"/>
    <x v="2"/>
    <x v="4"/>
    <x v="0"/>
    <x v="0"/>
    <x v="0"/>
    <n v="4"/>
  </r>
  <r>
    <x v="6"/>
    <x v="2"/>
    <x v="4"/>
    <x v="1"/>
    <x v="0"/>
    <x v="0"/>
    <n v="1"/>
  </r>
  <r>
    <x v="6"/>
    <x v="2"/>
    <x v="4"/>
    <x v="2"/>
    <x v="0"/>
    <x v="0"/>
    <n v="11"/>
  </r>
  <r>
    <x v="6"/>
    <x v="2"/>
    <x v="5"/>
    <x v="0"/>
    <x v="0"/>
    <x v="0"/>
    <n v="6"/>
  </r>
  <r>
    <x v="6"/>
    <x v="2"/>
    <x v="5"/>
    <x v="1"/>
    <x v="0"/>
    <x v="0"/>
    <n v="1"/>
  </r>
  <r>
    <x v="6"/>
    <x v="2"/>
    <x v="5"/>
    <x v="2"/>
    <x v="0"/>
    <x v="0"/>
    <n v="15"/>
  </r>
  <r>
    <x v="6"/>
    <x v="2"/>
    <x v="6"/>
    <x v="0"/>
    <x v="0"/>
    <x v="0"/>
    <n v="4"/>
  </r>
  <r>
    <x v="6"/>
    <x v="2"/>
    <x v="6"/>
    <x v="2"/>
    <x v="0"/>
    <x v="0"/>
    <n v="11"/>
  </r>
  <r>
    <x v="6"/>
    <x v="2"/>
    <x v="7"/>
    <x v="0"/>
    <x v="0"/>
    <x v="0"/>
    <n v="3"/>
  </r>
  <r>
    <x v="6"/>
    <x v="2"/>
    <x v="7"/>
    <x v="1"/>
    <x v="0"/>
    <x v="0"/>
    <n v="1"/>
  </r>
  <r>
    <x v="6"/>
    <x v="2"/>
    <x v="7"/>
    <x v="2"/>
    <x v="0"/>
    <x v="0"/>
    <n v="36"/>
  </r>
  <r>
    <x v="6"/>
    <x v="2"/>
    <x v="8"/>
    <x v="0"/>
    <x v="0"/>
    <x v="0"/>
    <n v="8"/>
  </r>
  <r>
    <x v="6"/>
    <x v="2"/>
    <x v="8"/>
    <x v="1"/>
    <x v="0"/>
    <x v="0"/>
    <n v="1"/>
  </r>
  <r>
    <x v="6"/>
    <x v="2"/>
    <x v="8"/>
    <x v="2"/>
    <x v="0"/>
    <x v="0"/>
    <n v="72"/>
  </r>
  <r>
    <x v="6"/>
    <x v="2"/>
    <x v="9"/>
    <x v="0"/>
    <x v="0"/>
    <x v="0"/>
    <n v="16"/>
  </r>
  <r>
    <x v="6"/>
    <x v="2"/>
    <x v="9"/>
    <x v="1"/>
    <x v="0"/>
    <x v="0"/>
    <n v="1"/>
  </r>
  <r>
    <x v="6"/>
    <x v="2"/>
    <x v="9"/>
    <x v="2"/>
    <x v="0"/>
    <x v="0"/>
    <n v="86.999999999999986"/>
  </r>
  <r>
    <x v="6"/>
    <x v="2"/>
    <x v="10"/>
    <x v="0"/>
    <x v="0"/>
    <x v="0"/>
    <n v="9"/>
  </r>
  <r>
    <x v="6"/>
    <x v="2"/>
    <x v="10"/>
    <x v="1"/>
    <x v="0"/>
    <x v="0"/>
    <n v="2"/>
  </r>
  <r>
    <x v="6"/>
    <x v="2"/>
    <x v="10"/>
    <x v="2"/>
    <x v="0"/>
    <x v="0"/>
    <n v="37"/>
  </r>
  <r>
    <x v="6"/>
    <x v="2"/>
    <x v="11"/>
    <x v="0"/>
    <x v="0"/>
    <x v="0"/>
    <n v="4"/>
  </r>
  <r>
    <x v="6"/>
    <x v="2"/>
    <x v="11"/>
    <x v="2"/>
    <x v="0"/>
    <x v="0"/>
    <n v="26"/>
  </r>
  <r>
    <x v="6"/>
    <x v="3"/>
    <x v="1"/>
    <x v="2"/>
    <x v="0"/>
    <x v="0"/>
    <n v="1"/>
  </r>
  <r>
    <x v="6"/>
    <x v="3"/>
    <x v="7"/>
    <x v="2"/>
    <x v="0"/>
    <x v="0"/>
    <n v="1"/>
  </r>
  <r>
    <x v="6"/>
    <x v="3"/>
    <x v="9"/>
    <x v="2"/>
    <x v="0"/>
    <x v="0"/>
    <n v="1"/>
  </r>
  <r>
    <x v="6"/>
    <x v="3"/>
    <x v="10"/>
    <x v="0"/>
    <x v="0"/>
    <x v="0"/>
    <n v="1"/>
  </r>
  <r>
    <x v="6"/>
    <x v="3"/>
    <x v="10"/>
    <x v="1"/>
    <x v="0"/>
    <x v="0"/>
    <n v="1"/>
  </r>
  <r>
    <x v="6"/>
    <x v="3"/>
    <x v="10"/>
    <x v="2"/>
    <x v="0"/>
    <x v="0"/>
    <n v="2"/>
  </r>
  <r>
    <x v="6"/>
    <x v="3"/>
    <x v="11"/>
    <x v="2"/>
    <x v="0"/>
    <x v="0"/>
    <n v="19"/>
  </r>
  <r>
    <x v="7"/>
    <x v="0"/>
    <x v="0"/>
    <x v="0"/>
    <x v="0"/>
    <x v="0"/>
    <n v="5"/>
  </r>
  <r>
    <x v="7"/>
    <x v="0"/>
    <x v="0"/>
    <x v="1"/>
    <x v="0"/>
    <x v="0"/>
    <n v="24"/>
  </r>
  <r>
    <x v="7"/>
    <x v="0"/>
    <x v="0"/>
    <x v="2"/>
    <x v="0"/>
    <x v="0"/>
    <n v="13"/>
  </r>
  <r>
    <x v="7"/>
    <x v="0"/>
    <x v="1"/>
    <x v="0"/>
    <x v="0"/>
    <x v="0"/>
    <n v="6"/>
  </r>
  <r>
    <x v="7"/>
    <x v="0"/>
    <x v="1"/>
    <x v="1"/>
    <x v="0"/>
    <x v="0"/>
    <n v="27.999999999999996"/>
  </r>
  <r>
    <x v="7"/>
    <x v="0"/>
    <x v="1"/>
    <x v="2"/>
    <x v="0"/>
    <x v="0"/>
    <n v="8"/>
  </r>
  <r>
    <x v="7"/>
    <x v="0"/>
    <x v="2"/>
    <x v="0"/>
    <x v="0"/>
    <x v="0"/>
    <n v="3"/>
  </r>
  <r>
    <x v="7"/>
    <x v="0"/>
    <x v="2"/>
    <x v="1"/>
    <x v="0"/>
    <x v="0"/>
    <n v="17"/>
  </r>
  <r>
    <x v="7"/>
    <x v="0"/>
    <x v="2"/>
    <x v="2"/>
    <x v="0"/>
    <x v="0"/>
    <n v="9"/>
  </r>
  <r>
    <x v="7"/>
    <x v="0"/>
    <x v="3"/>
    <x v="0"/>
    <x v="0"/>
    <x v="0"/>
    <n v="8"/>
  </r>
  <r>
    <x v="7"/>
    <x v="0"/>
    <x v="3"/>
    <x v="1"/>
    <x v="0"/>
    <x v="0"/>
    <n v="24"/>
  </r>
  <r>
    <x v="7"/>
    <x v="0"/>
    <x v="3"/>
    <x v="2"/>
    <x v="0"/>
    <x v="0"/>
    <n v="21"/>
  </r>
  <r>
    <x v="7"/>
    <x v="0"/>
    <x v="4"/>
    <x v="0"/>
    <x v="0"/>
    <x v="0"/>
    <n v="7"/>
  </r>
  <r>
    <x v="7"/>
    <x v="0"/>
    <x v="4"/>
    <x v="1"/>
    <x v="0"/>
    <x v="0"/>
    <n v="12"/>
  </r>
  <r>
    <x v="7"/>
    <x v="0"/>
    <x v="4"/>
    <x v="2"/>
    <x v="0"/>
    <x v="0"/>
    <n v="22.999999999999996"/>
  </r>
  <r>
    <x v="7"/>
    <x v="0"/>
    <x v="5"/>
    <x v="0"/>
    <x v="0"/>
    <x v="0"/>
    <n v="1"/>
  </r>
  <r>
    <x v="7"/>
    <x v="0"/>
    <x v="5"/>
    <x v="1"/>
    <x v="0"/>
    <x v="0"/>
    <n v="15"/>
  </r>
  <r>
    <x v="7"/>
    <x v="0"/>
    <x v="5"/>
    <x v="2"/>
    <x v="0"/>
    <x v="0"/>
    <n v="16"/>
  </r>
  <r>
    <x v="7"/>
    <x v="0"/>
    <x v="6"/>
    <x v="0"/>
    <x v="0"/>
    <x v="0"/>
    <n v="2"/>
  </r>
  <r>
    <x v="7"/>
    <x v="0"/>
    <x v="6"/>
    <x v="1"/>
    <x v="0"/>
    <x v="0"/>
    <n v="14"/>
  </r>
  <r>
    <x v="7"/>
    <x v="0"/>
    <x v="6"/>
    <x v="2"/>
    <x v="0"/>
    <x v="0"/>
    <n v="15"/>
  </r>
  <r>
    <x v="7"/>
    <x v="0"/>
    <x v="7"/>
    <x v="0"/>
    <x v="0"/>
    <x v="0"/>
    <n v="3"/>
  </r>
  <r>
    <x v="7"/>
    <x v="0"/>
    <x v="7"/>
    <x v="1"/>
    <x v="0"/>
    <x v="0"/>
    <n v="13"/>
  </r>
  <r>
    <x v="7"/>
    <x v="0"/>
    <x v="7"/>
    <x v="2"/>
    <x v="0"/>
    <x v="0"/>
    <n v="14"/>
  </r>
  <r>
    <x v="7"/>
    <x v="0"/>
    <x v="8"/>
    <x v="0"/>
    <x v="0"/>
    <x v="0"/>
    <n v="3"/>
  </r>
  <r>
    <x v="7"/>
    <x v="0"/>
    <x v="8"/>
    <x v="1"/>
    <x v="0"/>
    <x v="0"/>
    <n v="6"/>
  </r>
  <r>
    <x v="7"/>
    <x v="0"/>
    <x v="8"/>
    <x v="2"/>
    <x v="0"/>
    <x v="0"/>
    <n v="22.999999999999996"/>
  </r>
  <r>
    <x v="7"/>
    <x v="0"/>
    <x v="9"/>
    <x v="0"/>
    <x v="0"/>
    <x v="0"/>
    <n v="3"/>
  </r>
  <r>
    <x v="7"/>
    <x v="0"/>
    <x v="9"/>
    <x v="1"/>
    <x v="0"/>
    <x v="0"/>
    <n v="12"/>
  </r>
  <r>
    <x v="7"/>
    <x v="0"/>
    <x v="9"/>
    <x v="2"/>
    <x v="0"/>
    <x v="0"/>
    <n v="48"/>
  </r>
  <r>
    <x v="7"/>
    <x v="0"/>
    <x v="10"/>
    <x v="0"/>
    <x v="0"/>
    <x v="0"/>
    <n v="6"/>
  </r>
  <r>
    <x v="7"/>
    <x v="0"/>
    <x v="10"/>
    <x v="1"/>
    <x v="0"/>
    <x v="0"/>
    <n v="10"/>
  </r>
  <r>
    <x v="7"/>
    <x v="0"/>
    <x v="10"/>
    <x v="2"/>
    <x v="0"/>
    <x v="0"/>
    <n v="75"/>
  </r>
  <r>
    <x v="7"/>
    <x v="0"/>
    <x v="11"/>
    <x v="0"/>
    <x v="0"/>
    <x v="0"/>
    <n v="3"/>
  </r>
  <r>
    <x v="7"/>
    <x v="0"/>
    <x v="11"/>
    <x v="1"/>
    <x v="0"/>
    <x v="0"/>
    <n v="9"/>
  </r>
  <r>
    <x v="7"/>
    <x v="0"/>
    <x v="11"/>
    <x v="2"/>
    <x v="0"/>
    <x v="0"/>
    <n v="52"/>
  </r>
  <r>
    <x v="7"/>
    <x v="1"/>
    <x v="0"/>
    <x v="1"/>
    <x v="0"/>
    <x v="0"/>
    <n v="3"/>
  </r>
  <r>
    <x v="7"/>
    <x v="1"/>
    <x v="0"/>
    <x v="2"/>
    <x v="0"/>
    <x v="0"/>
    <n v="50.999999999999993"/>
  </r>
  <r>
    <x v="7"/>
    <x v="1"/>
    <x v="1"/>
    <x v="1"/>
    <x v="0"/>
    <x v="0"/>
    <n v="1"/>
  </r>
  <r>
    <x v="7"/>
    <x v="1"/>
    <x v="1"/>
    <x v="2"/>
    <x v="0"/>
    <x v="0"/>
    <n v="37"/>
  </r>
  <r>
    <x v="7"/>
    <x v="1"/>
    <x v="2"/>
    <x v="1"/>
    <x v="0"/>
    <x v="0"/>
    <n v="2"/>
  </r>
  <r>
    <x v="7"/>
    <x v="1"/>
    <x v="2"/>
    <x v="2"/>
    <x v="0"/>
    <x v="0"/>
    <n v="9"/>
  </r>
  <r>
    <x v="7"/>
    <x v="1"/>
    <x v="3"/>
    <x v="2"/>
    <x v="0"/>
    <x v="0"/>
    <n v="14"/>
  </r>
  <r>
    <x v="7"/>
    <x v="1"/>
    <x v="4"/>
    <x v="2"/>
    <x v="0"/>
    <x v="0"/>
    <n v="15"/>
  </r>
  <r>
    <x v="7"/>
    <x v="1"/>
    <x v="5"/>
    <x v="2"/>
    <x v="0"/>
    <x v="0"/>
    <n v="11"/>
  </r>
  <r>
    <x v="7"/>
    <x v="1"/>
    <x v="6"/>
    <x v="1"/>
    <x v="0"/>
    <x v="0"/>
    <n v="2"/>
  </r>
  <r>
    <x v="7"/>
    <x v="1"/>
    <x v="6"/>
    <x v="2"/>
    <x v="0"/>
    <x v="0"/>
    <n v="22.999999999999996"/>
  </r>
  <r>
    <x v="7"/>
    <x v="1"/>
    <x v="7"/>
    <x v="1"/>
    <x v="0"/>
    <x v="0"/>
    <n v="1"/>
  </r>
  <r>
    <x v="7"/>
    <x v="1"/>
    <x v="7"/>
    <x v="2"/>
    <x v="0"/>
    <x v="0"/>
    <n v="20"/>
  </r>
  <r>
    <x v="7"/>
    <x v="1"/>
    <x v="8"/>
    <x v="0"/>
    <x v="0"/>
    <x v="0"/>
    <n v="1"/>
  </r>
  <r>
    <x v="7"/>
    <x v="1"/>
    <x v="8"/>
    <x v="1"/>
    <x v="0"/>
    <x v="0"/>
    <n v="4"/>
  </r>
  <r>
    <x v="7"/>
    <x v="1"/>
    <x v="8"/>
    <x v="2"/>
    <x v="0"/>
    <x v="0"/>
    <n v="62"/>
  </r>
  <r>
    <x v="7"/>
    <x v="1"/>
    <x v="9"/>
    <x v="0"/>
    <x v="0"/>
    <x v="0"/>
    <n v="2"/>
  </r>
  <r>
    <x v="7"/>
    <x v="1"/>
    <x v="9"/>
    <x v="1"/>
    <x v="0"/>
    <x v="0"/>
    <n v="1"/>
  </r>
  <r>
    <x v="7"/>
    <x v="1"/>
    <x v="9"/>
    <x v="3"/>
    <x v="0"/>
    <x v="0"/>
    <n v="1"/>
  </r>
  <r>
    <x v="7"/>
    <x v="1"/>
    <x v="9"/>
    <x v="2"/>
    <x v="0"/>
    <x v="0"/>
    <n v="39"/>
  </r>
  <r>
    <x v="7"/>
    <x v="1"/>
    <x v="10"/>
    <x v="0"/>
    <x v="0"/>
    <x v="0"/>
    <n v="2"/>
  </r>
  <r>
    <x v="7"/>
    <x v="1"/>
    <x v="10"/>
    <x v="1"/>
    <x v="0"/>
    <x v="0"/>
    <n v="5"/>
  </r>
  <r>
    <x v="7"/>
    <x v="1"/>
    <x v="10"/>
    <x v="2"/>
    <x v="0"/>
    <x v="0"/>
    <n v="83.000000000000014"/>
  </r>
  <r>
    <x v="7"/>
    <x v="1"/>
    <x v="11"/>
    <x v="1"/>
    <x v="0"/>
    <x v="0"/>
    <n v="4"/>
  </r>
  <r>
    <x v="7"/>
    <x v="1"/>
    <x v="11"/>
    <x v="2"/>
    <x v="0"/>
    <x v="0"/>
    <n v="68"/>
  </r>
  <r>
    <x v="7"/>
    <x v="2"/>
    <x v="0"/>
    <x v="0"/>
    <x v="0"/>
    <x v="0"/>
    <n v="5"/>
  </r>
  <r>
    <x v="7"/>
    <x v="2"/>
    <x v="0"/>
    <x v="1"/>
    <x v="0"/>
    <x v="0"/>
    <n v="3"/>
  </r>
  <r>
    <x v="7"/>
    <x v="2"/>
    <x v="0"/>
    <x v="2"/>
    <x v="0"/>
    <x v="0"/>
    <n v="34"/>
  </r>
  <r>
    <x v="7"/>
    <x v="2"/>
    <x v="1"/>
    <x v="0"/>
    <x v="0"/>
    <x v="0"/>
    <n v="2"/>
  </r>
  <r>
    <x v="7"/>
    <x v="2"/>
    <x v="1"/>
    <x v="1"/>
    <x v="0"/>
    <x v="0"/>
    <n v="4"/>
  </r>
  <r>
    <x v="7"/>
    <x v="2"/>
    <x v="1"/>
    <x v="2"/>
    <x v="0"/>
    <x v="0"/>
    <n v="19"/>
  </r>
  <r>
    <x v="7"/>
    <x v="2"/>
    <x v="2"/>
    <x v="0"/>
    <x v="0"/>
    <x v="0"/>
    <n v="4"/>
  </r>
  <r>
    <x v="7"/>
    <x v="2"/>
    <x v="2"/>
    <x v="1"/>
    <x v="0"/>
    <x v="0"/>
    <n v="2"/>
  </r>
  <r>
    <x v="7"/>
    <x v="2"/>
    <x v="2"/>
    <x v="2"/>
    <x v="0"/>
    <x v="0"/>
    <n v="32"/>
  </r>
  <r>
    <x v="7"/>
    <x v="2"/>
    <x v="3"/>
    <x v="0"/>
    <x v="0"/>
    <x v="0"/>
    <n v="4"/>
  </r>
  <r>
    <x v="7"/>
    <x v="2"/>
    <x v="3"/>
    <x v="1"/>
    <x v="0"/>
    <x v="0"/>
    <n v="2"/>
  </r>
  <r>
    <x v="7"/>
    <x v="2"/>
    <x v="3"/>
    <x v="2"/>
    <x v="0"/>
    <x v="0"/>
    <n v="14"/>
  </r>
  <r>
    <x v="7"/>
    <x v="2"/>
    <x v="4"/>
    <x v="0"/>
    <x v="0"/>
    <x v="0"/>
    <n v="1"/>
  </r>
  <r>
    <x v="7"/>
    <x v="2"/>
    <x v="4"/>
    <x v="1"/>
    <x v="0"/>
    <x v="0"/>
    <n v="2"/>
  </r>
  <r>
    <x v="7"/>
    <x v="2"/>
    <x v="4"/>
    <x v="2"/>
    <x v="0"/>
    <x v="0"/>
    <n v="33"/>
  </r>
  <r>
    <x v="7"/>
    <x v="2"/>
    <x v="5"/>
    <x v="0"/>
    <x v="0"/>
    <x v="0"/>
    <n v="3"/>
  </r>
  <r>
    <x v="7"/>
    <x v="2"/>
    <x v="5"/>
    <x v="1"/>
    <x v="0"/>
    <x v="0"/>
    <n v="2"/>
  </r>
  <r>
    <x v="7"/>
    <x v="2"/>
    <x v="5"/>
    <x v="2"/>
    <x v="0"/>
    <x v="0"/>
    <n v="30"/>
  </r>
  <r>
    <x v="7"/>
    <x v="2"/>
    <x v="6"/>
    <x v="0"/>
    <x v="0"/>
    <x v="0"/>
    <n v="2"/>
  </r>
  <r>
    <x v="7"/>
    <x v="2"/>
    <x v="6"/>
    <x v="1"/>
    <x v="0"/>
    <x v="0"/>
    <n v="4"/>
  </r>
  <r>
    <x v="7"/>
    <x v="2"/>
    <x v="6"/>
    <x v="2"/>
    <x v="0"/>
    <x v="0"/>
    <n v="19"/>
  </r>
  <r>
    <x v="7"/>
    <x v="2"/>
    <x v="7"/>
    <x v="0"/>
    <x v="0"/>
    <x v="0"/>
    <n v="6"/>
  </r>
  <r>
    <x v="7"/>
    <x v="2"/>
    <x v="7"/>
    <x v="1"/>
    <x v="0"/>
    <x v="0"/>
    <n v="1"/>
  </r>
  <r>
    <x v="7"/>
    <x v="2"/>
    <x v="7"/>
    <x v="2"/>
    <x v="0"/>
    <x v="0"/>
    <n v="39"/>
  </r>
  <r>
    <x v="7"/>
    <x v="2"/>
    <x v="8"/>
    <x v="0"/>
    <x v="0"/>
    <x v="0"/>
    <n v="4"/>
  </r>
  <r>
    <x v="7"/>
    <x v="2"/>
    <x v="8"/>
    <x v="1"/>
    <x v="0"/>
    <x v="0"/>
    <n v="11"/>
  </r>
  <r>
    <x v="7"/>
    <x v="2"/>
    <x v="8"/>
    <x v="2"/>
    <x v="0"/>
    <x v="0"/>
    <n v="96.999999999999986"/>
  </r>
  <r>
    <x v="7"/>
    <x v="2"/>
    <x v="9"/>
    <x v="0"/>
    <x v="0"/>
    <x v="0"/>
    <n v="3"/>
  </r>
  <r>
    <x v="7"/>
    <x v="2"/>
    <x v="9"/>
    <x v="1"/>
    <x v="0"/>
    <x v="0"/>
    <n v="9"/>
  </r>
  <r>
    <x v="7"/>
    <x v="2"/>
    <x v="9"/>
    <x v="2"/>
    <x v="0"/>
    <x v="0"/>
    <n v="83.000000000000014"/>
  </r>
  <r>
    <x v="7"/>
    <x v="2"/>
    <x v="10"/>
    <x v="0"/>
    <x v="0"/>
    <x v="0"/>
    <n v="2"/>
  </r>
  <r>
    <x v="7"/>
    <x v="2"/>
    <x v="10"/>
    <x v="1"/>
    <x v="0"/>
    <x v="0"/>
    <n v="5"/>
  </r>
  <r>
    <x v="7"/>
    <x v="2"/>
    <x v="10"/>
    <x v="2"/>
    <x v="0"/>
    <x v="0"/>
    <n v="58"/>
  </r>
  <r>
    <x v="7"/>
    <x v="2"/>
    <x v="11"/>
    <x v="1"/>
    <x v="0"/>
    <x v="0"/>
    <n v="3"/>
  </r>
  <r>
    <x v="7"/>
    <x v="2"/>
    <x v="11"/>
    <x v="2"/>
    <x v="0"/>
    <x v="0"/>
    <n v="50.999999999999993"/>
  </r>
  <r>
    <x v="7"/>
    <x v="3"/>
    <x v="2"/>
    <x v="2"/>
    <x v="0"/>
    <x v="0"/>
    <n v="1"/>
  </r>
  <r>
    <x v="7"/>
    <x v="3"/>
    <x v="4"/>
    <x v="2"/>
    <x v="0"/>
    <x v="0"/>
    <n v="1"/>
  </r>
  <r>
    <x v="7"/>
    <x v="3"/>
    <x v="7"/>
    <x v="0"/>
    <x v="0"/>
    <x v="0"/>
    <n v="1"/>
  </r>
  <r>
    <x v="7"/>
    <x v="3"/>
    <x v="8"/>
    <x v="2"/>
    <x v="0"/>
    <x v="0"/>
    <n v="5"/>
  </r>
  <r>
    <x v="7"/>
    <x v="3"/>
    <x v="9"/>
    <x v="2"/>
    <x v="0"/>
    <x v="0"/>
    <n v="1"/>
  </r>
  <r>
    <x v="7"/>
    <x v="3"/>
    <x v="10"/>
    <x v="2"/>
    <x v="0"/>
    <x v="0"/>
    <n v="4"/>
  </r>
  <r>
    <x v="7"/>
    <x v="3"/>
    <x v="11"/>
    <x v="2"/>
    <x v="0"/>
    <x v="0"/>
    <n v="7"/>
  </r>
  <r>
    <x v="8"/>
    <x v="0"/>
    <x v="0"/>
    <x v="0"/>
    <x v="0"/>
    <x v="0"/>
    <n v="3"/>
  </r>
  <r>
    <x v="8"/>
    <x v="0"/>
    <x v="0"/>
    <x v="1"/>
    <x v="0"/>
    <x v="0"/>
    <n v="31"/>
  </r>
  <r>
    <x v="8"/>
    <x v="0"/>
    <x v="0"/>
    <x v="2"/>
    <x v="0"/>
    <x v="0"/>
    <n v="6"/>
  </r>
  <r>
    <x v="8"/>
    <x v="0"/>
    <x v="1"/>
    <x v="0"/>
    <x v="0"/>
    <x v="0"/>
    <n v="8"/>
  </r>
  <r>
    <x v="8"/>
    <x v="0"/>
    <x v="1"/>
    <x v="1"/>
    <x v="0"/>
    <x v="0"/>
    <n v="22.000000000000004"/>
  </r>
  <r>
    <x v="8"/>
    <x v="0"/>
    <x v="1"/>
    <x v="2"/>
    <x v="0"/>
    <x v="0"/>
    <n v="11"/>
  </r>
  <r>
    <x v="8"/>
    <x v="0"/>
    <x v="2"/>
    <x v="0"/>
    <x v="0"/>
    <x v="0"/>
    <n v="8"/>
  </r>
  <r>
    <x v="8"/>
    <x v="0"/>
    <x v="2"/>
    <x v="1"/>
    <x v="0"/>
    <x v="0"/>
    <n v="30"/>
  </r>
  <r>
    <x v="8"/>
    <x v="0"/>
    <x v="2"/>
    <x v="2"/>
    <x v="0"/>
    <x v="0"/>
    <n v="15"/>
  </r>
  <r>
    <x v="8"/>
    <x v="0"/>
    <x v="3"/>
    <x v="0"/>
    <x v="0"/>
    <x v="0"/>
    <n v="2"/>
  </r>
  <r>
    <x v="8"/>
    <x v="0"/>
    <x v="3"/>
    <x v="1"/>
    <x v="0"/>
    <x v="0"/>
    <n v="31"/>
  </r>
  <r>
    <x v="8"/>
    <x v="0"/>
    <x v="3"/>
    <x v="2"/>
    <x v="0"/>
    <x v="0"/>
    <n v="7"/>
  </r>
  <r>
    <x v="8"/>
    <x v="0"/>
    <x v="4"/>
    <x v="0"/>
    <x v="0"/>
    <x v="0"/>
    <n v="2"/>
  </r>
  <r>
    <x v="8"/>
    <x v="0"/>
    <x v="4"/>
    <x v="1"/>
    <x v="0"/>
    <x v="0"/>
    <n v="26"/>
  </r>
  <r>
    <x v="8"/>
    <x v="0"/>
    <x v="4"/>
    <x v="2"/>
    <x v="0"/>
    <x v="0"/>
    <n v="6"/>
  </r>
  <r>
    <x v="8"/>
    <x v="0"/>
    <x v="5"/>
    <x v="0"/>
    <x v="0"/>
    <x v="0"/>
    <n v="5"/>
  </r>
  <r>
    <x v="8"/>
    <x v="0"/>
    <x v="5"/>
    <x v="1"/>
    <x v="0"/>
    <x v="0"/>
    <n v="20"/>
  </r>
  <r>
    <x v="8"/>
    <x v="0"/>
    <x v="5"/>
    <x v="2"/>
    <x v="0"/>
    <x v="0"/>
    <n v="11"/>
  </r>
  <r>
    <x v="8"/>
    <x v="0"/>
    <x v="6"/>
    <x v="0"/>
    <x v="0"/>
    <x v="0"/>
    <n v="5"/>
  </r>
  <r>
    <x v="8"/>
    <x v="0"/>
    <x v="6"/>
    <x v="1"/>
    <x v="0"/>
    <x v="0"/>
    <n v="13"/>
  </r>
  <r>
    <x v="8"/>
    <x v="0"/>
    <x v="6"/>
    <x v="2"/>
    <x v="0"/>
    <x v="0"/>
    <n v="19"/>
  </r>
  <r>
    <x v="8"/>
    <x v="0"/>
    <x v="7"/>
    <x v="0"/>
    <x v="0"/>
    <x v="0"/>
    <n v="10"/>
  </r>
  <r>
    <x v="8"/>
    <x v="0"/>
    <x v="7"/>
    <x v="1"/>
    <x v="0"/>
    <x v="0"/>
    <n v="21"/>
  </r>
  <r>
    <x v="8"/>
    <x v="0"/>
    <x v="7"/>
    <x v="2"/>
    <x v="0"/>
    <x v="0"/>
    <n v="16"/>
  </r>
  <r>
    <x v="8"/>
    <x v="0"/>
    <x v="8"/>
    <x v="0"/>
    <x v="0"/>
    <x v="0"/>
    <n v="10"/>
  </r>
  <r>
    <x v="8"/>
    <x v="0"/>
    <x v="8"/>
    <x v="1"/>
    <x v="0"/>
    <x v="0"/>
    <n v="7"/>
  </r>
  <r>
    <x v="8"/>
    <x v="0"/>
    <x v="8"/>
    <x v="2"/>
    <x v="0"/>
    <x v="0"/>
    <n v="12"/>
  </r>
  <r>
    <x v="8"/>
    <x v="0"/>
    <x v="9"/>
    <x v="0"/>
    <x v="0"/>
    <x v="0"/>
    <n v="11"/>
  </r>
  <r>
    <x v="8"/>
    <x v="0"/>
    <x v="9"/>
    <x v="1"/>
    <x v="0"/>
    <x v="0"/>
    <n v="7"/>
  </r>
  <r>
    <x v="8"/>
    <x v="0"/>
    <x v="9"/>
    <x v="2"/>
    <x v="0"/>
    <x v="0"/>
    <n v="33"/>
  </r>
  <r>
    <x v="8"/>
    <x v="0"/>
    <x v="10"/>
    <x v="0"/>
    <x v="0"/>
    <x v="0"/>
    <n v="5"/>
  </r>
  <r>
    <x v="8"/>
    <x v="0"/>
    <x v="10"/>
    <x v="1"/>
    <x v="0"/>
    <x v="0"/>
    <n v="14"/>
  </r>
  <r>
    <x v="8"/>
    <x v="0"/>
    <x v="10"/>
    <x v="2"/>
    <x v="0"/>
    <x v="0"/>
    <n v="52"/>
  </r>
  <r>
    <x v="8"/>
    <x v="0"/>
    <x v="11"/>
    <x v="0"/>
    <x v="0"/>
    <x v="0"/>
    <n v="10"/>
  </r>
  <r>
    <x v="8"/>
    <x v="0"/>
    <x v="11"/>
    <x v="1"/>
    <x v="0"/>
    <x v="0"/>
    <n v="8"/>
  </r>
  <r>
    <x v="8"/>
    <x v="0"/>
    <x v="11"/>
    <x v="2"/>
    <x v="0"/>
    <x v="0"/>
    <n v="62"/>
  </r>
  <r>
    <x v="8"/>
    <x v="1"/>
    <x v="0"/>
    <x v="0"/>
    <x v="0"/>
    <x v="0"/>
    <n v="4"/>
  </r>
  <r>
    <x v="8"/>
    <x v="1"/>
    <x v="0"/>
    <x v="2"/>
    <x v="0"/>
    <x v="0"/>
    <n v="11"/>
  </r>
  <r>
    <x v="8"/>
    <x v="1"/>
    <x v="1"/>
    <x v="0"/>
    <x v="0"/>
    <x v="0"/>
    <n v="1"/>
  </r>
  <r>
    <x v="8"/>
    <x v="1"/>
    <x v="1"/>
    <x v="1"/>
    <x v="0"/>
    <x v="0"/>
    <n v="1"/>
  </r>
  <r>
    <x v="8"/>
    <x v="1"/>
    <x v="1"/>
    <x v="2"/>
    <x v="0"/>
    <x v="0"/>
    <n v="15"/>
  </r>
  <r>
    <x v="8"/>
    <x v="1"/>
    <x v="2"/>
    <x v="0"/>
    <x v="0"/>
    <x v="0"/>
    <n v="2"/>
  </r>
  <r>
    <x v="8"/>
    <x v="1"/>
    <x v="2"/>
    <x v="2"/>
    <x v="0"/>
    <x v="0"/>
    <n v="6"/>
  </r>
  <r>
    <x v="8"/>
    <x v="1"/>
    <x v="3"/>
    <x v="0"/>
    <x v="0"/>
    <x v="0"/>
    <n v="1"/>
  </r>
  <r>
    <x v="8"/>
    <x v="1"/>
    <x v="3"/>
    <x v="1"/>
    <x v="0"/>
    <x v="0"/>
    <n v="1"/>
  </r>
  <r>
    <x v="8"/>
    <x v="1"/>
    <x v="3"/>
    <x v="2"/>
    <x v="0"/>
    <x v="0"/>
    <n v="13"/>
  </r>
  <r>
    <x v="8"/>
    <x v="1"/>
    <x v="4"/>
    <x v="0"/>
    <x v="0"/>
    <x v="0"/>
    <n v="3"/>
  </r>
  <r>
    <x v="8"/>
    <x v="1"/>
    <x v="4"/>
    <x v="2"/>
    <x v="0"/>
    <x v="0"/>
    <n v="4"/>
  </r>
  <r>
    <x v="8"/>
    <x v="1"/>
    <x v="5"/>
    <x v="2"/>
    <x v="0"/>
    <x v="0"/>
    <n v="5"/>
  </r>
  <r>
    <x v="8"/>
    <x v="1"/>
    <x v="6"/>
    <x v="2"/>
    <x v="0"/>
    <x v="0"/>
    <n v="18"/>
  </r>
  <r>
    <x v="8"/>
    <x v="1"/>
    <x v="7"/>
    <x v="0"/>
    <x v="0"/>
    <x v="0"/>
    <n v="1"/>
  </r>
  <r>
    <x v="8"/>
    <x v="1"/>
    <x v="7"/>
    <x v="2"/>
    <x v="0"/>
    <x v="0"/>
    <n v="15"/>
  </r>
  <r>
    <x v="8"/>
    <x v="1"/>
    <x v="8"/>
    <x v="1"/>
    <x v="0"/>
    <x v="0"/>
    <n v="1"/>
  </r>
  <r>
    <x v="8"/>
    <x v="1"/>
    <x v="8"/>
    <x v="2"/>
    <x v="0"/>
    <x v="0"/>
    <n v="49.000000000000007"/>
  </r>
  <r>
    <x v="8"/>
    <x v="1"/>
    <x v="9"/>
    <x v="0"/>
    <x v="0"/>
    <x v="0"/>
    <n v="1"/>
  </r>
  <r>
    <x v="8"/>
    <x v="1"/>
    <x v="9"/>
    <x v="1"/>
    <x v="0"/>
    <x v="0"/>
    <n v="2"/>
  </r>
  <r>
    <x v="8"/>
    <x v="1"/>
    <x v="9"/>
    <x v="2"/>
    <x v="0"/>
    <x v="0"/>
    <n v="57"/>
  </r>
  <r>
    <x v="8"/>
    <x v="1"/>
    <x v="10"/>
    <x v="0"/>
    <x v="0"/>
    <x v="0"/>
    <n v="2"/>
  </r>
  <r>
    <x v="8"/>
    <x v="1"/>
    <x v="10"/>
    <x v="1"/>
    <x v="0"/>
    <x v="0"/>
    <n v="2"/>
  </r>
  <r>
    <x v="8"/>
    <x v="1"/>
    <x v="10"/>
    <x v="2"/>
    <x v="0"/>
    <x v="0"/>
    <n v="52"/>
  </r>
  <r>
    <x v="8"/>
    <x v="1"/>
    <x v="11"/>
    <x v="0"/>
    <x v="0"/>
    <x v="0"/>
    <n v="4"/>
  </r>
  <r>
    <x v="8"/>
    <x v="1"/>
    <x v="11"/>
    <x v="1"/>
    <x v="0"/>
    <x v="0"/>
    <n v="4"/>
  </r>
  <r>
    <x v="8"/>
    <x v="1"/>
    <x v="11"/>
    <x v="2"/>
    <x v="0"/>
    <x v="0"/>
    <n v="144"/>
  </r>
  <r>
    <x v="8"/>
    <x v="2"/>
    <x v="0"/>
    <x v="0"/>
    <x v="0"/>
    <x v="0"/>
    <n v="2"/>
  </r>
  <r>
    <x v="8"/>
    <x v="2"/>
    <x v="0"/>
    <x v="1"/>
    <x v="0"/>
    <x v="0"/>
    <n v="2"/>
  </r>
  <r>
    <x v="8"/>
    <x v="2"/>
    <x v="0"/>
    <x v="2"/>
    <x v="0"/>
    <x v="0"/>
    <n v="8"/>
  </r>
  <r>
    <x v="8"/>
    <x v="2"/>
    <x v="1"/>
    <x v="0"/>
    <x v="0"/>
    <x v="0"/>
    <n v="2"/>
  </r>
  <r>
    <x v="8"/>
    <x v="2"/>
    <x v="1"/>
    <x v="1"/>
    <x v="0"/>
    <x v="0"/>
    <n v="1"/>
  </r>
  <r>
    <x v="8"/>
    <x v="2"/>
    <x v="1"/>
    <x v="2"/>
    <x v="0"/>
    <x v="0"/>
    <n v="4"/>
  </r>
  <r>
    <x v="8"/>
    <x v="2"/>
    <x v="2"/>
    <x v="0"/>
    <x v="0"/>
    <x v="0"/>
    <n v="2"/>
  </r>
  <r>
    <x v="8"/>
    <x v="2"/>
    <x v="2"/>
    <x v="1"/>
    <x v="0"/>
    <x v="0"/>
    <n v="2"/>
  </r>
  <r>
    <x v="8"/>
    <x v="2"/>
    <x v="2"/>
    <x v="2"/>
    <x v="0"/>
    <x v="0"/>
    <n v="8"/>
  </r>
  <r>
    <x v="8"/>
    <x v="2"/>
    <x v="3"/>
    <x v="0"/>
    <x v="0"/>
    <x v="0"/>
    <n v="6"/>
  </r>
  <r>
    <x v="8"/>
    <x v="2"/>
    <x v="3"/>
    <x v="1"/>
    <x v="0"/>
    <x v="0"/>
    <n v="3"/>
  </r>
  <r>
    <x v="8"/>
    <x v="2"/>
    <x v="3"/>
    <x v="3"/>
    <x v="0"/>
    <x v="0"/>
    <n v="1"/>
  </r>
  <r>
    <x v="8"/>
    <x v="2"/>
    <x v="3"/>
    <x v="2"/>
    <x v="0"/>
    <x v="0"/>
    <n v="9"/>
  </r>
  <r>
    <x v="8"/>
    <x v="2"/>
    <x v="4"/>
    <x v="0"/>
    <x v="0"/>
    <x v="0"/>
    <n v="4"/>
  </r>
  <r>
    <x v="8"/>
    <x v="2"/>
    <x v="4"/>
    <x v="2"/>
    <x v="0"/>
    <x v="0"/>
    <n v="13"/>
  </r>
  <r>
    <x v="8"/>
    <x v="2"/>
    <x v="5"/>
    <x v="0"/>
    <x v="0"/>
    <x v="0"/>
    <n v="2"/>
  </r>
  <r>
    <x v="8"/>
    <x v="2"/>
    <x v="5"/>
    <x v="1"/>
    <x v="0"/>
    <x v="0"/>
    <n v="1"/>
  </r>
  <r>
    <x v="8"/>
    <x v="2"/>
    <x v="5"/>
    <x v="2"/>
    <x v="0"/>
    <x v="0"/>
    <n v="6"/>
  </r>
  <r>
    <x v="8"/>
    <x v="2"/>
    <x v="6"/>
    <x v="0"/>
    <x v="0"/>
    <x v="0"/>
    <n v="4"/>
  </r>
  <r>
    <x v="8"/>
    <x v="2"/>
    <x v="6"/>
    <x v="1"/>
    <x v="0"/>
    <x v="0"/>
    <n v="6"/>
  </r>
  <r>
    <x v="8"/>
    <x v="2"/>
    <x v="6"/>
    <x v="2"/>
    <x v="0"/>
    <x v="0"/>
    <n v="14"/>
  </r>
  <r>
    <x v="8"/>
    <x v="2"/>
    <x v="7"/>
    <x v="0"/>
    <x v="0"/>
    <x v="0"/>
    <n v="12"/>
  </r>
  <r>
    <x v="8"/>
    <x v="2"/>
    <x v="7"/>
    <x v="1"/>
    <x v="0"/>
    <x v="0"/>
    <n v="19"/>
  </r>
  <r>
    <x v="8"/>
    <x v="2"/>
    <x v="7"/>
    <x v="2"/>
    <x v="0"/>
    <x v="0"/>
    <n v="90"/>
  </r>
  <r>
    <x v="8"/>
    <x v="2"/>
    <x v="8"/>
    <x v="0"/>
    <x v="0"/>
    <x v="0"/>
    <n v="5"/>
  </r>
  <r>
    <x v="8"/>
    <x v="2"/>
    <x v="8"/>
    <x v="1"/>
    <x v="0"/>
    <x v="0"/>
    <n v="5"/>
  </r>
  <r>
    <x v="8"/>
    <x v="2"/>
    <x v="8"/>
    <x v="2"/>
    <x v="0"/>
    <x v="0"/>
    <n v="55.999999999999993"/>
  </r>
  <r>
    <x v="8"/>
    <x v="2"/>
    <x v="9"/>
    <x v="0"/>
    <x v="0"/>
    <x v="0"/>
    <n v="3"/>
  </r>
  <r>
    <x v="8"/>
    <x v="2"/>
    <x v="9"/>
    <x v="1"/>
    <x v="0"/>
    <x v="0"/>
    <n v="4"/>
  </r>
  <r>
    <x v="8"/>
    <x v="2"/>
    <x v="9"/>
    <x v="2"/>
    <x v="0"/>
    <x v="0"/>
    <n v="65"/>
  </r>
  <r>
    <x v="8"/>
    <x v="2"/>
    <x v="10"/>
    <x v="0"/>
    <x v="0"/>
    <x v="0"/>
    <n v="2"/>
  </r>
  <r>
    <x v="8"/>
    <x v="2"/>
    <x v="10"/>
    <x v="1"/>
    <x v="0"/>
    <x v="0"/>
    <n v="13"/>
  </r>
  <r>
    <x v="8"/>
    <x v="2"/>
    <x v="10"/>
    <x v="2"/>
    <x v="0"/>
    <x v="0"/>
    <n v="117"/>
  </r>
  <r>
    <x v="8"/>
    <x v="2"/>
    <x v="11"/>
    <x v="0"/>
    <x v="0"/>
    <x v="0"/>
    <n v="3"/>
  </r>
  <r>
    <x v="8"/>
    <x v="2"/>
    <x v="11"/>
    <x v="1"/>
    <x v="0"/>
    <x v="0"/>
    <n v="2"/>
  </r>
  <r>
    <x v="8"/>
    <x v="2"/>
    <x v="11"/>
    <x v="2"/>
    <x v="0"/>
    <x v="0"/>
    <n v="49.000000000000007"/>
  </r>
  <r>
    <x v="8"/>
    <x v="3"/>
    <x v="0"/>
    <x v="2"/>
    <x v="0"/>
    <x v="0"/>
    <n v="5"/>
  </r>
  <r>
    <x v="8"/>
    <x v="3"/>
    <x v="1"/>
    <x v="2"/>
    <x v="0"/>
    <x v="0"/>
    <n v="1"/>
  </r>
  <r>
    <x v="8"/>
    <x v="3"/>
    <x v="3"/>
    <x v="2"/>
    <x v="0"/>
    <x v="0"/>
    <n v="1"/>
  </r>
  <r>
    <x v="8"/>
    <x v="3"/>
    <x v="5"/>
    <x v="2"/>
    <x v="0"/>
    <x v="0"/>
    <n v="1"/>
  </r>
  <r>
    <x v="8"/>
    <x v="3"/>
    <x v="7"/>
    <x v="2"/>
    <x v="0"/>
    <x v="0"/>
    <n v="5"/>
  </r>
  <r>
    <x v="8"/>
    <x v="3"/>
    <x v="8"/>
    <x v="2"/>
    <x v="0"/>
    <x v="0"/>
    <n v="9"/>
  </r>
  <r>
    <x v="8"/>
    <x v="3"/>
    <x v="9"/>
    <x v="2"/>
    <x v="0"/>
    <x v="0"/>
    <n v="7"/>
  </r>
  <r>
    <x v="8"/>
    <x v="3"/>
    <x v="10"/>
    <x v="2"/>
    <x v="0"/>
    <x v="0"/>
    <n v="2"/>
  </r>
  <r>
    <x v="8"/>
    <x v="3"/>
    <x v="11"/>
    <x v="1"/>
    <x v="0"/>
    <x v="0"/>
    <n v="1"/>
  </r>
  <r>
    <x v="8"/>
    <x v="3"/>
    <x v="11"/>
    <x v="2"/>
    <x v="0"/>
    <x v="0"/>
    <n v="10"/>
  </r>
  <r>
    <x v="9"/>
    <x v="0"/>
    <x v="0"/>
    <x v="0"/>
    <x v="0"/>
    <x v="0"/>
    <n v="21"/>
  </r>
  <r>
    <x v="9"/>
    <x v="0"/>
    <x v="0"/>
    <x v="1"/>
    <x v="0"/>
    <x v="0"/>
    <n v="20"/>
  </r>
  <r>
    <x v="9"/>
    <x v="0"/>
    <x v="0"/>
    <x v="2"/>
    <x v="0"/>
    <x v="0"/>
    <n v="7"/>
  </r>
  <r>
    <x v="9"/>
    <x v="0"/>
    <x v="1"/>
    <x v="0"/>
    <x v="0"/>
    <x v="0"/>
    <n v="12"/>
  </r>
  <r>
    <x v="9"/>
    <x v="0"/>
    <x v="1"/>
    <x v="1"/>
    <x v="0"/>
    <x v="0"/>
    <n v="15"/>
  </r>
  <r>
    <x v="9"/>
    <x v="0"/>
    <x v="1"/>
    <x v="2"/>
    <x v="0"/>
    <x v="0"/>
    <n v="4"/>
  </r>
  <r>
    <x v="9"/>
    <x v="0"/>
    <x v="2"/>
    <x v="0"/>
    <x v="0"/>
    <x v="0"/>
    <n v="14"/>
  </r>
  <r>
    <x v="9"/>
    <x v="0"/>
    <x v="2"/>
    <x v="1"/>
    <x v="0"/>
    <x v="0"/>
    <n v="14"/>
  </r>
  <r>
    <x v="9"/>
    <x v="0"/>
    <x v="2"/>
    <x v="2"/>
    <x v="0"/>
    <x v="0"/>
    <n v="5"/>
  </r>
  <r>
    <x v="9"/>
    <x v="0"/>
    <x v="3"/>
    <x v="0"/>
    <x v="0"/>
    <x v="0"/>
    <n v="19"/>
  </r>
  <r>
    <x v="9"/>
    <x v="0"/>
    <x v="3"/>
    <x v="1"/>
    <x v="0"/>
    <x v="0"/>
    <n v="16"/>
  </r>
  <r>
    <x v="9"/>
    <x v="0"/>
    <x v="3"/>
    <x v="2"/>
    <x v="0"/>
    <x v="0"/>
    <n v="5"/>
  </r>
  <r>
    <x v="9"/>
    <x v="0"/>
    <x v="4"/>
    <x v="0"/>
    <x v="0"/>
    <x v="0"/>
    <n v="9"/>
  </r>
  <r>
    <x v="9"/>
    <x v="0"/>
    <x v="4"/>
    <x v="1"/>
    <x v="0"/>
    <x v="0"/>
    <n v="18"/>
  </r>
  <r>
    <x v="9"/>
    <x v="0"/>
    <x v="4"/>
    <x v="2"/>
    <x v="0"/>
    <x v="0"/>
    <n v="2"/>
  </r>
  <r>
    <x v="9"/>
    <x v="0"/>
    <x v="5"/>
    <x v="0"/>
    <x v="0"/>
    <x v="0"/>
    <n v="7"/>
  </r>
  <r>
    <x v="9"/>
    <x v="0"/>
    <x v="5"/>
    <x v="1"/>
    <x v="0"/>
    <x v="0"/>
    <n v="8"/>
  </r>
  <r>
    <x v="9"/>
    <x v="0"/>
    <x v="5"/>
    <x v="2"/>
    <x v="0"/>
    <x v="0"/>
    <n v="5"/>
  </r>
  <r>
    <x v="9"/>
    <x v="0"/>
    <x v="6"/>
    <x v="0"/>
    <x v="0"/>
    <x v="0"/>
    <n v="13"/>
  </r>
  <r>
    <x v="9"/>
    <x v="0"/>
    <x v="6"/>
    <x v="1"/>
    <x v="0"/>
    <x v="0"/>
    <n v="12"/>
  </r>
  <r>
    <x v="9"/>
    <x v="0"/>
    <x v="6"/>
    <x v="2"/>
    <x v="0"/>
    <x v="0"/>
    <n v="6"/>
  </r>
  <r>
    <x v="9"/>
    <x v="0"/>
    <x v="7"/>
    <x v="0"/>
    <x v="0"/>
    <x v="0"/>
    <n v="13"/>
  </r>
  <r>
    <x v="9"/>
    <x v="0"/>
    <x v="7"/>
    <x v="1"/>
    <x v="0"/>
    <x v="0"/>
    <n v="10"/>
  </r>
  <r>
    <x v="9"/>
    <x v="0"/>
    <x v="7"/>
    <x v="2"/>
    <x v="0"/>
    <x v="0"/>
    <n v="8"/>
  </r>
  <r>
    <x v="9"/>
    <x v="0"/>
    <x v="8"/>
    <x v="0"/>
    <x v="0"/>
    <x v="0"/>
    <n v="19"/>
  </r>
  <r>
    <x v="9"/>
    <x v="0"/>
    <x v="8"/>
    <x v="1"/>
    <x v="0"/>
    <x v="0"/>
    <n v="4"/>
  </r>
  <r>
    <x v="9"/>
    <x v="0"/>
    <x v="8"/>
    <x v="2"/>
    <x v="0"/>
    <x v="0"/>
    <n v="43"/>
  </r>
  <r>
    <x v="9"/>
    <x v="0"/>
    <x v="9"/>
    <x v="0"/>
    <x v="0"/>
    <x v="0"/>
    <n v="8"/>
  </r>
  <r>
    <x v="9"/>
    <x v="0"/>
    <x v="9"/>
    <x v="1"/>
    <x v="0"/>
    <x v="0"/>
    <n v="6"/>
  </r>
  <r>
    <x v="9"/>
    <x v="0"/>
    <x v="9"/>
    <x v="2"/>
    <x v="0"/>
    <x v="0"/>
    <n v="13"/>
  </r>
  <r>
    <x v="9"/>
    <x v="0"/>
    <x v="10"/>
    <x v="0"/>
    <x v="0"/>
    <x v="0"/>
    <n v="12"/>
  </r>
  <r>
    <x v="9"/>
    <x v="0"/>
    <x v="10"/>
    <x v="1"/>
    <x v="0"/>
    <x v="0"/>
    <n v="2"/>
  </r>
  <r>
    <x v="9"/>
    <x v="0"/>
    <x v="10"/>
    <x v="2"/>
    <x v="0"/>
    <x v="0"/>
    <n v="17"/>
  </r>
  <r>
    <x v="9"/>
    <x v="0"/>
    <x v="11"/>
    <x v="0"/>
    <x v="0"/>
    <x v="0"/>
    <n v="7"/>
  </r>
  <r>
    <x v="9"/>
    <x v="0"/>
    <x v="11"/>
    <x v="2"/>
    <x v="0"/>
    <x v="0"/>
    <n v="14"/>
  </r>
  <r>
    <x v="9"/>
    <x v="1"/>
    <x v="0"/>
    <x v="0"/>
    <x v="0"/>
    <x v="0"/>
    <n v="2"/>
  </r>
  <r>
    <x v="9"/>
    <x v="1"/>
    <x v="0"/>
    <x v="2"/>
    <x v="0"/>
    <x v="0"/>
    <n v="5"/>
  </r>
  <r>
    <x v="9"/>
    <x v="1"/>
    <x v="1"/>
    <x v="0"/>
    <x v="0"/>
    <x v="0"/>
    <n v="1"/>
  </r>
  <r>
    <x v="9"/>
    <x v="1"/>
    <x v="1"/>
    <x v="1"/>
    <x v="0"/>
    <x v="0"/>
    <n v="1"/>
  </r>
  <r>
    <x v="9"/>
    <x v="1"/>
    <x v="1"/>
    <x v="2"/>
    <x v="0"/>
    <x v="0"/>
    <n v="12"/>
  </r>
  <r>
    <x v="9"/>
    <x v="1"/>
    <x v="2"/>
    <x v="0"/>
    <x v="0"/>
    <x v="0"/>
    <n v="2"/>
  </r>
  <r>
    <x v="9"/>
    <x v="1"/>
    <x v="2"/>
    <x v="2"/>
    <x v="0"/>
    <x v="0"/>
    <n v="16"/>
  </r>
  <r>
    <x v="9"/>
    <x v="1"/>
    <x v="3"/>
    <x v="1"/>
    <x v="0"/>
    <x v="0"/>
    <n v="1"/>
  </r>
  <r>
    <x v="9"/>
    <x v="1"/>
    <x v="3"/>
    <x v="2"/>
    <x v="0"/>
    <x v="0"/>
    <n v="14"/>
  </r>
  <r>
    <x v="9"/>
    <x v="1"/>
    <x v="4"/>
    <x v="0"/>
    <x v="0"/>
    <x v="0"/>
    <n v="1"/>
  </r>
  <r>
    <x v="9"/>
    <x v="1"/>
    <x v="4"/>
    <x v="2"/>
    <x v="0"/>
    <x v="0"/>
    <n v="3"/>
  </r>
  <r>
    <x v="9"/>
    <x v="1"/>
    <x v="5"/>
    <x v="0"/>
    <x v="0"/>
    <x v="0"/>
    <n v="1"/>
  </r>
  <r>
    <x v="9"/>
    <x v="1"/>
    <x v="6"/>
    <x v="0"/>
    <x v="0"/>
    <x v="0"/>
    <n v="1"/>
  </r>
  <r>
    <x v="9"/>
    <x v="1"/>
    <x v="6"/>
    <x v="2"/>
    <x v="0"/>
    <x v="0"/>
    <n v="1"/>
  </r>
  <r>
    <x v="9"/>
    <x v="1"/>
    <x v="7"/>
    <x v="0"/>
    <x v="0"/>
    <x v="0"/>
    <n v="1"/>
  </r>
  <r>
    <x v="9"/>
    <x v="1"/>
    <x v="7"/>
    <x v="1"/>
    <x v="0"/>
    <x v="0"/>
    <n v="1"/>
  </r>
  <r>
    <x v="9"/>
    <x v="1"/>
    <x v="7"/>
    <x v="2"/>
    <x v="0"/>
    <x v="0"/>
    <n v="3"/>
  </r>
  <r>
    <x v="9"/>
    <x v="1"/>
    <x v="8"/>
    <x v="0"/>
    <x v="0"/>
    <x v="0"/>
    <n v="9"/>
  </r>
  <r>
    <x v="9"/>
    <x v="1"/>
    <x v="8"/>
    <x v="2"/>
    <x v="0"/>
    <x v="0"/>
    <n v="27.999999999999996"/>
  </r>
  <r>
    <x v="9"/>
    <x v="1"/>
    <x v="9"/>
    <x v="2"/>
    <x v="0"/>
    <x v="0"/>
    <n v="9"/>
  </r>
  <r>
    <x v="9"/>
    <x v="1"/>
    <x v="10"/>
    <x v="0"/>
    <x v="0"/>
    <x v="0"/>
    <n v="1"/>
  </r>
  <r>
    <x v="9"/>
    <x v="1"/>
    <x v="10"/>
    <x v="1"/>
    <x v="0"/>
    <x v="0"/>
    <n v="1"/>
  </r>
  <r>
    <x v="9"/>
    <x v="1"/>
    <x v="10"/>
    <x v="2"/>
    <x v="0"/>
    <x v="0"/>
    <n v="9"/>
  </r>
  <r>
    <x v="9"/>
    <x v="1"/>
    <x v="11"/>
    <x v="2"/>
    <x v="0"/>
    <x v="0"/>
    <n v="27.999999999999996"/>
  </r>
  <r>
    <x v="9"/>
    <x v="2"/>
    <x v="0"/>
    <x v="0"/>
    <x v="0"/>
    <x v="0"/>
    <n v="2"/>
  </r>
  <r>
    <x v="9"/>
    <x v="2"/>
    <x v="0"/>
    <x v="2"/>
    <x v="0"/>
    <x v="0"/>
    <n v="3"/>
  </r>
  <r>
    <x v="9"/>
    <x v="2"/>
    <x v="1"/>
    <x v="1"/>
    <x v="0"/>
    <x v="0"/>
    <n v="2"/>
  </r>
  <r>
    <x v="9"/>
    <x v="2"/>
    <x v="1"/>
    <x v="2"/>
    <x v="0"/>
    <x v="0"/>
    <n v="2"/>
  </r>
  <r>
    <x v="9"/>
    <x v="2"/>
    <x v="2"/>
    <x v="0"/>
    <x v="0"/>
    <x v="0"/>
    <n v="5"/>
  </r>
  <r>
    <x v="9"/>
    <x v="2"/>
    <x v="2"/>
    <x v="1"/>
    <x v="0"/>
    <x v="0"/>
    <n v="1"/>
  </r>
  <r>
    <x v="9"/>
    <x v="2"/>
    <x v="2"/>
    <x v="2"/>
    <x v="0"/>
    <x v="0"/>
    <n v="3"/>
  </r>
  <r>
    <x v="9"/>
    <x v="2"/>
    <x v="3"/>
    <x v="0"/>
    <x v="0"/>
    <x v="0"/>
    <n v="4"/>
  </r>
  <r>
    <x v="9"/>
    <x v="2"/>
    <x v="3"/>
    <x v="2"/>
    <x v="0"/>
    <x v="0"/>
    <n v="6"/>
  </r>
  <r>
    <x v="9"/>
    <x v="2"/>
    <x v="4"/>
    <x v="0"/>
    <x v="0"/>
    <x v="0"/>
    <n v="7"/>
  </r>
  <r>
    <x v="9"/>
    <x v="2"/>
    <x v="4"/>
    <x v="2"/>
    <x v="0"/>
    <x v="0"/>
    <n v="4"/>
  </r>
  <r>
    <x v="9"/>
    <x v="2"/>
    <x v="5"/>
    <x v="0"/>
    <x v="0"/>
    <x v="0"/>
    <n v="5"/>
  </r>
  <r>
    <x v="9"/>
    <x v="2"/>
    <x v="5"/>
    <x v="1"/>
    <x v="0"/>
    <x v="0"/>
    <n v="1"/>
  </r>
  <r>
    <x v="9"/>
    <x v="2"/>
    <x v="5"/>
    <x v="2"/>
    <x v="0"/>
    <x v="0"/>
    <n v="2"/>
  </r>
  <r>
    <x v="9"/>
    <x v="2"/>
    <x v="6"/>
    <x v="0"/>
    <x v="0"/>
    <x v="0"/>
    <n v="1"/>
  </r>
  <r>
    <x v="9"/>
    <x v="2"/>
    <x v="6"/>
    <x v="2"/>
    <x v="0"/>
    <x v="0"/>
    <n v="5"/>
  </r>
  <r>
    <x v="9"/>
    <x v="2"/>
    <x v="7"/>
    <x v="0"/>
    <x v="0"/>
    <x v="0"/>
    <n v="9"/>
  </r>
  <r>
    <x v="9"/>
    <x v="2"/>
    <x v="7"/>
    <x v="2"/>
    <x v="0"/>
    <x v="0"/>
    <n v="8"/>
  </r>
  <r>
    <x v="9"/>
    <x v="2"/>
    <x v="8"/>
    <x v="0"/>
    <x v="0"/>
    <x v="0"/>
    <n v="12"/>
  </r>
  <r>
    <x v="9"/>
    <x v="2"/>
    <x v="8"/>
    <x v="1"/>
    <x v="0"/>
    <x v="0"/>
    <n v="3"/>
  </r>
  <r>
    <x v="9"/>
    <x v="2"/>
    <x v="8"/>
    <x v="2"/>
    <x v="0"/>
    <x v="0"/>
    <n v="47"/>
  </r>
  <r>
    <x v="9"/>
    <x v="2"/>
    <x v="9"/>
    <x v="0"/>
    <x v="0"/>
    <x v="0"/>
    <n v="2"/>
  </r>
  <r>
    <x v="9"/>
    <x v="2"/>
    <x v="9"/>
    <x v="1"/>
    <x v="0"/>
    <x v="0"/>
    <n v="1"/>
  </r>
  <r>
    <x v="9"/>
    <x v="2"/>
    <x v="9"/>
    <x v="2"/>
    <x v="0"/>
    <x v="0"/>
    <n v="22.000000000000004"/>
  </r>
  <r>
    <x v="9"/>
    <x v="2"/>
    <x v="10"/>
    <x v="0"/>
    <x v="0"/>
    <x v="0"/>
    <n v="1"/>
  </r>
  <r>
    <x v="9"/>
    <x v="2"/>
    <x v="10"/>
    <x v="1"/>
    <x v="0"/>
    <x v="0"/>
    <n v="2"/>
  </r>
  <r>
    <x v="9"/>
    <x v="2"/>
    <x v="10"/>
    <x v="2"/>
    <x v="0"/>
    <x v="0"/>
    <n v="47"/>
  </r>
  <r>
    <x v="9"/>
    <x v="2"/>
    <x v="11"/>
    <x v="0"/>
    <x v="0"/>
    <x v="0"/>
    <n v="2"/>
  </r>
  <r>
    <x v="9"/>
    <x v="2"/>
    <x v="11"/>
    <x v="1"/>
    <x v="0"/>
    <x v="0"/>
    <n v="2"/>
  </r>
  <r>
    <x v="9"/>
    <x v="2"/>
    <x v="11"/>
    <x v="2"/>
    <x v="0"/>
    <x v="0"/>
    <n v="22.999999999999996"/>
  </r>
  <r>
    <x v="9"/>
    <x v="3"/>
    <x v="0"/>
    <x v="1"/>
    <x v="0"/>
    <x v="0"/>
    <n v="1"/>
  </r>
  <r>
    <x v="9"/>
    <x v="3"/>
    <x v="0"/>
    <x v="2"/>
    <x v="0"/>
    <x v="0"/>
    <n v="3"/>
  </r>
  <r>
    <x v="9"/>
    <x v="3"/>
    <x v="3"/>
    <x v="2"/>
    <x v="0"/>
    <x v="0"/>
    <n v="3"/>
  </r>
  <r>
    <x v="9"/>
    <x v="3"/>
    <x v="7"/>
    <x v="2"/>
    <x v="0"/>
    <x v="0"/>
    <n v="5"/>
  </r>
  <r>
    <x v="9"/>
    <x v="3"/>
    <x v="8"/>
    <x v="0"/>
    <x v="0"/>
    <x v="0"/>
    <n v="1"/>
  </r>
  <r>
    <x v="9"/>
    <x v="3"/>
    <x v="8"/>
    <x v="2"/>
    <x v="0"/>
    <x v="0"/>
    <n v="4"/>
  </r>
  <r>
    <x v="9"/>
    <x v="3"/>
    <x v="9"/>
    <x v="2"/>
    <x v="0"/>
    <x v="0"/>
    <n v="2"/>
  </r>
  <r>
    <x v="9"/>
    <x v="3"/>
    <x v="11"/>
    <x v="2"/>
    <x v="0"/>
    <x v="0"/>
    <n v="4"/>
  </r>
  <r>
    <x v="10"/>
    <x v="0"/>
    <x v="0"/>
    <x v="0"/>
    <x v="0"/>
    <x v="0"/>
    <n v="8"/>
  </r>
  <r>
    <x v="10"/>
    <x v="0"/>
    <x v="0"/>
    <x v="1"/>
    <x v="0"/>
    <x v="0"/>
    <n v="22.999999999999996"/>
  </r>
  <r>
    <x v="10"/>
    <x v="0"/>
    <x v="0"/>
    <x v="2"/>
    <x v="0"/>
    <x v="0"/>
    <n v="22.000000000000004"/>
  </r>
  <r>
    <x v="10"/>
    <x v="0"/>
    <x v="1"/>
    <x v="0"/>
    <x v="0"/>
    <x v="0"/>
    <n v="9"/>
  </r>
  <r>
    <x v="10"/>
    <x v="0"/>
    <x v="1"/>
    <x v="1"/>
    <x v="0"/>
    <x v="0"/>
    <n v="16"/>
  </r>
  <r>
    <x v="10"/>
    <x v="0"/>
    <x v="1"/>
    <x v="2"/>
    <x v="0"/>
    <x v="0"/>
    <n v="25"/>
  </r>
  <r>
    <x v="10"/>
    <x v="0"/>
    <x v="2"/>
    <x v="0"/>
    <x v="0"/>
    <x v="0"/>
    <n v="7"/>
  </r>
  <r>
    <x v="10"/>
    <x v="0"/>
    <x v="2"/>
    <x v="1"/>
    <x v="0"/>
    <x v="0"/>
    <n v="13"/>
  </r>
  <r>
    <x v="10"/>
    <x v="0"/>
    <x v="2"/>
    <x v="2"/>
    <x v="0"/>
    <x v="0"/>
    <n v="33"/>
  </r>
  <r>
    <x v="10"/>
    <x v="0"/>
    <x v="3"/>
    <x v="0"/>
    <x v="0"/>
    <x v="0"/>
    <n v="9"/>
  </r>
  <r>
    <x v="10"/>
    <x v="0"/>
    <x v="3"/>
    <x v="1"/>
    <x v="0"/>
    <x v="0"/>
    <n v="14"/>
  </r>
  <r>
    <x v="10"/>
    <x v="0"/>
    <x v="3"/>
    <x v="2"/>
    <x v="0"/>
    <x v="0"/>
    <n v="38"/>
  </r>
  <r>
    <x v="10"/>
    <x v="0"/>
    <x v="4"/>
    <x v="0"/>
    <x v="0"/>
    <x v="0"/>
    <n v="2"/>
  </r>
  <r>
    <x v="10"/>
    <x v="0"/>
    <x v="4"/>
    <x v="1"/>
    <x v="0"/>
    <x v="0"/>
    <n v="6"/>
  </r>
  <r>
    <x v="10"/>
    <x v="0"/>
    <x v="4"/>
    <x v="2"/>
    <x v="0"/>
    <x v="0"/>
    <n v="29"/>
  </r>
  <r>
    <x v="10"/>
    <x v="0"/>
    <x v="5"/>
    <x v="0"/>
    <x v="0"/>
    <x v="0"/>
    <n v="9"/>
  </r>
  <r>
    <x v="10"/>
    <x v="0"/>
    <x v="5"/>
    <x v="1"/>
    <x v="0"/>
    <x v="0"/>
    <n v="12"/>
  </r>
  <r>
    <x v="10"/>
    <x v="0"/>
    <x v="5"/>
    <x v="2"/>
    <x v="0"/>
    <x v="0"/>
    <n v="20"/>
  </r>
  <r>
    <x v="10"/>
    <x v="0"/>
    <x v="6"/>
    <x v="0"/>
    <x v="0"/>
    <x v="0"/>
    <n v="8"/>
  </r>
  <r>
    <x v="10"/>
    <x v="0"/>
    <x v="6"/>
    <x v="1"/>
    <x v="0"/>
    <x v="0"/>
    <n v="6"/>
  </r>
  <r>
    <x v="10"/>
    <x v="0"/>
    <x v="6"/>
    <x v="2"/>
    <x v="0"/>
    <x v="0"/>
    <n v="20"/>
  </r>
  <r>
    <x v="10"/>
    <x v="0"/>
    <x v="7"/>
    <x v="0"/>
    <x v="0"/>
    <x v="0"/>
    <n v="11"/>
  </r>
  <r>
    <x v="10"/>
    <x v="0"/>
    <x v="7"/>
    <x v="1"/>
    <x v="0"/>
    <x v="0"/>
    <n v="13"/>
  </r>
  <r>
    <x v="10"/>
    <x v="0"/>
    <x v="7"/>
    <x v="3"/>
    <x v="0"/>
    <x v="0"/>
    <n v="1"/>
  </r>
  <r>
    <x v="10"/>
    <x v="0"/>
    <x v="7"/>
    <x v="2"/>
    <x v="0"/>
    <x v="0"/>
    <n v="38"/>
  </r>
  <r>
    <x v="10"/>
    <x v="0"/>
    <x v="8"/>
    <x v="0"/>
    <x v="0"/>
    <x v="0"/>
    <n v="5"/>
  </r>
  <r>
    <x v="10"/>
    <x v="0"/>
    <x v="8"/>
    <x v="1"/>
    <x v="0"/>
    <x v="0"/>
    <n v="5"/>
  </r>
  <r>
    <x v="10"/>
    <x v="0"/>
    <x v="8"/>
    <x v="2"/>
    <x v="0"/>
    <x v="0"/>
    <n v="55"/>
  </r>
  <r>
    <x v="10"/>
    <x v="0"/>
    <x v="9"/>
    <x v="0"/>
    <x v="0"/>
    <x v="0"/>
    <n v="7"/>
  </r>
  <r>
    <x v="10"/>
    <x v="0"/>
    <x v="9"/>
    <x v="1"/>
    <x v="0"/>
    <x v="0"/>
    <n v="4"/>
  </r>
  <r>
    <x v="10"/>
    <x v="0"/>
    <x v="9"/>
    <x v="2"/>
    <x v="0"/>
    <x v="0"/>
    <n v="40"/>
  </r>
  <r>
    <x v="10"/>
    <x v="0"/>
    <x v="10"/>
    <x v="0"/>
    <x v="0"/>
    <x v="0"/>
    <n v="1"/>
  </r>
  <r>
    <x v="10"/>
    <x v="0"/>
    <x v="10"/>
    <x v="1"/>
    <x v="0"/>
    <x v="0"/>
    <n v="4"/>
  </r>
  <r>
    <x v="10"/>
    <x v="0"/>
    <x v="10"/>
    <x v="2"/>
    <x v="0"/>
    <x v="0"/>
    <n v="50.999999999999993"/>
  </r>
  <r>
    <x v="10"/>
    <x v="0"/>
    <x v="11"/>
    <x v="0"/>
    <x v="0"/>
    <x v="0"/>
    <n v="4"/>
  </r>
  <r>
    <x v="10"/>
    <x v="0"/>
    <x v="11"/>
    <x v="1"/>
    <x v="0"/>
    <x v="0"/>
    <n v="6"/>
  </r>
  <r>
    <x v="10"/>
    <x v="0"/>
    <x v="11"/>
    <x v="2"/>
    <x v="0"/>
    <x v="0"/>
    <n v="47"/>
  </r>
  <r>
    <x v="10"/>
    <x v="1"/>
    <x v="0"/>
    <x v="0"/>
    <x v="0"/>
    <x v="0"/>
    <n v="4"/>
  </r>
  <r>
    <x v="10"/>
    <x v="1"/>
    <x v="0"/>
    <x v="1"/>
    <x v="0"/>
    <x v="0"/>
    <n v="1"/>
  </r>
  <r>
    <x v="10"/>
    <x v="1"/>
    <x v="0"/>
    <x v="2"/>
    <x v="0"/>
    <x v="0"/>
    <n v="43"/>
  </r>
  <r>
    <x v="10"/>
    <x v="1"/>
    <x v="1"/>
    <x v="0"/>
    <x v="0"/>
    <x v="0"/>
    <n v="1"/>
  </r>
  <r>
    <x v="10"/>
    <x v="1"/>
    <x v="1"/>
    <x v="2"/>
    <x v="0"/>
    <x v="0"/>
    <n v="40"/>
  </r>
  <r>
    <x v="10"/>
    <x v="1"/>
    <x v="2"/>
    <x v="2"/>
    <x v="0"/>
    <x v="0"/>
    <n v="25"/>
  </r>
  <r>
    <x v="10"/>
    <x v="1"/>
    <x v="3"/>
    <x v="1"/>
    <x v="0"/>
    <x v="0"/>
    <n v="1"/>
  </r>
  <r>
    <x v="10"/>
    <x v="1"/>
    <x v="3"/>
    <x v="2"/>
    <x v="0"/>
    <x v="0"/>
    <n v="14"/>
  </r>
  <r>
    <x v="10"/>
    <x v="1"/>
    <x v="4"/>
    <x v="2"/>
    <x v="0"/>
    <x v="0"/>
    <n v="6"/>
  </r>
  <r>
    <x v="10"/>
    <x v="1"/>
    <x v="5"/>
    <x v="2"/>
    <x v="0"/>
    <x v="0"/>
    <n v="14"/>
  </r>
  <r>
    <x v="10"/>
    <x v="1"/>
    <x v="6"/>
    <x v="2"/>
    <x v="0"/>
    <x v="0"/>
    <n v="3"/>
  </r>
  <r>
    <x v="10"/>
    <x v="1"/>
    <x v="7"/>
    <x v="2"/>
    <x v="0"/>
    <x v="0"/>
    <n v="9"/>
  </r>
  <r>
    <x v="10"/>
    <x v="1"/>
    <x v="8"/>
    <x v="0"/>
    <x v="0"/>
    <x v="0"/>
    <n v="2"/>
  </r>
  <r>
    <x v="10"/>
    <x v="1"/>
    <x v="8"/>
    <x v="2"/>
    <x v="0"/>
    <x v="0"/>
    <n v="54.000000000000007"/>
  </r>
  <r>
    <x v="10"/>
    <x v="1"/>
    <x v="9"/>
    <x v="0"/>
    <x v="0"/>
    <x v="0"/>
    <n v="1"/>
  </r>
  <r>
    <x v="10"/>
    <x v="1"/>
    <x v="9"/>
    <x v="2"/>
    <x v="0"/>
    <x v="0"/>
    <n v="24"/>
  </r>
  <r>
    <x v="10"/>
    <x v="1"/>
    <x v="10"/>
    <x v="1"/>
    <x v="0"/>
    <x v="0"/>
    <n v="1"/>
  </r>
  <r>
    <x v="10"/>
    <x v="1"/>
    <x v="10"/>
    <x v="2"/>
    <x v="0"/>
    <x v="0"/>
    <n v="18"/>
  </r>
  <r>
    <x v="10"/>
    <x v="1"/>
    <x v="11"/>
    <x v="0"/>
    <x v="0"/>
    <x v="0"/>
    <n v="1"/>
  </r>
  <r>
    <x v="10"/>
    <x v="1"/>
    <x v="11"/>
    <x v="1"/>
    <x v="0"/>
    <x v="0"/>
    <n v="1"/>
  </r>
  <r>
    <x v="10"/>
    <x v="1"/>
    <x v="11"/>
    <x v="2"/>
    <x v="0"/>
    <x v="0"/>
    <n v="47"/>
  </r>
  <r>
    <x v="10"/>
    <x v="2"/>
    <x v="0"/>
    <x v="0"/>
    <x v="0"/>
    <x v="0"/>
    <n v="2"/>
  </r>
  <r>
    <x v="10"/>
    <x v="2"/>
    <x v="0"/>
    <x v="1"/>
    <x v="0"/>
    <x v="0"/>
    <n v="2"/>
  </r>
  <r>
    <x v="10"/>
    <x v="2"/>
    <x v="0"/>
    <x v="2"/>
    <x v="0"/>
    <x v="0"/>
    <n v="34"/>
  </r>
  <r>
    <x v="10"/>
    <x v="2"/>
    <x v="1"/>
    <x v="0"/>
    <x v="0"/>
    <x v="0"/>
    <n v="2"/>
  </r>
  <r>
    <x v="10"/>
    <x v="2"/>
    <x v="1"/>
    <x v="1"/>
    <x v="0"/>
    <x v="0"/>
    <n v="1"/>
  </r>
  <r>
    <x v="10"/>
    <x v="2"/>
    <x v="1"/>
    <x v="2"/>
    <x v="0"/>
    <x v="0"/>
    <n v="26"/>
  </r>
  <r>
    <x v="10"/>
    <x v="2"/>
    <x v="2"/>
    <x v="0"/>
    <x v="0"/>
    <x v="0"/>
    <n v="2"/>
  </r>
  <r>
    <x v="10"/>
    <x v="2"/>
    <x v="2"/>
    <x v="1"/>
    <x v="0"/>
    <x v="0"/>
    <n v="1"/>
  </r>
  <r>
    <x v="10"/>
    <x v="2"/>
    <x v="2"/>
    <x v="2"/>
    <x v="0"/>
    <x v="0"/>
    <n v="34"/>
  </r>
  <r>
    <x v="10"/>
    <x v="2"/>
    <x v="3"/>
    <x v="0"/>
    <x v="0"/>
    <x v="0"/>
    <n v="2"/>
  </r>
  <r>
    <x v="10"/>
    <x v="2"/>
    <x v="3"/>
    <x v="1"/>
    <x v="0"/>
    <x v="0"/>
    <n v="2"/>
  </r>
  <r>
    <x v="10"/>
    <x v="2"/>
    <x v="3"/>
    <x v="2"/>
    <x v="0"/>
    <x v="0"/>
    <n v="39"/>
  </r>
  <r>
    <x v="10"/>
    <x v="2"/>
    <x v="4"/>
    <x v="0"/>
    <x v="0"/>
    <x v="0"/>
    <n v="4"/>
  </r>
  <r>
    <x v="10"/>
    <x v="2"/>
    <x v="4"/>
    <x v="1"/>
    <x v="0"/>
    <x v="0"/>
    <n v="1"/>
  </r>
  <r>
    <x v="10"/>
    <x v="2"/>
    <x v="4"/>
    <x v="2"/>
    <x v="0"/>
    <x v="0"/>
    <n v="30"/>
  </r>
  <r>
    <x v="10"/>
    <x v="2"/>
    <x v="5"/>
    <x v="0"/>
    <x v="0"/>
    <x v="0"/>
    <n v="3"/>
  </r>
  <r>
    <x v="10"/>
    <x v="2"/>
    <x v="5"/>
    <x v="1"/>
    <x v="0"/>
    <x v="0"/>
    <n v="1"/>
  </r>
  <r>
    <x v="10"/>
    <x v="2"/>
    <x v="5"/>
    <x v="2"/>
    <x v="0"/>
    <x v="0"/>
    <n v="24"/>
  </r>
  <r>
    <x v="10"/>
    <x v="2"/>
    <x v="6"/>
    <x v="2"/>
    <x v="0"/>
    <x v="0"/>
    <n v="22.999999999999996"/>
  </r>
  <r>
    <x v="10"/>
    <x v="2"/>
    <x v="7"/>
    <x v="0"/>
    <x v="0"/>
    <x v="0"/>
    <n v="3"/>
  </r>
  <r>
    <x v="10"/>
    <x v="2"/>
    <x v="7"/>
    <x v="1"/>
    <x v="0"/>
    <x v="0"/>
    <n v="1"/>
  </r>
  <r>
    <x v="10"/>
    <x v="2"/>
    <x v="7"/>
    <x v="2"/>
    <x v="0"/>
    <x v="0"/>
    <n v="38"/>
  </r>
  <r>
    <x v="10"/>
    <x v="2"/>
    <x v="8"/>
    <x v="0"/>
    <x v="0"/>
    <x v="0"/>
    <n v="10"/>
  </r>
  <r>
    <x v="10"/>
    <x v="2"/>
    <x v="8"/>
    <x v="1"/>
    <x v="0"/>
    <x v="0"/>
    <n v="3"/>
  </r>
  <r>
    <x v="10"/>
    <x v="2"/>
    <x v="8"/>
    <x v="2"/>
    <x v="0"/>
    <x v="0"/>
    <n v="85"/>
  </r>
  <r>
    <x v="10"/>
    <x v="2"/>
    <x v="9"/>
    <x v="0"/>
    <x v="0"/>
    <x v="0"/>
    <n v="3"/>
  </r>
  <r>
    <x v="10"/>
    <x v="2"/>
    <x v="9"/>
    <x v="1"/>
    <x v="0"/>
    <x v="0"/>
    <n v="1"/>
  </r>
  <r>
    <x v="10"/>
    <x v="2"/>
    <x v="9"/>
    <x v="3"/>
    <x v="0"/>
    <x v="0"/>
    <n v="1"/>
  </r>
  <r>
    <x v="10"/>
    <x v="2"/>
    <x v="9"/>
    <x v="2"/>
    <x v="0"/>
    <x v="0"/>
    <n v="36"/>
  </r>
  <r>
    <x v="10"/>
    <x v="2"/>
    <x v="10"/>
    <x v="0"/>
    <x v="0"/>
    <x v="0"/>
    <n v="3"/>
  </r>
  <r>
    <x v="10"/>
    <x v="2"/>
    <x v="10"/>
    <x v="1"/>
    <x v="0"/>
    <x v="0"/>
    <n v="3"/>
  </r>
  <r>
    <x v="10"/>
    <x v="2"/>
    <x v="10"/>
    <x v="2"/>
    <x v="0"/>
    <x v="0"/>
    <n v="74"/>
  </r>
  <r>
    <x v="10"/>
    <x v="2"/>
    <x v="11"/>
    <x v="0"/>
    <x v="0"/>
    <x v="0"/>
    <n v="2"/>
  </r>
  <r>
    <x v="10"/>
    <x v="2"/>
    <x v="11"/>
    <x v="2"/>
    <x v="0"/>
    <x v="0"/>
    <n v="49.000000000000007"/>
  </r>
  <r>
    <x v="10"/>
    <x v="3"/>
    <x v="0"/>
    <x v="2"/>
    <x v="0"/>
    <x v="0"/>
    <n v="6"/>
  </r>
  <r>
    <x v="10"/>
    <x v="3"/>
    <x v="1"/>
    <x v="0"/>
    <x v="0"/>
    <x v="0"/>
    <n v="1"/>
  </r>
  <r>
    <x v="10"/>
    <x v="3"/>
    <x v="1"/>
    <x v="2"/>
    <x v="0"/>
    <x v="0"/>
    <n v="8"/>
  </r>
  <r>
    <x v="10"/>
    <x v="3"/>
    <x v="2"/>
    <x v="2"/>
    <x v="0"/>
    <x v="0"/>
    <n v="1"/>
  </r>
  <r>
    <x v="10"/>
    <x v="3"/>
    <x v="5"/>
    <x v="2"/>
    <x v="0"/>
    <x v="0"/>
    <n v="1"/>
  </r>
  <r>
    <x v="10"/>
    <x v="3"/>
    <x v="8"/>
    <x v="2"/>
    <x v="0"/>
    <x v="0"/>
    <n v="1"/>
  </r>
  <r>
    <x v="10"/>
    <x v="3"/>
    <x v="9"/>
    <x v="2"/>
    <x v="0"/>
    <x v="0"/>
    <n v="1"/>
  </r>
  <r>
    <x v="10"/>
    <x v="3"/>
    <x v="10"/>
    <x v="2"/>
    <x v="0"/>
    <x v="0"/>
    <n v="1"/>
  </r>
  <r>
    <x v="10"/>
    <x v="3"/>
    <x v="11"/>
    <x v="0"/>
    <x v="0"/>
    <x v="0"/>
    <n v="1"/>
  </r>
  <r>
    <x v="10"/>
    <x v="3"/>
    <x v="11"/>
    <x v="2"/>
    <x v="0"/>
    <x v="0"/>
    <n v="13"/>
  </r>
  <r>
    <x v="11"/>
    <x v="0"/>
    <x v="0"/>
    <x v="0"/>
    <x v="0"/>
    <x v="0"/>
    <n v="57"/>
  </r>
  <r>
    <x v="11"/>
    <x v="0"/>
    <x v="0"/>
    <x v="1"/>
    <x v="0"/>
    <x v="0"/>
    <n v="162"/>
  </r>
  <r>
    <x v="11"/>
    <x v="0"/>
    <x v="0"/>
    <x v="3"/>
    <x v="0"/>
    <x v="0"/>
    <n v="2"/>
  </r>
  <r>
    <x v="11"/>
    <x v="0"/>
    <x v="0"/>
    <x v="2"/>
    <x v="0"/>
    <x v="0"/>
    <n v="35"/>
  </r>
  <r>
    <x v="11"/>
    <x v="0"/>
    <x v="1"/>
    <x v="0"/>
    <x v="0"/>
    <x v="0"/>
    <n v="34"/>
  </r>
  <r>
    <x v="11"/>
    <x v="0"/>
    <x v="1"/>
    <x v="1"/>
    <x v="0"/>
    <x v="0"/>
    <n v="146"/>
  </r>
  <r>
    <x v="11"/>
    <x v="0"/>
    <x v="1"/>
    <x v="3"/>
    <x v="0"/>
    <x v="0"/>
    <n v="2"/>
  </r>
  <r>
    <x v="11"/>
    <x v="0"/>
    <x v="1"/>
    <x v="2"/>
    <x v="0"/>
    <x v="0"/>
    <n v="36"/>
  </r>
  <r>
    <x v="11"/>
    <x v="0"/>
    <x v="2"/>
    <x v="0"/>
    <x v="0"/>
    <x v="0"/>
    <n v="45"/>
  </r>
  <r>
    <x v="11"/>
    <x v="0"/>
    <x v="2"/>
    <x v="1"/>
    <x v="0"/>
    <x v="0"/>
    <n v="143"/>
  </r>
  <r>
    <x v="11"/>
    <x v="0"/>
    <x v="2"/>
    <x v="3"/>
    <x v="0"/>
    <x v="0"/>
    <n v="2"/>
  </r>
  <r>
    <x v="11"/>
    <x v="0"/>
    <x v="2"/>
    <x v="2"/>
    <x v="0"/>
    <x v="0"/>
    <n v="27.999999999999996"/>
  </r>
  <r>
    <x v="11"/>
    <x v="0"/>
    <x v="3"/>
    <x v="0"/>
    <x v="0"/>
    <x v="0"/>
    <n v="57"/>
  </r>
  <r>
    <x v="11"/>
    <x v="0"/>
    <x v="3"/>
    <x v="1"/>
    <x v="0"/>
    <x v="0"/>
    <n v="142"/>
  </r>
  <r>
    <x v="11"/>
    <x v="0"/>
    <x v="3"/>
    <x v="2"/>
    <x v="0"/>
    <x v="0"/>
    <n v="40.999999999999993"/>
  </r>
  <r>
    <x v="11"/>
    <x v="0"/>
    <x v="4"/>
    <x v="0"/>
    <x v="0"/>
    <x v="0"/>
    <n v="50"/>
  </r>
  <r>
    <x v="11"/>
    <x v="0"/>
    <x v="4"/>
    <x v="1"/>
    <x v="0"/>
    <x v="0"/>
    <n v="122"/>
  </r>
  <r>
    <x v="11"/>
    <x v="0"/>
    <x v="4"/>
    <x v="2"/>
    <x v="0"/>
    <x v="0"/>
    <n v="42"/>
  </r>
  <r>
    <x v="11"/>
    <x v="0"/>
    <x v="5"/>
    <x v="0"/>
    <x v="0"/>
    <x v="0"/>
    <n v="43"/>
  </r>
  <r>
    <x v="11"/>
    <x v="0"/>
    <x v="5"/>
    <x v="1"/>
    <x v="0"/>
    <x v="0"/>
    <n v="86"/>
  </r>
  <r>
    <x v="11"/>
    <x v="0"/>
    <x v="5"/>
    <x v="2"/>
    <x v="0"/>
    <x v="0"/>
    <n v="43"/>
  </r>
  <r>
    <x v="11"/>
    <x v="0"/>
    <x v="6"/>
    <x v="0"/>
    <x v="0"/>
    <x v="0"/>
    <n v="53"/>
  </r>
  <r>
    <x v="11"/>
    <x v="0"/>
    <x v="6"/>
    <x v="1"/>
    <x v="0"/>
    <x v="0"/>
    <n v="68"/>
  </r>
  <r>
    <x v="11"/>
    <x v="0"/>
    <x v="6"/>
    <x v="2"/>
    <x v="0"/>
    <x v="0"/>
    <n v="32"/>
  </r>
  <r>
    <x v="11"/>
    <x v="0"/>
    <x v="7"/>
    <x v="0"/>
    <x v="0"/>
    <x v="0"/>
    <n v="89"/>
  </r>
  <r>
    <x v="11"/>
    <x v="0"/>
    <x v="7"/>
    <x v="1"/>
    <x v="0"/>
    <x v="0"/>
    <n v="39"/>
  </r>
  <r>
    <x v="11"/>
    <x v="0"/>
    <x v="7"/>
    <x v="2"/>
    <x v="0"/>
    <x v="0"/>
    <n v="48"/>
  </r>
  <r>
    <x v="11"/>
    <x v="0"/>
    <x v="8"/>
    <x v="0"/>
    <x v="0"/>
    <x v="0"/>
    <n v="95"/>
  </r>
  <r>
    <x v="11"/>
    <x v="0"/>
    <x v="8"/>
    <x v="1"/>
    <x v="0"/>
    <x v="0"/>
    <n v="43"/>
  </r>
  <r>
    <x v="11"/>
    <x v="0"/>
    <x v="8"/>
    <x v="2"/>
    <x v="0"/>
    <x v="0"/>
    <n v="136.00000000000003"/>
  </r>
  <r>
    <x v="11"/>
    <x v="0"/>
    <x v="9"/>
    <x v="0"/>
    <x v="0"/>
    <x v="0"/>
    <n v="54.000000000000007"/>
  </r>
  <r>
    <x v="11"/>
    <x v="0"/>
    <x v="9"/>
    <x v="1"/>
    <x v="0"/>
    <x v="0"/>
    <n v="37"/>
  </r>
  <r>
    <x v="11"/>
    <x v="0"/>
    <x v="9"/>
    <x v="3"/>
    <x v="0"/>
    <x v="0"/>
    <n v="1"/>
  </r>
  <r>
    <x v="11"/>
    <x v="0"/>
    <x v="9"/>
    <x v="2"/>
    <x v="0"/>
    <x v="0"/>
    <n v="81.999999999999986"/>
  </r>
  <r>
    <x v="11"/>
    <x v="0"/>
    <x v="10"/>
    <x v="0"/>
    <x v="0"/>
    <x v="0"/>
    <n v="47"/>
  </r>
  <r>
    <x v="11"/>
    <x v="0"/>
    <x v="10"/>
    <x v="1"/>
    <x v="0"/>
    <x v="0"/>
    <n v="27.999999999999996"/>
  </r>
  <r>
    <x v="11"/>
    <x v="0"/>
    <x v="10"/>
    <x v="2"/>
    <x v="0"/>
    <x v="0"/>
    <n v="63"/>
  </r>
  <r>
    <x v="11"/>
    <x v="0"/>
    <x v="11"/>
    <x v="0"/>
    <x v="0"/>
    <x v="0"/>
    <n v="22.000000000000004"/>
  </r>
  <r>
    <x v="11"/>
    <x v="0"/>
    <x v="11"/>
    <x v="1"/>
    <x v="0"/>
    <x v="0"/>
    <n v="15"/>
  </r>
  <r>
    <x v="11"/>
    <x v="0"/>
    <x v="11"/>
    <x v="2"/>
    <x v="0"/>
    <x v="0"/>
    <n v="84"/>
  </r>
  <r>
    <x v="11"/>
    <x v="1"/>
    <x v="0"/>
    <x v="0"/>
    <x v="0"/>
    <x v="0"/>
    <n v="6"/>
  </r>
  <r>
    <x v="11"/>
    <x v="1"/>
    <x v="0"/>
    <x v="1"/>
    <x v="0"/>
    <x v="0"/>
    <n v="2"/>
  </r>
  <r>
    <x v="11"/>
    <x v="1"/>
    <x v="0"/>
    <x v="3"/>
    <x v="0"/>
    <x v="0"/>
    <n v="1"/>
  </r>
  <r>
    <x v="11"/>
    <x v="1"/>
    <x v="0"/>
    <x v="2"/>
    <x v="0"/>
    <x v="0"/>
    <n v="22.000000000000004"/>
  </r>
  <r>
    <x v="11"/>
    <x v="1"/>
    <x v="1"/>
    <x v="0"/>
    <x v="0"/>
    <x v="0"/>
    <n v="5"/>
  </r>
  <r>
    <x v="11"/>
    <x v="1"/>
    <x v="1"/>
    <x v="1"/>
    <x v="0"/>
    <x v="0"/>
    <n v="2"/>
  </r>
  <r>
    <x v="11"/>
    <x v="1"/>
    <x v="1"/>
    <x v="3"/>
    <x v="0"/>
    <x v="0"/>
    <n v="1"/>
  </r>
  <r>
    <x v="11"/>
    <x v="1"/>
    <x v="1"/>
    <x v="2"/>
    <x v="0"/>
    <x v="0"/>
    <n v="13"/>
  </r>
  <r>
    <x v="11"/>
    <x v="1"/>
    <x v="2"/>
    <x v="0"/>
    <x v="0"/>
    <x v="0"/>
    <n v="2"/>
  </r>
  <r>
    <x v="11"/>
    <x v="1"/>
    <x v="2"/>
    <x v="1"/>
    <x v="0"/>
    <x v="0"/>
    <n v="1"/>
  </r>
  <r>
    <x v="11"/>
    <x v="1"/>
    <x v="2"/>
    <x v="3"/>
    <x v="0"/>
    <x v="0"/>
    <n v="1"/>
  </r>
  <r>
    <x v="11"/>
    <x v="1"/>
    <x v="2"/>
    <x v="2"/>
    <x v="0"/>
    <x v="0"/>
    <n v="9"/>
  </r>
  <r>
    <x v="11"/>
    <x v="1"/>
    <x v="3"/>
    <x v="0"/>
    <x v="0"/>
    <x v="0"/>
    <n v="4"/>
  </r>
  <r>
    <x v="11"/>
    <x v="1"/>
    <x v="3"/>
    <x v="2"/>
    <x v="0"/>
    <x v="0"/>
    <n v="9"/>
  </r>
  <r>
    <x v="11"/>
    <x v="1"/>
    <x v="4"/>
    <x v="0"/>
    <x v="0"/>
    <x v="0"/>
    <n v="2"/>
  </r>
  <r>
    <x v="11"/>
    <x v="1"/>
    <x v="4"/>
    <x v="2"/>
    <x v="0"/>
    <x v="0"/>
    <n v="5"/>
  </r>
  <r>
    <x v="11"/>
    <x v="1"/>
    <x v="5"/>
    <x v="2"/>
    <x v="0"/>
    <x v="0"/>
    <n v="6"/>
  </r>
  <r>
    <x v="11"/>
    <x v="1"/>
    <x v="6"/>
    <x v="0"/>
    <x v="0"/>
    <x v="0"/>
    <n v="3"/>
  </r>
  <r>
    <x v="11"/>
    <x v="1"/>
    <x v="6"/>
    <x v="2"/>
    <x v="0"/>
    <x v="0"/>
    <n v="3"/>
  </r>
  <r>
    <x v="11"/>
    <x v="1"/>
    <x v="7"/>
    <x v="0"/>
    <x v="0"/>
    <x v="0"/>
    <n v="1"/>
  </r>
  <r>
    <x v="11"/>
    <x v="1"/>
    <x v="7"/>
    <x v="2"/>
    <x v="0"/>
    <x v="0"/>
    <n v="5"/>
  </r>
  <r>
    <x v="11"/>
    <x v="1"/>
    <x v="8"/>
    <x v="0"/>
    <x v="0"/>
    <x v="0"/>
    <n v="13"/>
  </r>
  <r>
    <x v="11"/>
    <x v="1"/>
    <x v="8"/>
    <x v="1"/>
    <x v="0"/>
    <x v="0"/>
    <n v="2"/>
  </r>
  <r>
    <x v="11"/>
    <x v="1"/>
    <x v="8"/>
    <x v="2"/>
    <x v="0"/>
    <x v="0"/>
    <n v="53"/>
  </r>
  <r>
    <x v="11"/>
    <x v="1"/>
    <x v="9"/>
    <x v="0"/>
    <x v="0"/>
    <x v="0"/>
    <n v="2"/>
  </r>
  <r>
    <x v="11"/>
    <x v="1"/>
    <x v="9"/>
    <x v="2"/>
    <x v="0"/>
    <x v="0"/>
    <n v="10"/>
  </r>
  <r>
    <x v="11"/>
    <x v="1"/>
    <x v="10"/>
    <x v="0"/>
    <x v="0"/>
    <x v="0"/>
    <n v="2"/>
  </r>
  <r>
    <x v="11"/>
    <x v="1"/>
    <x v="10"/>
    <x v="1"/>
    <x v="0"/>
    <x v="0"/>
    <n v="1"/>
  </r>
  <r>
    <x v="11"/>
    <x v="1"/>
    <x v="10"/>
    <x v="2"/>
    <x v="0"/>
    <x v="0"/>
    <n v="49.000000000000007"/>
  </r>
  <r>
    <x v="11"/>
    <x v="1"/>
    <x v="11"/>
    <x v="0"/>
    <x v="0"/>
    <x v="0"/>
    <n v="4"/>
  </r>
  <r>
    <x v="11"/>
    <x v="1"/>
    <x v="11"/>
    <x v="1"/>
    <x v="0"/>
    <x v="0"/>
    <n v="3"/>
  </r>
  <r>
    <x v="11"/>
    <x v="1"/>
    <x v="11"/>
    <x v="2"/>
    <x v="0"/>
    <x v="0"/>
    <n v="101"/>
  </r>
  <r>
    <x v="11"/>
    <x v="2"/>
    <x v="0"/>
    <x v="0"/>
    <x v="0"/>
    <x v="0"/>
    <n v="15"/>
  </r>
  <r>
    <x v="11"/>
    <x v="2"/>
    <x v="0"/>
    <x v="1"/>
    <x v="0"/>
    <x v="0"/>
    <n v="4"/>
  </r>
  <r>
    <x v="11"/>
    <x v="2"/>
    <x v="0"/>
    <x v="2"/>
    <x v="0"/>
    <x v="0"/>
    <n v="15"/>
  </r>
  <r>
    <x v="11"/>
    <x v="2"/>
    <x v="1"/>
    <x v="0"/>
    <x v="0"/>
    <x v="0"/>
    <n v="10"/>
  </r>
  <r>
    <x v="11"/>
    <x v="2"/>
    <x v="1"/>
    <x v="1"/>
    <x v="0"/>
    <x v="0"/>
    <n v="1"/>
  </r>
  <r>
    <x v="11"/>
    <x v="2"/>
    <x v="1"/>
    <x v="3"/>
    <x v="0"/>
    <x v="0"/>
    <n v="5"/>
  </r>
  <r>
    <x v="11"/>
    <x v="2"/>
    <x v="1"/>
    <x v="2"/>
    <x v="0"/>
    <x v="0"/>
    <n v="17"/>
  </r>
  <r>
    <x v="11"/>
    <x v="2"/>
    <x v="2"/>
    <x v="0"/>
    <x v="0"/>
    <x v="0"/>
    <n v="12"/>
  </r>
  <r>
    <x v="11"/>
    <x v="2"/>
    <x v="2"/>
    <x v="2"/>
    <x v="0"/>
    <x v="0"/>
    <n v="6"/>
  </r>
  <r>
    <x v="11"/>
    <x v="2"/>
    <x v="3"/>
    <x v="0"/>
    <x v="0"/>
    <x v="0"/>
    <n v="13"/>
  </r>
  <r>
    <x v="11"/>
    <x v="2"/>
    <x v="3"/>
    <x v="1"/>
    <x v="0"/>
    <x v="0"/>
    <n v="3"/>
  </r>
  <r>
    <x v="11"/>
    <x v="2"/>
    <x v="3"/>
    <x v="2"/>
    <x v="0"/>
    <x v="0"/>
    <n v="7"/>
  </r>
  <r>
    <x v="11"/>
    <x v="2"/>
    <x v="4"/>
    <x v="0"/>
    <x v="0"/>
    <x v="0"/>
    <n v="3"/>
  </r>
  <r>
    <x v="11"/>
    <x v="2"/>
    <x v="4"/>
    <x v="2"/>
    <x v="0"/>
    <x v="0"/>
    <n v="10"/>
  </r>
  <r>
    <x v="11"/>
    <x v="2"/>
    <x v="5"/>
    <x v="0"/>
    <x v="0"/>
    <x v="0"/>
    <n v="11"/>
  </r>
  <r>
    <x v="11"/>
    <x v="2"/>
    <x v="5"/>
    <x v="1"/>
    <x v="0"/>
    <x v="0"/>
    <n v="1"/>
  </r>
  <r>
    <x v="11"/>
    <x v="2"/>
    <x v="5"/>
    <x v="2"/>
    <x v="0"/>
    <x v="0"/>
    <n v="14"/>
  </r>
  <r>
    <x v="11"/>
    <x v="2"/>
    <x v="6"/>
    <x v="0"/>
    <x v="0"/>
    <x v="0"/>
    <n v="25"/>
  </r>
  <r>
    <x v="11"/>
    <x v="2"/>
    <x v="6"/>
    <x v="1"/>
    <x v="0"/>
    <x v="0"/>
    <n v="5"/>
  </r>
  <r>
    <x v="11"/>
    <x v="2"/>
    <x v="6"/>
    <x v="2"/>
    <x v="0"/>
    <x v="0"/>
    <n v="15"/>
  </r>
  <r>
    <x v="11"/>
    <x v="2"/>
    <x v="7"/>
    <x v="0"/>
    <x v="0"/>
    <x v="0"/>
    <n v="14"/>
  </r>
  <r>
    <x v="11"/>
    <x v="2"/>
    <x v="7"/>
    <x v="1"/>
    <x v="0"/>
    <x v="0"/>
    <n v="1"/>
  </r>
  <r>
    <x v="11"/>
    <x v="2"/>
    <x v="7"/>
    <x v="3"/>
    <x v="0"/>
    <x v="0"/>
    <n v="1"/>
  </r>
  <r>
    <x v="11"/>
    <x v="2"/>
    <x v="7"/>
    <x v="2"/>
    <x v="0"/>
    <x v="0"/>
    <n v="45"/>
  </r>
  <r>
    <x v="11"/>
    <x v="2"/>
    <x v="8"/>
    <x v="0"/>
    <x v="0"/>
    <x v="0"/>
    <n v="36"/>
  </r>
  <r>
    <x v="11"/>
    <x v="2"/>
    <x v="8"/>
    <x v="1"/>
    <x v="0"/>
    <x v="0"/>
    <n v="10"/>
  </r>
  <r>
    <x v="11"/>
    <x v="2"/>
    <x v="8"/>
    <x v="3"/>
    <x v="0"/>
    <x v="0"/>
    <n v="1"/>
  </r>
  <r>
    <x v="11"/>
    <x v="2"/>
    <x v="8"/>
    <x v="2"/>
    <x v="0"/>
    <x v="0"/>
    <n v="89"/>
  </r>
  <r>
    <x v="11"/>
    <x v="2"/>
    <x v="9"/>
    <x v="0"/>
    <x v="0"/>
    <x v="0"/>
    <n v="13"/>
  </r>
  <r>
    <x v="11"/>
    <x v="2"/>
    <x v="9"/>
    <x v="1"/>
    <x v="0"/>
    <x v="0"/>
    <n v="5"/>
  </r>
  <r>
    <x v="11"/>
    <x v="2"/>
    <x v="9"/>
    <x v="2"/>
    <x v="0"/>
    <x v="0"/>
    <n v="64"/>
  </r>
  <r>
    <x v="11"/>
    <x v="2"/>
    <x v="10"/>
    <x v="0"/>
    <x v="0"/>
    <x v="0"/>
    <n v="10"/>
  </r>
  <r>
    <x v="11"/>
    <x v="2"/>
    <x v="10"/>
    <x v="1"/>
    <x v="0"/>
    <x v="0"/>
    <n v="6"/>
  </r>
  <r>
    <x v="11"/>
    <x v="2"/>
    <x v="10"/>
    <x v="2"/>
    <x v="0"/>
    <x v="0"/>
    <n v="62"/>
  </r>
  <r>
    <x v="11"/>
    <x v="2"/>
    <x v="11"/>
    <x v="0"/>
    <x v="0"/>
    <x v="0"/>
    <n v="4"/>
  </r>
  <r>
    <x v="11"/>
    <x v="2"/>
    <x v="11"/>
    <x v="1"/>
    <x v="0"/>
    <x v="0"/>
    <n v="7"/>
  </r>
  <r>
    <x v="11"/>
    <x v="2"/>
    <x v="11"/>
    <x v="2"/>
    <x v="0"/>
    <x v="0"/>
    <n v="50"/>
  </r>
  <r>
    <x v="11"/>
    <x v="3"/>
    <x v="0"/>
    <x v="3"/>
    <x v="0"/>
    <x v="0"/>
    <n v="1"/>
  </r>
  <r>
    <x v="11"/>
    <x v="3"/>
    <x v="0"/>
    <x v="2"/>
    <x v="0"/>
    <x v="0"/>
    <n v="1"/>
  </r>
  <r>
    <x v="11"/>
    <x v="3"/>
    <x v="1"/>
    <x v="1"/>
    <x v="0"/>
    <x v="0"/>
    <n v="1"/>
  </r>
  <r>
    <x v="11"/>
    <x v="3"/>
    <x v="1"/>
    <x v="2"/>
    <x v="0"/>
    <x v="0"/>
    <n v="2"/>
  </r>
  <r>
    <x v="11"/>
    <x v="3"/>
    <x v="2"/>
    <x v="1"/>
    <x v="0"/>
    <x v="0"/>
    <n v="1"/>
  </r>
  <r>
    <x v="11"/>
    <x v="3"/>
    <x v="2"/>
    <x v="2"/>
    <x v="0"/>
    <x v="0"/>
    <n v="1"/>
  </r>
  <r>
    <x v="11"/>
    <x v="3"/>
    <x v="5"/>
    <x v="2"/>
    <x v="0"/>
    <x v="0"/>
    <n v="1"/>
  </r>
  <r>
    <x v="11"/>
    <x v="3"/>
    <x v="6"/>
    <x v="0"/>
    <x v="0"/>
    <x v="0"/>
    <n v="2"/>
  </r>
  <r>
    <x v="11"/>
    <x v="3"/>
    <x v="6"/>
    <x v="2"/>
    <x v="0"/>
    <x v="0"/>
    <n v="1"/>
  </r>
  <r>
    <x v="11"/>
    <x v="3"/>
    <x v="7"/>
    <x v="0"/>
    <x v="0"/>
    <x v="0"/>
    <n v="2"/>
  </r>
  <r>
    <x v="11"/>
    <x v="3"/>
    <x v="7"/>
    <x v="2"/>
    <x v="0"/>
    <x v="0"/>
    <n v="2"/>
  </r>
  <r>
    <x v="11"/>
    <x v="3"/>
    <x v="8"/>
    <x v="2"/>
    <x v="0"/>
    <x v="0"/>
    <n v="5"/>
  </r>
  <r>
    <x v="11"/>
    <x v="3"/>
    <x v="9"/>
    <x v="0"/>
    <x v="0"/>
    <x v="0"/>
    <n v="1"/>
  </r>
  <r>
    <x v="11"/>
    <x v="3"/>
    <x v="9"/>
    <x v="2"/>
    <x v="0"/>
    <x v="0"/>
    <n v="1"/>
  </r>
  <r>
    <x v="11"/>
    <x v="3"/>
    <x v="10"/>
    <x v="2"/>
    <x v="0"/>
    <x v="0"/>
    <n v="4"/>
  </r>
  <r>
    <x v="11"/>
    <x v="3"/>
    <x v="11"/>
    <x v="0"/>
    <x v="0"/>
    <x v="0"/>
    <n v="1"/>
  </r>
  <r>
    <x v="11"/>
    <x v="3"/>
    <x v="11"/>
    <x v="3"/>
    <x v="0"/>
    <x v="0"/>
    <n v="1"/>
  </r>
  <r>
    <x v="11"/>
    <x v="3"/>
    <x v="11"/>
    <x v="2"/>
    <x v="0"/>
    <x v="0"/>
    <n v="19"/>
  </r>
  <r>
    <x v="12"/>
    <x v="0"/>
    <x v="0"/>
    <x v="0"/>
    <x v="0"/>
    <x v="0"/>
    <n v="2"/>
  </r>
  <r>
    <x v="12"/>
    <x v="0"/>
    <x v="0"/>
    <x v="1"/>
    <x v="0"/>
    <x v="0"/>
    <n v="5"/>
  </r>
  <r>
    <x v="12"/>
    <x v="0"/>
    <x v="0"/>
    <x v="3"/>
    <x v="0"/>
    <x v="0"/>
    <n v="72"/>
  </r>
  <r>
    <x v="12"/>
    <x v="0"/>
    <x v="0"/>
    <x v="2"/>
    <x v="0"/>
    <x v="0"/>
    <n v="34"/>
  </r>
  <r>
    <x v="12"/>
    <x v="0"/>
    <x v="1"/>
    <x v="0"/>
    <x v="0"/>
    <x v="0"/>
    <n v="4"/>
  </r>
  <r>
    <x v="12"/>
    <x v="0"/>
    <x v="1"/>
    <x v="1"/>
    <x v="0"/>
    <x v="0"/>
    <n v="7"/>
  </r>
  <r>
    <x v="12"/>
    <x v="0"/>
    <x v="1"/>
    <x v="3"/>
    <x v="0"/>
    <x v="0"/>
    <n v="84"/>
  </r>
  <r>
    <x v="12"/>
    <x v="0"/>
    <x v="1"/>
    <x v="2"/>
    <x v="0"/>
    <x v="0"/>
    <n v="26"/>
  </r>
  <r>
    <x v="12"/>
    <x v="0"/>
    <x v="2"/>
    <x v="0"/>
    <x v="0"/>
    <x v="0"/>
    <n v="9"/>
  </r>
  <r>
    <x v="12"/>
    <x v="0"/>
    <x v="2"/>
    <x v="1"/>
    <x v="0"/>
    <x v="0"/>
    <n v="8"/>
  </r>
  <r>
    <x v="12"/>
    <x v="0"/>
    <x v="2"/>
    <x v="3"/>
    <x v="0"/>
    <x v="0"/>
    <n v="39"/>
  </r>
  <r>
    <x v="12"/>
    <x v="0"/>
    <x v="2"/>
    <x v="2"/>
    <x v="0"/>
    <x v="0"/>
    <n v="22.000000000000004"/>
  </r>
  <r>
    <x v="12"/>
    <x v="0"/>
    <x v="3"/>
    <x v="0"/>
    <x v="0"/>
    <x v="0"/>
    <n v="4"/>
  </r>
  <r>
    <x v="12"/>
    <x v="0"/>
    <x v="3"/>
    <x v="1"/>
    <x v="0"/>
    <x v="0"/>
    <n v="12"/>
  </r>
  <r>
    <x v="12"/>
    <x v="0"/>
    <x v="3"/>
    <x v="3"/>
    <x v="0"/>
    <x v="0"/>
    <n v="27.000000000000004"/>
  </r>
  <r>
    <x v="12"/>
    <x v="0"/>
    <x v="3"/>
    <x v="2"/>
    <x v="0"/>
    <x v="0"/>
    <n v="25"/>
  </r>
  <r>
    <x v="12"/>
    <x v="0"/>
    <x v="4"/>
    <x v="1"/>
    <x v="0"/>
    <x v="0"/>
    <n v="13"/>
  </r>
  <r>
    <x v="12"/>
    <x v="0"/>
    <x v="4"/>
    <x v="3"/>
    <x v="0"/>
    <x v="0"/>
    <n v="21"/>
  </r>
  <r>
    <x v="12"/>
    <x v="0"/>
    <x v="4"/>
    <x v="2"/>
    <x v="0"/>
    <x v="0"/>
    <n v="19"/>
  </r>
  <r>
    <x v="12"/>
    <x v="0"/>
    <x v="5"/>
    <x v="0"/>
    <x v="0"/>
    <x v="0"/>
    <n v="2"/>
  </r>
  <r>
    <x v="12"/>
    <x v="0"/>
    <x v="5"/>
    <x v="1"/>
    <x v="0"/>
    <x v="0"/>
    <n v="12"/>
  </r>
  <r>
    <x v="12"/>
    <x v="0"/>
    <x v="5"/>
    <x v="3"/>
    <x v="0"/>
    <x v="0"/>
    <n v="18"/>
  </r>
  <r>
    <x v="12"/>
    <x v="0"/>
    <x v="5"/>
    <x v="2"/>
    <x v="0"/>
    <x v="0"/>
    <n v="22.000000000000004"/>
  </r>
  <r>
    <x v="12"/>
    <x v="0"/>
    <x v="6"/>
    <x v="0"/>
    <x v="0"/>
    <x v="0"/>
    <n v="2"/>
  </r>
  <r>
    <x v="12"/>
    <x v="0"/>
    <x v="6"/>
    <x v="1"/>
    <x v="0"/>
    <x v="0"/>
    <n v="5"/>
  </r>
  <r>
    <x v="12"/>
    <x v="0"/>
    <x v="6"/>
    <x v="3"/>
    <x v="0"/>
    <x v="0"/>
    <n v="17"/>
  </r>
  <r>
    <x v="12"/>
    <x v="0"/>
    <x v="6"/>
    <x v="2"/>
    <x v="0"/>
    <x v="0"/>
    <n v="16"/>
  </r>
  <r>
    <x v="12"/>
    <x v="0"/>
    <x v="7"/>
    <x v="0"/>
    <x v="0"/>
    <x v="0"/>
    <n v="7"/>
  </r>
  <r>
    <x v="12"/>
    <x v="0"/>
    <x v="7"/>
    <x v="1"/>
    <x v="0"/>
    <x v="0"/>
    <n v="18"/>
  </r>
  <r>
    <x v="12"/>
    <x v="0"/>
    <x v="7"/>
    <x v="3"/>
    <x v="0"/>
    <x v="0"/>
    <n v="24"/>
  </r>
  <r>
    <x v="12"/>
    <x v="0"/>
    <x v="7"/>
    <x v="2"/>
    <x v="0"/>
    <x v="0"/>
    <n v="36"/>
  </r>
  <r>
    <x v="12"/>
    <x v="0"/>
    <x v="8"/>
    <x v="0"/>
    <x v="0"/>
    <x v="0"/>
    <n v="4"/>
  </r>
  <r>
    <x v="12"/>
    <x v="0"/>
    <x v="8"/>
    <x v="1"/>
    <x v="0"/>
    <x v="0"/>
    <n v="18"/>
  </r>
  <r>
    <x v="12"/>
    <x v="0"/>
    <x v="8"/>
    <x v="3"/>
    <x v="0"/>
    <x v="0"/>
    <n v="27.999999999999996"/>
  </r>
  <r>
    <x v="12"/>
    <x v="0"/>
    <x v="8"/>
    <x v="2"/>
    <x v="0"/>
    <x v="0"/>
    <n v="58"/>
  </r>
  <r>
    <x v="12"/>
    <x v="0"/>
    <x v="9"/>
    <x v="0"/>
    <x v="0"/>
    <x v="0"/>
    <n v="2"/>
  </r>
  <r>
    <x v="12"/>
    <x v="0"/>
    <x v="9"/>
    <x v="1"/>
    <x v="0"/>
    <x v="0"/>
    <n v="7"/>
  </r>
  <r>
    <x v="12"/>
    <x v="0"/>
    <x v="9"/>
    <x v="3"/>
    <x v="0"/>
    <x v="0"/>
    <n v="15"/>
  </r>
  <r>
    <x v="12"/>
    <x v="0"/>
    <x v="9"/>
    <x v="2"/>
    <x v="0"/>
    <x v="0"/>
    <n v="29"/>
  </r>
  <r>
    <x v="12"/>
    <x v="0"/>
    <x v="10"/>
    <x v="0"/>
    <x v="0"/>
    <x v="0"/>
    <n v="1"/>
  </r>
  <r>
    <x v="12"/>
    <x v="0"/>
    <x v="10"/>
    <x v="1"/>
    <x v="0"/>
    <x v="0"/>
    <n v="8"/>
  </r>
  <r>
    <x v="12"/>
    <x v="0"/>
    <x v="10"/>
    <x v="3"/>
    <x v="0"/>
    <x v="0"/>
    <n v="15"/>
  </r>
  <r>
    <x v="12"/>
    <x v="0"/>
    <x v="10"/>
    <x v="2"/>
    <x v="0"/>
    <x v="0"/>
    <n v="30"/>
  </r>
  <r>
    <x v="12"/>
    <x v="0"/>
    <x v="11"/>
    <x v="0"/>
    <x v="0"/>
    <x v="0"/>
    <n v="1"/>
  </r>
  <r>
    <x v="12"/>
    <x v="0"/>
    <x v="11"/>
    <x v="1"/>
    <x v="0"/>
    <x v="0"/>
    <n v="5"/>
  </r>
  <r>
    <x v="12"/>
    <x v="0"/>
    <x v="11"/>
    <x v="3"/>
    <x v="0"/>
    <x v="0"/>
    <n v="19"/>
  </r>
  <r>
    <x v="12"/>
    <x v="0"/>
    <x v="11"/>
    <x v="2"/>
    <x v="0"/>
    <x v="0"/>
    <n v="35"/>
  </r>
  <r>
    <x v="12"/>
    <x v="1"/>
    <x v="0"/>
    <x v="0"/>
    <x v="0"/>
    <x v="0"/>
    <n v="2"/>
  </r>
  <r>
    <x v="12"/>
    <x v="1"/>
    <x v="0"/>
    <x v="1"/>
    <x v="0"/>
    <x v="0"/>
    <n v="6"/>
  </r>
  <r>
    <x v="12"/>
    <x v="1"/>
    <x v="0"/>
    <x v="3"/>
    <x v="0"/>
    <x v="0"/>
    <n v="326"/>
  </r>
  <r>
    <x v="12"/>
    <x v="1"/>
    <x v="0"/>
    <x v="2"/>
    <x v="0"/>
    <x v="0"/>
    <n v="91.999999999999986"/>
  </r>
  <r>
    <x v="12"/>
    <x v="1"/>
    <x v="1"/>
    <x v="0"/>
    <x v="0"/>
    <x v="0"/>
    <n v="2"/>
  </r>
  <r>
    <x v="12"/>
    <x v="1"/>
    <x v="1"/>
    <x v="3"/>
    <x v="0"/>
    <x v="0"/>
    <n v="293"/>
  </r>
  <r>
    <x v="12"/>
    <x v="1"/>
    <x v="1"/>
    <x v="2"/>
    <x v="0"/>
    <x v="0"/>
    <n v="96"/>
  </r>
  <r>
    <x v="12"/>
    <x v="1"/>
    <x v="2"/>
    <x v="0"/>
    <x v="0"/>
    <x v="0"/>
    <n v="1"/>
  </r>
  <r>
    <x v="12"/>
    <x v="1"/>
    <x v="2"/>
    <x v="1"/>
    <x v="0"/>
    <x v="0"/>
    <n v="3"/>
  </r>
  <r>
    <x v="12"/>
    <x v="1"/>
    <x v="2"/>
    <x v="3"/>
    <x v="0"/>
    <x v="0"/>
    <n v="94"/>
  </r>
  <r>
    <x v="12"/>
    <x v="1"/>
    <x v="2"/>
    <x v="2"/>
    <x v="0"/>
    <x v="0"/>
    <n v="53"/>
  </r>
  <r>
    <x v="12"/>
    <x v="1"/>
    <x v="3"/>
    <x v="1"/>
    <x v="0"/>
    <x v="0"/>
    <n v="1"/>
  </r>
  <r>
    <x v="12"/>
    <x v="1"/>
    <x v="3"/>
    <x v="3"/>
    <x v="0"/>
    <x v="0"/>
    <n v="118"/>
  </r>
  <r>
    <x v="12"/>
    <x v="1"/>
    <x v="3"/>
    <x v="2"/>
    <x v="0"/>
    <x v="0"/>
    <n v="53"/>
  </r>
  <r>
    <x v="12"/>
    <x v="1"/>
    <x v="4"/>
    <x v="3"/>
    <x v="0"/>
    <x v="0"/>
    <n v="110"/>
  </r>
  <r>
    <x v="12"/>
    <x v="1"/>
    <x v="4"/>
    <x v="2"/>
    <x v="0"/>
    <x v="0"/>
    <n v="49.000000000000007"/>
  </r>
  <r>
    <x v="12"/>
    <x v="1"/>
    <x v="5"/>
    <x v="1"/>
    <x v="0"/>
    <x v="0"/>
    <n v="1"/>
  </r>
  <r>
    <x v="12"/>
    <x v="1"/>
    <x v="5"/>
    <x v="3"/>
    <x v="0"/>
    <x v="0"/>
    <n v="72"/>
  </r>
  <r>
    <x v="12"/>
    <x v="1"/>
    <x v="5"/>
    <x v="2"/>
    <x v="0"/>
    <x v="0"/>
    <n v="36"/>
  </r>
  <r>
    <x v="12"/>
    <x v="1"/>
    <x v="6"/>
    <x v="1"/>
    <x v="0"/>
    <x v="0"/>
    <n v="1"/>
  </r>
  <r>
    <x v="12"/>
    <x v="1"/>
    <x v="6"/>
    <x v="3"/>
    <x v="0"/>
    <x v="0"/>
    <n v="27.000000000000004"/>
  </r>
  <r>
    <x v="12"/>
    <x v="1"/>
    <x v="6"/>
    <x v="2"/>
    <x v="0"/>
    <x v="0"/>
    <n v="6"/>
  </r>
  <r>
    <x v="12"/>
    <x v="1"/>
    <x v="7"/>
    <x v="3"/>
    <x v="0"/>
    <x v="0"/>
    <n v="38"/>
  </r>
  <r>
    <x v="12"/>
    <x v="1"/>
    <x v="7"/>
    <x v="2"/>
    <x v="0"/>
    <x v="0"/>
    <n v="18"/>
  </r>
  <r>
    <x v="12"/>
    <x v="1"/>
    <x v="8"/>
    <x v="1"/>
    <x v="0"/>
    <x v="0"/>
    <n v="3"/>
  </r>
  <r>
    <x v="12"/>
    <x v="1"/>
    <x v="8"/>
    <x v="3"/>
    <x v="0"/>
    <x v="0"/>
    <n v="19"/>
  </r>
  <r>
    <x v="12"/>
    <x v="1"/>
    <x v="8"/>
    <x v="2"/>
    <x v="0"/>
    <x v="0"/>
    <n v="13"/>
  </r>
  <r>
    <x v="12"/>
    <x v="1"/>
    <x v="9"/>
    <x v="0"/>
    <x v="0"/>
    <x v="0"/>
    <n v="1"/>
  </r>
  <r>
    <x v="12"/>
    <x v="1"/>
    <x v="9"/>
    <x v="1"/>
    <x v="0"/>
    <x v="0"/>
    <n v="3"/>
  </r>
  <r>
    <x v="12"/>
    <x v="1"/>
    <x v="9"/>
    <x v="3"/>
    <x v="0"/>
    <x v="0"/>
    <n v="14"/>
  </r>
  <r>
    <x v="12"/>
    <x v="1"/>
    <x v="9"/>
    <x v="2"/>
    <x v="0"/>
    <x v="0"/>
    <n v="20"/>
  </r>
  <r>
    <x v="12"/>
    <x v="1"/>
    <x v="10"/>
    <x v="1"/>
    <x v="0"/>
    <x v="0"/>
    <n v="1"/>
  </r>
  <r>
    <x v="12"/>
    <x v="1"/>
    <x v="10"/>
    <x v="3"/>
    <x v="0"/>
    <x v="0"/>
    <n v="20"/>
  </r>
  <r>
    <x v="12"/>
    <x v="1"/>
    <x v="10"/>
    <x v="2"/>
    <x v="0"/>
    <x v="0"/>
    <n v="22.999999999999996"/>
  </r>
  <r>
    <x v="12"/>
    <x v="1"/>
    <x v="11"/>
    <x v="0"/>
    <x v="0"/>
    <x v="0"/>
    <n v="1"/>
  </r>
  <r>
    <x v="12"/>
    <x v="1"/>
    <x v="11"/>
    <x v="1"/>
    <x v="0"/>
    <x v="0"/>
    <n v="5"/>
  </r>
  <r>
    <x v="12"/>
    <x v="1"/>
    <x v="11"/>
    <x v="3"/>
    <x v="0"/>
    <x v="0"/>
    <n v="58"/>
  </r>
  <r>
    <x v="12"/>
    <x v="1"/>
    <x v="11"/>
    <x v="2"/>
    <x v="0"/>
    <x v="0"/>
    <n v="73"/>
  </r>
  <r>
    <x v="12"/>
    <x v="2"/>
    <x v="0"/>
    <x v="3"/>
    <x v="0"/>
    <x v="0"/>
    <n v="7"/>
  </r>
  <r>
    <x v="12"/>
    <x v="2"/>
    <x v="0"/>
    <x v="2"/>
    <x v="0"/>
    <x v="0"/>
    <n v="6"/>
  </r>
  <r>
    <x v="12"/>
    <x v="2"/>
    <x v="1"/>
    <x v="3"/>
    <x v="0"/>
    <x v="0"/>
    <n v="5"/>
  </r>
  <r>
    <x v="12"/>
    <x v="2"/>
    <x v="1"/>
    <x v="2"/>
    <x v="0"/>
    <x v="0"/>
    <n v="10"/>
  </r>
  <r>
    <x v="12"/>
    <x v="2"/>
    <x v="2"/>
    <x v="3"/>
    <x v="0"/>
    <x v="0"/>
    <n v="8"/>
  </r>
  <r>
    <x v="12"/>
    <x v="2"/>
    <x v="2"/>
    <x v="2"/>
    <x v="0"/>
    <x v="0"/>
    <n v="3"/>
  </r>
  <r>
    <x v="12"/>
    <x v="2"/>
    <x v="3"/>
    <x v="3"/>
    <x v="0"/>
    <x v="0"/>
    <n v="7"/>
  </r>
  <r>
    <x v="12"/>
    <x v="2"/>
    <x v="4"/>
    <x v="3"/>
    <x v="0"/>
    <x v="0"/>
    <n v="4"/>
  </r>
  <r>
    <x v="12"/>
    <x v="2"/>
    <x v="4"/>
    <x v="2"/>
    <x v="0"/>
    <x v="0"/>
    <n v="2"/>
  </r>
  <r>
    <x v="12"/>
    <x v="2"/>
    <x v="5"/>
    <x v="3"/>
    <x v="0"/>
    <x v="0"/>
    <n v="1"/>
  </r>
  <r>
    <x v="12"/>
    <x v="2"/>
    <x v="5"/>
    <x v="2"/>
    <x v="0"/>
    <x v="0"/>
    <n v="1"/>
  </r>
  <r>
    <x v="12"/>
    <x v="2"/>
    <x v="6"/>
    <x v="0"/>
    <x v="0"/>
    <x v="0"/>
    <n v="2"/>
  </r>
  <r>
    <x v="12"/>
    <x v="2"/>
    <x v="6"/>
    <x v="3"/>
    <x v="0"/>
    <x v="0"/>
    <n v="5"/>
  </r>
  <r>
    <x v="12"/>
    <x v="2"/>
    <x v="6"/>
    <x v="2"/>
    <x v="0"/>
    <x v="0"/>
    <n v="1"/>
  </r>
  <r>
    <x v="12"/>
    <x v="2"/>
    <x v="7"/>
    <x v="0"/>
    <x v="0"/>
    <x v="0"/>
    <n v="1"/>
  </r>
  <r>
    <x v="12"/>
    <x v="2"/>
    <x v="7"/>
    <x v="1"/>
    <x v="0"/>
    <x v="0"/>
    <n v="3"/>
  </r>
  <r>
    <x v="12"/>
    <x v="2"/>
    <x v="7"/>
    <x v="3"/>
    <x v="0"/>
    <x v="0"/>
    <n v="5"/>
  </r>
  <r>
    <x v="12"/>
    <x v="2"/>
    <x v="7"/>
    <x v="2"/>
    <x v="0"/>
    <x v="0"/>
    <n v="7"/>
  </r>
  <r>
    <x v="12"/>
    <x v="2"/>
    <x v="8"/>
    <x v="1"/>
    <x v="0"/>
    <x v="0"/>
    <n v="7"/>
  </r>
  <r>
    <x v="12"/>
    <x v="2"/>
    <x v="8"/>
    <x v="3"/>
    <x v="0"/>
    <x v="0"/>
    <n v="20"/>
  </r>
  <r>
    <x v="12"/>
    <x v="2"/>
    <x v="8"/>
    <x v="2"/>
    <x v="0"/>
    <x v="0"/>
    <n v="18"/>
  </r>
  <r>
    <x v="12"/>
    <x v="2"/>
    <x v="9"/>
    <x v="1"/>
    <x v="0"/>
    <x v="0"/>
    <n v="1"/>
  </r>
  <r>
    <x v="12"/>
    <x v="2"/>
    <x v="9"/>
    <x v="3"/>
    <x v="0"/>
    <x v="0"/>
    <n v="9"/>
  </r>
  <r>
    <x v="12"/>
    <x v="2"/>
    <x v="9"/>
    <x v="2"/>
    <x v="0"/>
    <x v="0"/>
    <n v="18"/>
  </r>
  <r>
    <x v="12"/>
    <x v="2"/>
    <x v="10"/>
    <x v="1"/>
    <x v="0"/>
    <x v="0"/>
    <n v="1"/>
  </r>
  <r>
    <x v="12"/>
    <x v="2"/>
    <x v="10"/>
    <x v="3"/>
    <x v="0"/>
    <x v="0"/>
    <n v="2"/>
  </r>
  <r>
    <x v="12"/>
    <x v="2"/>
    <x v="10"/>
    <x v="2"/>
    <x v="0"/>
    <x v="0"/>
    <n v="13"/>
  </r>
  <r>
    <x v="12"/>
    <x v="2"/>
    <x v="11"/>
    <x v="1"/>
    <x v="0"/>
    <x v="0"/>
    <n v="2"/>
  </r>
  <r>
    <x v="12"/>
    <x v="2"/>
    <x v="11"/>
    <x v="3"/>
    <x v="0"/>
    <x v="0"/>
    <n v="10"/>
  </r>
  <r>
    <x v="12"/>
    <x v="2"/>
    <x v="11"/>
    <x v="2"/>
    <x v="0"/>
    <x v="0"/>
    <n v="22.000000000000004"/>
  </r>
  <r>
    <x v="12"/>
    <x v="3"/>
    <x v="0"/>
    <x v="1"/>
    <x v="0"/>
    <x v="0"/>
    <n v="1"/>
  </r>
  <r>
    <x v="12"/>
    <x v="3"/>
    <x v="0"/>
    <x v="3"/>
    <x v="0"/>
    <x v="0"/>
    <n v="21"/>
  </r>
  <r>
    <x v="12"/>
    <x v="3"/>
    <x v="0"/>
    <x v="2"/>
    <x v="0"/>
    <x v="0"/>
    <n v="3"/>
  </r>
  <r>
    <x v="12"/>
    <x v="3"/>
    <x v="1"/>
    <x v="3"/>
    <x v="0"/>
    <x v="0"/>
    <n v="6"/>
  </r>
  <r>
    <x v="12"/>
    <x v="3"/>
    <x v="10"/>
    <x v="2"/>
    <x v="0"/>
    <x v="0"/>
    <n v="1"/>
  </r>
  <r>
    <x v="12"/>
    <x v="3"/>
    <x v="11"/>
    <x v="3"/>
    <x v="0"/>
    <x v="0"/>
    <n v="1"/>
  </r>
  <r>
    <x v="13"/>
    <x v="0"/>
    <x v="0"/>
    <x v="0"/>
    <x v="0"/>
    <x v="0"/>
    <n v="9"/>
  </r>
  <r>
    <x v="13"/>
    <x v="0"/>
    <x v="0"/>
    <x v="1"/>
    <x v="0"/>
    <x v="0"/>
    <n v="35"/>
  </r>
  <r>
    <x v="13"/>
    <x v="0"/>
    <x v="0"/>
    <x v="2"/>
    <x v="0"/>
    <x v="0"/>
    <n v="11"/>
  </r>
  <r>
    <x v="13"/>
    <x v="0"/>
    <x v="1"/>
    <x v="0"/>
    <x v="0"/>
    <x v="0"/>
    <n v="4"/>
  </r>
  <r>
    <x v="13"/>
    <x v="0"/>
    <x v="1"/>
    <x v="1"/>
    <x v="0"/>
    <x v="0"/>
    <n v="25"/>
  </r>
  <r>
    <x v="13"/>
    <x v="0"/>
    <x v="1"/>
    <x v="2"/>
    <x v="0"/>
    <x v="0"/>
    <n v="15"/>
  </r>
  <r>
    <x v="13"/>
    <x v="0"/>
    <x v="2"/>
    <x v="0"/>
    <x v="0"/>
    <x v="0"/>
    <n v="7"/>
  </r>
  <r>
    <x v="13"/>
    <x v="0"/>
    <x v="2"/>
    <x v="1"/>
    <x v="0"/>
    <x v="0"/>
    <n v="33"/>
  </r>
  <r>
    <x v="13"/>
    <x v="0"/>
    <x v="2"/>
    <x v="2"/>
    <x v="0"/>
    <x v="0"/>
    <n v="8"/>
  </r>
  <r>
    <x v="13"/>
    <x v="0"/>
    <x v="3"/>
    <x v="0"/>
    <x v="0"/>
    <x v="0"/>
    <n v="6"/>
  </r>
  <r>
    <x v="13"/>
    <x v="0"/>
    <x v="3"/>
    <x v="1"/>
    <x v="0"/>
    <x v="0"/>
    <n v="27.000000000000004"/>
  </r>
  <r>
    <x v="13"/>
    <x v="0"/>
    <x v="3"/>
    <x v="2"/>
    <x v="0"/>
    <x v="0"/>
    <n v="10"/>
  </r>
  <r>
    <x v="13"/>
    <x v="0"/>
    <x v="4"/>
    <x v="0"/>
    <x v="0"/>
    <x v="0"/>
    <n v="5"/>
  </r>
  <r>
    <x v="13"/>
    <x v="0"/>
    <x v="4"/>
    <x v="1"/>
    <x v="0"/>
    <x v="0"/>
    <n v="18"/>
  </r>
  <r>
    <x v="13"/>
    <x v="0"/>
    <x v="4"/>
    <x v="2"/>
    <x v="0"/>
    <x v="0"/>
    <n v="11"/>
  </r>
  <r>
    <x v="13"/>
    <x v="0"/>
    <x v="5"/>
    <x v="0"/>
    <x v="0"/>
    <x v="0"/>
    <n v="7"/>
  </r>
  <r>
    <x v="13"/>
    <x v="0"/>
    <x v="5"/>
    <x v="1"/>
    <x v="0"/>
    <x v="0"/>
    <n v="20"/>
  </r>
  <r>
    <x v="13"/>
    <x v="0"/>
    <x v="5"/>
    <x v="2"/>
    <x v="0"/>
    <x v="0"/>
    <n v="12"/>
  </r>
  <r>
    <x v="13"/>
    <x v="0"/>
    <x v="6"/>
    <x v="0"/>
    <x v="0"/>
    <x v="0"/>
    <n v="8"/>
  </r>
  <r>
    <x v="13"/>
    <x v="0"/>
    <x v="6"/>
    <x v="1"/>
    <x v="0"/>
    <x v="0"/>
    <n v="24"/>
  </r>
  <r>
    <x v="13"/>
    <x v="0"/>
    <x v="6"/>
    <x v="2"/>
    <x v="0"/>
    <x v="0"/>
    <n v="9"/>
  </r>
  <r>
    <x v="13"/>
    <x v="0"/>
    <x v="7"/>
    <x v="0"/>
    <x v="0"/>
    <x v="0"/>
    <n v="9"/>
  </r>
  <r>
    <x v="13"/>
    <x v="0"/>
    <x v="7"/>
    <x v="1"/>
    <x v="0"/>
    <x v="0"/>
    <n v="13"/>
  </r>
  <r>
    <x v="13"/>
    <x v="0"/>
    <x v="7"/>
    <x v="2"/>
    <x v="0"/>
    <x v="0"/>
    <n v="24"/>
  </r>
  <r>
    <x v="13"/>
    <x v="0"/>
    <x v="8"/>
    <x v="0"/>
    <x v="0"/>
    <x v="0"/>
    <n v="17"/>
  </r>
  <r>
    <x v="13"/>
    <x v="0"/>
    <x v="8"/>
    <x v="1"/>
    <x v="0"/>
    <x v="0"/>
    <n v="38"/>
  </r>
  <r>
    <x v="13"/>
    <x v="0"/>
    <x v="8"/>
    <x v="2"/>
    <x v="0"/>
    <x v="0"/>
    <n v="66"/>
  </r>
  <r>
    <x v="13"/>
    <x v="0"/>
    <x v="9"/>
    <x v="0"/>
    <x v="0"/>
    <x v="0"/>
    <n v="29"/>
  </r>
  <r>
    <x v="13"/>
    <x v="0"/>
    <x v="9"/>
    <x v="1"/>
    <x v="0"/>
    <x v="0"/>
    <n v="17"/>
  </r>
  <r>
    <x v="13"/>
    <x v="0"/>
    <x v="9"/>
    <x v="2"/>
    <x v="0"/>
    <x v="0"/>
    <n v="48"/>
  </r>
  <r>
    <x v="13"/>
    <x v="0"/>
    <x v="10"/>
    <x v="0"/>
    <x v="0"/>
    <x v="0"/>
    <n v="5"/>
  </r>
  <r>
    <x v="13"/>
    <x v="0"/>
    <x v="10"/>
    <x v="1"/>
    <x v="0"/>
    <x v="0"/>
    <n v="15"/>
  </r>
  <r>
    <x v="13"/>
    <x v="0"/>
    <x v="10"/>
    <x v="3"/>
    <x v="0"/>
    <x v="0"/>
    <n v="1"/>
  </r>
  <r>
    <x v="13"/>
    <x v="0"/>
    <x v="10"/>
    <x v="2"/>
    <x v="0"/>
    <x v="0"/>
    <n v="34"/>
  </r>
  <r>
    <x v="13"/>
    <x v="0"/>
    <x v="11"/>
    <x v="0"/>
    <x v="0"/>
    <x v="0"/>
    <n v="7"/>
  </r>
  <r>
    <x v="13"/>
    <x v="0"/>
    <x v="11"/>
    <x v="1"/>
    <x v="0"/>
    <x v="0"/>
    <n v="16"/>
  </r>
  <r>
    <x v="13"/>
    <x v="0"/>
    <x v="11"/>
    <x v="2"/>
    <x v="0"/>
    <x v="0"/>
    <n v="42"/>
  </r>
  <r>
    <x v="13"/>
    <x v="1"/>
    <x v="0"/>
    <x v="0"/>
    <x v="0"/>
    <x v="0"/>
    <n v="6"/>
  </r>
  <r>
    <x v="13"/>
    <x v="1"/>
    <x v="0"/>
    <x v="1"/>
    <x v="0"/>
    <x v="0"/>
    <n v="4"/>
  </r>
  <r>
    <x v="13"/>
    <x v="1"/>
    <x v="0"/>
    <x v="3"/>
    <x v="0"/>
    <x v="0"/>
    <n v="1"/>
  </r>
  <r>
    <x v="13"/>
    <x v="1"/>
    <x v="0"/>
    <x v="2"/>
    <x v="0"/>
    <x v="0"/>
    <n v="26"/>
  </r>
  <r>
    <x v="13"/>
    <x v="1"/>
    <x v="1"/>
    <x v="0"/>
    <x v="0"/>
    <x v="0"/>
    <n v="1"/>
  </r>
  <r>
    <x v="13"/>
    <x v="1"/>
    <x v="1"/>
    <x v="1"/>
    <x v="0"/>
    <x v="0"/>
    <n v="3"/>
  </r>
  <r>
    <x v="13"/>
    <x v="1"/>
    <x v="1"/>
    <x v="2"/>
    <x v="0"/>
    <x v="0"/>
    <n v="33"/>
  </r>
  <r>
    <x v="13"/>
    <x v="1"/>
    <x v="2"/>
    <x v="2"/>
    <x v="0"/>
    <x v="0"/>
    <n v="11"/>
  </r>
  <r>
    <x v="13"/>
    <x v="1"/>
    <x v="3"/>
    <x v="0"/>
    <x v="0"/>
    <x v="0"/>
    <n v="1"/>
  </r>
  <r>
    <x v="13"/>
    <x v="1"/>
    <x v="3"/>
    <x v="1"/>
    <x v="0"/>
    <x v="0"/>
    <n v="1"/>
  </r>
  <r>
    <x v="13"/>
    <x v="1"/>
    <x v="3"/>
    <x v="2"/>
    <x v="0"/>
    <x v="0"/>
    <n v="9"/>
  </r>
  <r>
    <x v="13"/>
    <x v="1"/>
    <x v="4"/>
    <x v="2"/>
    <x v="0"/>
    <x v="0"/>
    <n v="8"/>
  </r>
  <r>
    <x v="13"/>
    <x v="1"/>
    <x v="5"/>
    <x v="0"/>
    <x v="0"/>
    <x v="0"/>
    <n v="1"/>
  </r>
  <r>
    <x v="13"/>
    <x v="1"/>
    <x v="5"/>
    <x v="1"/>
    <x v="0"/>
    <x v="0"/>
    <n v="2"/>
  </r>
  <r>
    <x v="13"/>
    <x v="1"/>
    <x v="5"/>
    <x v="2"/>
    <x v="0"/>
    <x v="0"/>
    <n v="6"/>
  </r>
  <r>
    <x v="13"/>
    <x v="1"/>
    <x v="6"/>
    <x v="2"/>
    <x v="0"/>
    <x v="0"/>
    <n v="3"/>
  </r>
  <r>
    <x v="13"/>
    <x v="1"/>
    <x v="7"/>
    <x v="1"/>
    <x v="0"/>
    <x v="0"/>
    <n v="2"/>
  </r>
  <r>
    <x v="13"/>
    <x v="1"/>
    <x v="7"/>
    <x v="2"/>
    <x v="0"/>
    <x v="0"/>
    <n v="10"/>
  </r>
  <r>
    <x v="13"/>
    <x v="1"/>
    <x v="8"/>
    <x v="1"/>
    <x v="0"/>
    <x v="0"/>
    <n v="2"/>
  </r>
  <r>
    <x v="13"/>
    <x v="1"/>
    <x v="8"/>
    <x v="2"/>
    <x v="0"/>
    <x v="0"/>
    <n v="36"/>
  </r>
  <r>
    <x v="13"/>
    <x v="1"/>
    <x v="9"/>
    <x v="2"/>
    <x v="0"/>
    <x v="0"/>
    <n v="13"/>
  </r>
  <r>
    <x v="13"/>
    <x v="1"/>
    <x v="10"/>
    <x v="1"/>
    <x v="0"/>
    <x v="0"/>
    <n v="1"/>
  </r>
  <r>
    <x v="13"/>
    <x v="1"/>
    <x v="10"/>
    <x v="2"/>
    <x v="0"/>
    <x v="0"/>
    <n v="50"/>
  </r>
  <r>
    <x v="13"/>
    <x v="1"/>
    <x v="11"/>
    <x v="1"/>
    <x v="0"/>
    <x v="0"/>
    <n v="5"/>
  </r>
  <r>
    <x v="13"/>
    <x v="1"/>
    <x v="11"/>
    <x v="2"/>
    <x v="0"/>
    <x v="0"/>
    <n v="104"/>
  </r>
  <r>
    <x v="13"/>
    <x v="2"/>
    <x v="0"/>
    <x v="0"/>
    <x v="0"/>
    <x v="0"/>
    <n v="3"/>
  </r>
  <r>
    <x v="13"/>
    <x v="2"/>
    <x v="0"/>
    <x v="1"/>
    <x v="0"/>
    <x v="0"/>
    <n v="1"/>
  </r>
  <r>
    <x v="13"/>
    <x v="2"/>
    <x v="0"/>
    <x v="2"/>
    <x v="0"/>
    <x v="0"/>
    <n v="8"/>
  </r>
  <r>
    <x v="13"/>
    <x v="2"/>
    <x v="1"/>
    <x v="0"/>
    <x v="0"/>
    <x v="0"/>
    <n v="1"/>
  </r>
  <r>
    <x v="13"/>
    <x v="2"/>
    <x v="1"/>
    <x v="1"/>
    <x v="0"/>
    <x v="0"/>
    <n v="1"/>
  </r>
  <r>
    <x v="13"/>
    <x v="2"/>
    <x v="1"/>
    <x v="2"/>
    <x v="0"/>
    <x v="0"/>
    <n v="4"/>
  </r>
  <r>
    <x v="13"/>
    <x v="2"/>
    <x v="2"/>
    <x v="0"/>
    <x v="0"/>
    <x v="0"/>
    <n v="2"/>
  </r>
  <r>
    <x v="13"/>
    <x v="2"/>
    <x v="2"/>
    <x v="1"/>
    <x v="0"/>
    <x v="0"/>
    <n v="3"/>
  </r>
  <r>
    <x v="13"/>
    <x v="2"/>
    <x v="2"/>
    <x v="2"/>
    <x v="0"/>
    <x v="0"/>
    <n v="13"/>
  </r>
  <r>
    <x v="13"/>
    <x v="2"/>
    <x v="3"/>
    <x v="0"/>
    <x v="0"/>
    <x v="0"/>
    <n v="2"/>
  </r>
  <r>
    <x v="13"/>
    <x v="2"/>
    <x v="3"/>
    <x v="1"/>
    <x v="0"/>
    <x v="0"/>
    <n v="2"/>
  </r>
  <r>
    <x v="13"/>
    <x v="2"/>
    <x v="3"/>
    <x v="2"/>
    <x v="0"/>
    <x v="0"/>
    <n v="10"/>
  </r>
  <r>
    <x v="13"/>
    <x v="2"/>
    <x v="4"/>
    <x v="0"/>
    <x v="0"/>
    <x v="0"/>
    <n v="3"/>
  </r>
  <r>
    <x v="13"/>
    <x v="2"/>
    <x v="4"/>
    <x v="1"/>
    <x v="0"/>
    <x v="0"/>
    <n v="2"/>
  </r>
  <r>
    <x v="13"/>
    <x v="2"/>
    <x v="4"/>
    <x v="2"/>
    <x v="0"/>
    <x v="0"/>
    <n v="19"/>
  </r>
  <r>
    <x v="13"/>
    <x v="2"/>
    <x v="5"/>
    <x v="0"/>
    <x v="0"/>
    <x v="0"/>
    <n v="2"/>
  </r>
  <r>
    <x v="13"/>
    <x v="2"/>
    <x v="5"/>
    <x v="1"/>
    <x v="0"/>
    <x v="0"/>
    <n v="2"/>
  </r>
  <r>
    <x v="13"/>
    <x v="2"/>
    <x v="5"/>
    <x v="2"/>
    <x v="0"/>
    <x v="0"/>
    <n v="9"/>
  </r>
  <r>
    <x v="13"/>
    <x v="2"/>
    <x v="6"/>
    <x v="0"/>
    <x v="0"/>
    <x v="0"/>
    <n v="3"/>
  </r>
  <r>
    <x v="13"/>
    <x v="2"/>
    <x v="6"/>
    <x v="1"/>
    <x v="0"/>
    <x v="0"/>
    <n v="5"/>
  </r>
  <r>
    <x v="13"/>
    <x v="2"/>
    <x v="6"/>
    <x v="2"/>
    <x v="0"/>
    <x v="0"/>
    <n v="9"/>
  </r>
  <r>
    <x v="13"/>
    <x v="2"/>
    <x v="7"/>
    <x v="0"/>
    <x v="0"/>
    <x v="0"/>
    <n v="3"/>
  </r>
  <r>
    <x v="13"/>
    <x v="2"/>
    <x v="7"/>
    <x v="1"/>
    <x v="0"/>
    <x v="0"/>
    <n v="2"/>
  </r>
  <r>
    <x v="13"/>
    <x v="2"/>
    <x v="7"/>
    <x v="2"/>
    <x v="0"/>
    <x v="0"/>
    <n v="19"/>
  </r>
  <r>
    <x v="13"/>
    <x v="2"/>
    <x v="8"/>
    <x v="0"/>
    <x v="0"/>
    <x v="0"/>
    <n v="3"/>
  </r>
  <r>
    <x v="13"/>
    <x v="2"/>
    <x v="8"/>
    <x v="1"/>
    <x v="0"/>
    <x v="0"/>
    <n v="6"/>
  </r>
  <r>
    <x v="13"/>
    <x v="2"/>
    <x v="8"/>
    <x v="3"/>
    <x v="0"/>
    <x v="0"/>
    <n v="1"/>
  </r>
  <r>
    <x v="13"/>
    <x v="2"/>
    <x v="8"/>
    <x v="2"/>
    <x v="0"/>
    <x v="0"/>
    <n v="99"/>
  </r>
  <r>
    <x v="13"/>
    <x v="2"/>
    <x v="9"/>
    <x v="0"/>
    <x v="0"/>
    <x v="0"/>
    <n v="4"/>
  </r>
  <r>
    <x v="13"/>
    <x v="2"/>
    <x v="9"/>
    <x v="1"/>
    <x v="0"/>
    <x v="0"/>
    <n v="5"/>
  </r>
  <r>
    <x v="13"/>
    <x v="2"/>
    <x v="9"/>
    <x v="2"/>
    <x v="0"/>
    <x v="0"/>
    <n v="69"/>
  </r>
  <r>
    <x v="13"/>
    <x v="2"/>
    <x v="10"/>
    <x v="0"/>
    <x v="0"/>
    <x v="0"/>
    <n v="2"/>
  </r>
  <r>
    <x v="13"/>
    <x v="2"/>
    <x v="10"/>
    <x v="1"/>
    <x v="0"/>
    <x v="0"/>
    <n v="3"/>
  </r>
  <r>
    <x v="13"/>
    <x v="2"/>
    <x v="10"/>
    <x v="2"/>
    <x v="0"/>
    <x v="0"/>
    <n v="49.000000000000007"/>
  </r>
  <r>
    <x v="13"/>
    <x v="2"/>
    <x v="11"/>
    <x v="0"/>
    <x v="0"/>
    <x v="0"/>
    <n v="2"/>
  </r>
  <r>
    <x v="13"/>
    <x v="2"/>
    <x v="11"/>
    <x v="1"/>
    <x v="0"/>
    <x v="0"/>
    <n v="2"/>
  </r>
  <r>
    <x v="13"/>
    <x v="2"/>
    <x v="11"/>
    <x v="2"/>
    <x v="0"/>
    <x v="0"/>
    <n v="19"/>
  </r>
  <r>
    <x v="13"/>
    <x v="3"/>
    <x v="2"/>
    <x v="2"/>
    <x v="0"/>
    <x v="0"/>
    <n v="1"/>
  </r>
  <r>
    <x v="13"/>
    <x v="3"/>
    <x v="6"/>
    <x v="2"/>
    <x v="0"/>
    <x v="0"/>
    <n v="1"/>
  </r>
  <r>
    <x v="13"/>
    <x v="3"/>
    <x v="7"/>
    <x v="2"/>
    <x v="0"/>
    <x v="0"/>
    <n v="1"/>
  </r>
  <r>
    <x v="13"/>
    <x v="3"/>
    <x v="9"/>
    <x v="2"/>
    <x v="0"/>
    <x v="0"/>
    <n v="2"/>
  </r>
  <r>
    <x v="13"/>
    <x v="3"/>
    <x v="10"/>
    <x v="2"/>
    <x v="0"/>
    <x v="0"/>
    <n v="1"/>
  </r>
  <r>
    <x v="13"/>
    <x v="3"/>
    <x v="11"/>
    <x v="2"/>
    <x v="0"/>
    <x v="0"/>
    <n v="2"/>
  </r>
  <r>
    <x v="14"/>
    <x v="0"/>
    <x v="0"/>
    <x v="0"/>
    <x v="0"/>
    <x v="0"/>
    <n v="5"/>
  </r>
  <r>
    <x v="14"/>
    <x v="0"/>
    <x v="0"/>
    <x v="1"/>
    <x v="0"/>
    <x v="0"/>
    <n v="68"/>
  </r>
  <r>
    <x v="14"/>
    <x v="0"/>
    <x v="0"/>
    <x v="2"/>
    <x v="0"/>
    <x v="0"/>
    <n v="11"/>
  </r>
  <r>
    <x v="14"/>
    <x v="0"/>
    <x v="1"/>
    <x v="0"/>
    <x v="0"/>
    <x v="0"/>
    <n v="9"/>
  </r>
  <r>
    <x v="14"/>
    <x v="0"/>
    <x v="1"/>
    <x v="1"/>
    <x v="0"/>
    <x v="0"/>
    <n v="54.000000000000007"/>
  </r>
  <r>
    <x v="14"/>
    <x v="0"/>
    <x v="1"/>
    <x v="2"/>
    <x v="0"/>
    <x v="0"/>
    <n v="7"/>
  </r>
  <r>
    <x v="14"/>
    <x v="0"/>
    <x v="2"/>
    <x v="0"/>
    <x v="0"/>
    <x v="0"/>
    <n v="20"/>
  </r>
  <r>
    <x v="14"/>
    <x v="0"/>
    <x v="2"/>
    <x v="1"/>
    <x v="0"/>
    <x v="0"/>
    <n v="66"/>
  </r>
  <r>
    <x v="14"/>
    <x v="0"/>
    <x v="2"/>
    <x v="2"/>
    <x v="0"/>
    <x v="0"/>
    <n v="21"/>
  </r>
  <r>
    <x v="14"/>
    <x v="0"/>
    <x v="3"/>
    <x v="0"/>
    <x v="0"/>
    <x v="0"/>
    <n v="14"/>
  </r>
  <r>
    <x v="14"/>
    <x v="0"/>
    <x v="3"/>
    <x v="1"/>
    <x v="0"/>
    <x v="0"/>
    <n v="55.999999999999993"/>
  </r>
  <r>
    <x v="14"/>
    <x v="0"/>
    <x v="3"/>
    <x v="2"/>
    <x v="0"/>
    <x v="0"/>
    <n v="12"/>
  </r>
  <r>
    <x v="14"/>
    <x v="0"/>
    <x v="4"/>
    <x v="0"/>
    <x v="0"/>
    <x v="0"/>
    <n v="10"/>
  </r>
  <r>
    <x v="14"/>
    <x v="0"/>
    <x v="4"/>
    <x v="1"/>
    <x v="0"/>
    <x v="0"/>
    <n v="36"/>
  </r>
  <r>
    <x v="14"/>
    <x v="0"/>
    <x v="4"/>
    <x v="2"/>
    <x v="0"/>
    <x v="0"/>
    <n v="5"/>
  </r>
  <r>
    <x v="14"/>
    <x v="0"/>
    <x v="5"/>
    <x v="0"/>
    <x v="0"/>
    <x v="0"/>
    <n v="11"/>
  </r>
  <r>
    <x v="14"/>
    <x v="0"/>
    <x v="5"/>
    <x v="1"/>
    <x v="0"/>
    <x v="0"/>
    <n v="44.000000000000007"/>
  </r>
  <r>
    <x v="14"/>
    <x v="0"/>
    <x v="5"/>
    <x v="2"/>
    <x v="0"/>
    <x v="0"/>
    <n v="13"/>
  </r>
  <r>
    <x v="14"/>
    <x v="0"/>
    <x v="6"/>
    <x v="0"/>
    <x v="0"/>
    <x v="0"/>
    <n v="14"/>
  </r>
  <r>
    <x v="14"/>
    <x v="0"/>
    <x v="6"/>
    <x v="1"/>
    <x v="0"/>
    <x v="0"/>
    <n v="21"/>
  </r>
  <r>
    <x v="14"/>
    <x v="0"/>
    <x v="6"/>
    <x v="2"/>
    <x v="0"/>
    <x v="0"/>
    <n v="10"/>
  </r>
  <r>
    <x v="14"/>
    <x v="0"/>
    <x v="7"/>
    <x v="0"/>
    <x v="0"/>
    <x v="0"/>
    <n v="22.000000000000004"/>
  </r>
  <r>
    <x v="14"/>
    <x v="0"/>
    <x v="7"/>
    <x v="1"/>
    <x v="0"/>
    <x v="0"/>
    <n v="17"/>
  </r>
  <r>
    <x v="14"/>
    <x v="0"/>
    <x v="7"/>
    <x v="2"/>
    <x v="0"/>
    <x v="0"/>
    <n v="11"/>
  </r>
  <r>
    <x v="14"/>
    <x v="0"/>
    <x v="8"/>
    <x v="0"/>
    <x v="0"/>
    <x v="0"/>
    <n v="13"/>
  </r>
  <r>
    <x v="14"/>
    <x v="0"/>
    <x v="8"/>
    <x v="1"/>
    <x v="0"/>
    <x v="0"/>
    <n v="9"/>
  </r>
  <r>
    <x v="14"/>
    <x v="0"/>
    <x v="8"/>
    <x v="2"/>
    <x v="0"/>
    <x v="0"/>
    <n v="13"/>
  </r>
  <r>
    <x v="14"/>
    <x v="0"/>
    <x v="9"/>
    <x v="0"/>
    <x v="0"/>
    <x v="0"/>
    <n v="10"/>
  </r>
  <r>
    <x v="14"/>
    <x v="0"/>
    <x v="9"/>
    <x v="1"/>
    <x v="0"/>
    <x v="0"/>
    <n v="10"/>
  </r>
  <r>
    <x v="14"/>
    <x v="0"/>
    <x v="9"/>
    <x v="2"/>
    <x v="0"/>
    <x v="0"/>
    <n v="8"/>
  </r>
  <r>
    <x v="14"/>
    <x v="0"/>
    <x v="10"/>
    <x v="0"/>
    <x v="0"/>
    <x v="0"/>
    <n v="11"/>
  </r>
  <r>
    <x v="14"/>
    <x v="0"/>
    <x v="10"/>
    <x v="1"/>
    <x v="0"/>
    <x v="0"/>
    <n v="6"/>
  </r>
  <r>
    <x v="14"/>
    <x v="0"/>
    <x v="10"/>
    <x v="2"/>
    <x v="0"/>
    <x v="0"/>
    <n v="4"/>
  </r>
  <r>
    <x v="14"/>
    <x v="0"/>
    <x v="11"/>
    <x v="0"/>
    <x v="0"/>
    <x v="0"/>
    <n v="2"/>
  </r>
  <r>
    <x v="14"/>
    <x v="0"/>
    <x v="11"/>
    <x v="1"/>
    <x v="0"/>
    <x v="0"/>
    <n v="6"/>
  </r>
  <r>
    <x v="14"/>
    <x v="0"/>
    <x v="11"/>
    <x v="2"/>
    <x v="0"/>
    <x v="0"/>
    <n v="8"/>
  </r>
  <r>
    <x v="14"/>
    <x v="1"/>
    <x v="0"/>
    <x v="0"/>
    <x v="0"/>
    <x v="0"/>
    <n v="2"/>
  </r>
  <r>
    <x v="14"/>
    <x v="1"/>
    <x v="0"/>
    <x v="1"/>
    <x v="0"/>
    <x v="0"/>
    <n v="1"/>
  </r>
  <r>
    <x v="14"/>
    <x v="1"/>
    <x v="0"/>
    <x v="2"/>
    <x v="0"/>
    <x v="0"/>
    <n v="9"/>
  </r>
  <r>
    <x v="14"/>
    <x v="1"/>
    <x v="1"/>
    <x v="0"/>
    <x v="0"/>
    <x v="0"/>
    <n v="3"/>
  </r>
  <r>
    <x v="14"/>
    <x v="1"/>
    <x v="1"/>
    <x v="2"/>
    <x v="0"/>
    <x v="0"/>
    <n v="1"/>
  </r>
  <r>
    <x v="14"/>
    <x v="1"/>
    <x v="2"/>
    <x v="0"/>
    <x v="0"/>
    <x v="0"/>
    <n v="2"/>
  </r>
  <r>
    <x v="14"/>
    <x v="1"/>
    <x v="2"/>
    <x v="2"/>
    <x v="0"/>
    <x v="0"/>
    <n v="5"/>
  </r>
  <r>
    <x v="14"/>
    <x v="1"/>
    <x v="3"/>
    <x v="0"/>
    <x v="0"/>
    <x v="0"/>
    <n v="1"/>
  </r>
  <r>
    <x v="14"/>
    <x v="1"/>
    <x v="4"/>
    <x v="1"/>
    <x v="0"/>
    <x v="0"/>
    <n v="2"/>
  </r>
  <r>
    <x v="14"/>
    <x v="1"/>
    <x v="5"/>
    <x v="0"/>
    <x v="0"/>
    <x v="0"/>
    <n v="1"/>
  </r>
  <r>
    <x v="14"/>
    <x v="1"/>
    <x v="5"/>
    <x v="2"/>
    <x v="0"/>
    <x v="0"/>
    <n v="2"/>
  </r>
  <r>
    <x v="14"/>
    <x v="1"/>
    <x v="6"/>
    <x v="0"/>
    <x v="0"/>
    <x v="0"/>
    <n v="1"/>
  </r>
  <r>
    <x v="14"/>
    <x v="1"/>
    <x v="6"/>
    <x v="1"/>
    <x v="0"/>
    <x v="0"/>
    <n v="1"/>
  </r>
  <r>
    <x v="14"/>
    <x v="1"/>
    <x v="7"/>
    <x v="0"/>
    <x v="0"/>
    <x v="0"/>
    <n v="1"/>
  </r>
  <r>
    <x v="14"/>
    <x v="1"/>
    <x v="7"/>
    <x v="1"/>
    <x v="0"/>
    <x v="0"/>
    <n v="1"/>
  </r>
  <r>
    <x v="14"/>
    <x v="1"/>
    <x v="7"/>
    <x v="2"/>
    <x v="0"/>
    <x v="0"/>
    <n v="4"/>
  </r>
  <r>
    <x v="14"/>
    <x v="1"/>
    <x v="8"/>
    <x v="1"/>
    <x v="0"/>
    <x v="0"/>
    <n v="1"/>
  </r>
  <r>
    <x v="14"/>
    <x v="1"/>
    <x v="8"/>
    <x v="2"/>
    <x v="0"/>
    <x v="0"/>
    <n v="27.000000000000004"/>
  </r>
  <r>
    <x v="14"/>
    <x v="1"/>
    <x v="9"/>
    <x v="2"/>
    <x v="0"/>
    <x v="0"/>
    <n v="5"/>
  </r>
  <r>
    <x v="14"/>
    <x v="1"/>
    <x v="10"/>
    <x v="0"/>
    <x v="0"/>
    <x v="0"/>
    <n v="2"/>
  </r>
  <r>
    <x v="14"/>
    <x v="1"/>
    <x v="10"/>
    <x v="2"/>
    <x v="0"/>
    <x v="0"/>
    <n v="14"/>
  </r>
  <r>
    <x v="14"/>
    <x v="1"/>
    <x v="11"/>
    <x v="0"/>
    <x v="0"/>
    <x v="0"/>
    <n v="1"/>
  </r>
  <r>
    <x v="14"/>
    <x v="1"/>
    <x v="11"/>
    <x v="2"/>
    <x v="0"/>
    <x v="0"/>
    <n v="11"/>
  </r>
  <r>
    <x v="14"/>
    <x v="2"/>
    <x v="0"/>
    <x v="0"/>
    <x v="0"/>
    <x v="0"/>
    <n v="5"/>
  </r>
  <r>
    <x v="14"/>
    <x v="2"/>
    <x v="0"/>
    <x v="1"/>
    <x v="0"/>
    <x v="0"/>
    <n v="1"/>
  </r>
  <r>
    <x v="14"/>
    <x v="2"/>
    <x v="0"/>
    <x v="2"/>
    <x v="0"/>
    <x v="0"/>
    <n v="5"/>
  </r>
  <r>
    <x v="14"/>
    <x v="2"/>
    <x v="1"/>
    <x v="0"/>
    <x v="0"/>
    <x v="0"/>
    <n v="3"/>
  </r>
  <r>
    <x v="14"/>
    <x v="2"/>
    <x v="1"/>
    <x v="2"/>
    <x v="0"/>
    <x v="0"/>
    <n v="2"/>
  </r>
  <r>
    <x v="14"/>
    <x v="2"/>
    <x v="2"/>
    <x v="0"/>
    <x v="0"/>
    <x v="0"/>
    <n v="6"/>
  </r>
  <r>
    <x v="14"/>
    <x v="2"/>
    <x v="2"/>
    <x v="1"/>
    <x v="0"/>
    <x v="0"/>
    <n v="1"/>
  </r>
  <r>
    <x v="14"/>
    <x v="2"/>
    <x v="2"/>
    <x v="2"/>
    <x v="0"/>
    <x v="0"/>
    <n v="1"/>
  </r>
  <r>
    <x v="14"/>
    <x v="2"/>
    <x v="3"/>
    <x v="0"/>
    <x v="0"/>
    <x v="0"/>
    <n v="6"/>
  </r>
  <r>
    <x v="14"/>
    <x v="2"/>
    <x v="3"/>
    <x v="1"/>
    <x v="0"/>
    <x v="0"/>
    <n v="1"/>
  </r>
  <r>
    <x v="14"/>
    <x v="2"/>
    <x v="3"/>
    <x v="2"/>
    <x v="0"/>
    <x v="0"/>
    <n v="2"/>
  </r>
  <r>
    <x v="14"/>
    <x v="2"/>
    <x v="4"/>
    <x v="0"/>
    <x v="0"/>
    <x v="0"/>
    <n v="1"/>
  </r>
  <r>
    <x v="14"/>
    <x v="2"/>
    <x v="4"/>
    <x v="2"/>
    <x v="0"/>
    <x v="0"/>
    <n v="3"/>
  </r>
  <r>
    <x v="14"/>
    <x v="2"/>
    <x v="5"/>
    <x v="0"/>
    <x v="0"/>
    <x v="0"/>
    <n v="3"/>
  </r>
  <r>
    <x v="14"/>
    <x v="2"/>
    <x v="5"/>
    <x v="2"/>
    <x v="0"/>
    <x v="0"/>
    <n v="3"/>
  </r>
  <r>
    <x v="14"/>
    <x v="2"/>
    <x v="6"/>
    <x v="0"/>
    <x v="0"/>
    <x v="0"/>
    <n v="3"/>
  </r>
  <r>
    <x v="14"/>
    <x v="2"/>
    <x v="6"/>
    <x v="2"/>
    <x v="0"/>
    <x v="0"/>
    <n v="3"/>
  </r>
  <r>
    <x v="14"/>
    <x v="2"/>
    <x v="7"/>
    <x v="0"/>
    <x v="0"/>
    <x v="0"/>
    <n v="7"/>
  </r>
  <r>
    <x v="14"/>
    <x v="2"/>
    <x v="7"/>
    <x v="1"/>
    <x v="0"/>
    <x v="0"/>
    <n v="3"/>
  </r>
  <r>
    <x v="14"/>
    <x v="2"/>
    <x v="7"/>
    <x v="2"/>
    <x v="0"/>
    <x v="0"/>
    <n v="4"/>
  </r>
  <r>
    <x v="14"/>
    <x v="2"/>
    <x v="8"/>
    <x v="0"/>
    <x v="0"/>
    <x v="0"/>
    <n v="6"/>
  </r>
  <r>
    <x v="14"/>
    <x v="2"/>
    <x v="8"/>
    <x v="1"/>
    <x v="0"/>
    <x v="0"/>
    <n v="1"/>
  </r>
  <r>
    <x v="14"/>
    <x v="2"/>
    <x v="8"/>
    <x v="2"/>
    <x v="0"/>
    <x v="0"/>
    <n v="33"/>
  </r>
  <r>
    <x v="14"/>
    <x v="2"/>
    <x v="9"/>
    <x v="0"/>
    <x v="0"/>
    <x v="0"/>
    <n v="6"/>
  </r>
  <r>
    <x v="14"/>
    <x v="2"/>
    <x v="9"/>
    <x v="1"/>
    <x v="0"/>
    <x v="0"/>
    <n v="4"/>
  </r>
  <r>
    <x v="14"/>
    <x v="2"/>
    <x v="9"/>
    <x v="2"/>
    <x v="0"/>
    <x v="0"/>
    <n v="17"/>
  </r>
  <r>
    <x v="14"/>
    <x v="2"/>
    <x v="10"/>
    <x v="0"/>
    <x v="0"/>
    <x v="0"/>
    <n v="4"/>
  </r>
  <r>
    <x v="14"/>
    <x v="2"/>
    <x v="10"/>
    <x v="1"/>
    <x v="0"/>
    <x v="0"/>
    <n v="1"/>
  </r>
  <r>
    <x v="14"/>
    <x v="2"/>
    <x v="10"/>
    <x v="2"/>
    <x v="0"/>
    <x v="0"/>
    <n v="6"/>
  </r>
  <r>
    <x v="14"/>
    <x v="2"/>
    <x v="11"/>
    <x v="0"/>
    <x v="0"/>
    <x v="0"/>
    <n v="2"/>
  </r>
  <r>
    <x v="14"/>
    <x v="2"/>
    <x v="11"/>
    <x v="2"/>
    <x v="0"/>
    <x v="0"/>
    <n v="8"/>
  </r>
  <r>
    <x v="14"/>
    <x v="3"/>
    <x v="0"/>
    <x v="2"/>
    <x v="0"/>
    <x v="0"/>
    <n v="1"/>
  </r>
  <r>
    <x v="14"/>
    <x v="3"/>
    <x v="1"/>
    <x v="2"/>
    <x v="0"/>
    <x v="0"/>
    <n v="1"/>
  </r>
  <r>
    <x v="14"/>
    <x v="3"/>
    <x v="5"/>
    <x v="2"/>
    <x v="0"/>
    <x v="0"/>
    <n v="1"/>
  </r>
  <r>
    <x v="14"/>
    <x v="3"/>
    <x v="6"/>
    <x v="0"/>
    <x v="0"/>
    <x v="0"/>
    <n v="1"/>
  </r>
  <r>
    <x v="14"/>
    <x v="3"/>
    <x v="6"/>
    <x v="2"/>
    <x v="0"/>
    <x v="0"/>
    <n v="1"/>
  </r>
  <r>
    <x v="14"/>
    <x v="3"/>
    <x v="7"/>
    <x v="2"/>
    <x v="0"/>
    <x v="0"/>
    <n v="2"/>
  </r>
  <r>
    <x v="14"/>
    <x v="3"/>
    <x v="10"/>
    <x v="0"/>
    <x v="0"/>
    <x v="0"/>
    <n v="1"/>
  </r>
  <r>
    <x v="14"/>
    <x v="3"/>
    <x v="10"/>
    <x v="2"/>
    <x v="0"/>
    <x v="0"/>
    <n v="2"/>
  </r>
  <r>
    <x v="14"/>
    <x v="3"/>
    <x v="11"/>
    <x v="2"/>
    <x v="0"/>
    <x v="0"/>
    <n v="2"/>
  </r>
  <r>
    <x v="15"/>
    <x v="0"/>
    <x v="0"/>
    <x v="0"/>
    <x v="0"/>
    <x v="0"/>
    <n v="11"/>
  </r>
  <r>
    <x v="15"/>
    <x v="0"/>
    <x v="0"/>
    <x v="1"/>
    <x v="0"/>
    <x v="0"/>
    <n v="40"/>
  </r>
  <r>
    <x v="15"/>
    <x v="0"/>
    <x v="0"/>
    <x v="2"/>
    <x v="0"/>
    <x v="0"/>
    <n v="11"/>
  </r>
  <r>
    <x v="15"/>
    <x v="0"/>
    <x v="1"/>
    <x v="0"/>
    <x v="0"/>
    <x v="0"/>
    <n v="12"/>
  </r>
  <r>
    <x v="15"/>
    <x v="0"/>
    <x v="1"/>
    <x v="1"/>
    <x v="0"/>
    <x v="0"/>
    <n v="48"/>
  </r>
  <r>
    <x v="15"/>
    <x v="0"/>
    <x v="1"/>
    <x v="3"/>
    <x v="0"/>
    <x v="0"/>
    <n v="1"/>
  </r>
  <r>
    <x v="15"/>
    <x v="0"/>
    <x v="1"/>
    <x v="2"/>
    <x v="0"/>
    <x v="0"/>
    <n v="2"/>
  </r>
  <r>
    <x v="15"/>
    <x v="0"/>
    <x v="2"/>
    <x v="0"/>
    <x v="0"/>
    <x v="0"/>
    <n v="6"/>
  </r>
  <r>
    <x v="15"/>
    <x v="0"/>
    <x v="2"/>
    <x v="1"/>
    <x v="0"/>
    <x v="0"/>
    <n v="54.000000000000007"/>
  </r>
  <r>
    <x v="15"/>
    <x v="0"/>
    <x v="2"/>
    <x v="2"/>
    <x v="0"/>
    <x v="0"/>
    <n v="7"/>
  </r>
  <r>
    <x v="15"/>
    <x v="0"/>
    <x v="3"/>
    <x v="0"/>
    <x v="0"/>
    <x v="0"/>
    <n v="8"/>
  </r>
  <r>
    <x v="15"/>
    <x v="0"/>
    <x v="3"/>
    <x v="1"/>
    <x v="0"/>
    <x v="0"/>
    <n v="60"/>
  </r>
  <r>
    <x v="15"/>
    <x v="0"/>
    <x v="3"/>
    <x v="2"/>
    <x v="0"/>
    <x v="0"/>
    <n v="9"/>
  </r>
  <r>
    <x v="15"/>
    <x v="0"/>
    <x v="4"/>
    <x v="0"/>
    <x v="0"/>
    <x v="0"/>
    <n v="4"/>
  </r>
  <r>
    <x v="15"/>
    <x v="0"/>
    <x v="4"/>
    <x v="1"/>
    <x v="0"/>
    <x v="0"/>
    <n v="47"/>
  </r>
  <r>
    <x v="15"/>
    <x v="0"/>
    <x v="4"/>
    <x v="2"/>
    <x v="0"/>
    <x v="0"/>
    <n v="5"/>
  </r>
  <r>
    <x v="15"/>
    <x v="0"/>
    <x v="5"/>
    <x v="0"/>
    <x v="0"/>
    <x v="0"/>
    <n v="11"/>
  </r>
  <r>
    <x v="15"/>
    <x v="0"/>
    <x v="5"/>
    <x v="1"/>
    <x v="0"/>
    <x v="0"/>
    <n v="37"/>
  </r>
  <r>
    <x v="15"/>
    <x v="0"/>
    <x v="5"/>
    <x v="2"/>
    <x v="0"/>
    <x v="0"/>
    <n v="9"/>
  </r>
  <r>
    <x v="15"/>
    <x v="0"/>
    <x v="6"/>
    <x v="0"/>
    <x v="0"/>
    <x v="0"/>
    <n v="12"/>
  </r>
  <r>
    <x v="15"/>
    <x v="0"/>
    <x v="6"/>
    <x v="1"/>
    <x v="0"/>
    <x v="0"/>
    <n v="22.000000000000004"/>
  </r>
  <r>
    <x v="15"/>
    <x v="0"/>
    <x v="6"/>
    <x v="2"/>
    <x v="0"/>
    <x v="0"/>
    <n v="7"/>
  </r>
  <r>
    <x v="15"/>
    <x v="0"/>
    <x v="7"/>
    <x v="0"/>
    <x v="0"/>
    <x v="0"/>
    <n v="4"/>
  </r>
  <r>
    <x v="15"/>
    <x v="0"/>
    <x v="7"/>
    <x v="1"/>
    <x v="0"/>
    <x v="0"/>
    <n v="25"/>
  </r>
  <r>
    <x v="15"/>
    <x v="0"/>
    <x v="7"/>
    <x v="2"/>
    <x v="0"/>
    <x v="0"/>
    <n v="10"/>
  </r>
  <r>
    <x v="15"/>
    <x v="0"/>
    <x v="8"/>
    <x v="0"/>
    <x v="0"/>
    <x v="0"/>
    <n v="17"/>
  </r>
  <r>
    <x v="15"/>
    <x v="0"/>
    <x v="8"/>
    <x v="1"/>
    <x v="0"/>
    <x v="0"/>
    <n v="7"/>
  </r>
  <r>
    <x v="15"/>
    <x v="0"/>
    <x v="8"/>
    <x v="3"/>
    <x v="0"/>
    <x v="0"/>
    <n v="1"/>
  </r>
  <r>
    <x v="15"/>
    <x v="0"/>
    <x v="8"/>
    <x v="2"/>
    <x v="0"/>
    <x v="0"/>
    <n v="20"/>
  </r>
  <r>
    <x v="15"/>
    <x v="0"/>
    <x v="9"/>
    <x v="0"/>
    <x v="0"/>
    <x v="0"/>
    <n v="11"/>
  </r>
  <r>
    <x v="15"/>
    <x v="0"/>
    <x v="9"/>
    <x v="1"/>
    <x v="0"/>
    <x v="0"/>
    <n v="18"/>
  </r>
  <r>
    <x v="15"/>
    <x v="0"/>
    <x v="9"/>
    <x v="3"/>
    <x v="0"/>
    <x v="0"/>
    <n v="1"/>
  </r>
  <r>
    <x v="15"/>
    <x v="0"/>
    <x v="9"/>
    <x v="2"/>
    <x v="0"/>
    <x v="0"/>
    <n v="38"/>
  </r>
  <r>
    <x v="15"/>
    <x v="0"/>
    <x v="10"/>
    <x v="0"/>
    <x v="0"/>
    <x v="0"/>
    <n v="7"/>
  </r>
  <r>
    <x v="15"/>
    <x v="0"/>
    <x v="10"/>
    <x v="1"/>
    <x v="0"/>
    <x v="0"/>
    <n v="13"/>
  </r>
  <r>
    <x v="15"/>
    <x v="0"/>
    <x v="10"/>
    <x v="3"/>
    <x v="0"/>
    <x v="0"/>
    <n v="1"/>
  </r>
  <r>
    <x v="15"/>
    <x v="0"/>
    <x v="10"/>
    <x v="2"/>
    <x v="0"/>
    <x v="0"/>
    <n v="19"/>
  </r>
  <r>
    <x v="15"/>
    <x v="0"/>
    <x v="11"/>
    <x v="0"/>
    <x v="0"/>
    <x v="0"/>
    <n v="2"/>
  </r>
  <r>
    <x v="15"/>
    <x v="0"/>
    <x v="11"/>
    <x v="1"/>
    <x v="0"/>
    <x v="0"/>
    <n v="7"/>
  </r>
  <r>
    <x v="15"/>
    <x v="0"/>
    <x v="11"/>
    <x v="3"/>
    <x v="0"/>
    <x v="0"/>
    <n v="2"/>
  </r>
  <r>
    <x v="15"/>
    <x v="0"/>
    <x v="11"/>
    <x v="2"/>
    <x v="0"/>
    <x v="0"/>
    <n v="16"/>
  </r>
  <r>
    <x v="15"/>
    <x v="1"/>
    <x v="0"/>
    <x v="0"/>
    <x v="0"/>
    <x v="0"/>
    <n v="3"/>
  </r>
  <r>
    <x v="15"/>
    <x v="1"/>
    <x v="0"/>
    <x v="2"/>
    <x v="0"/>
    <x v="0"/>
    <n v="15"/>
  </r>
  <r>
    <x v="15"/>
    <x v="1"/>
    <x v="1"/>
    <x v="0"/>
    <x v="0"/>
    <x v="0"/>
    <n v="3"/>
  </r>
  <r>
    <x v="15"/>
    <x v="1"/>
    <x v="1"/>
    <x v="1"/>
    <x v="0"/>
    <x v="0"/>
    <n v="1"/>
  </r>
  <r>
    <x v="15"/>
    <x v="1"/>
    <x v="1"/>
    <x v="2"/>
    <x v="0"/>
    <x v="0"/>
    <n v="7"/>
  </r>
  <r>
    <x v="15"/>
    <x v="1"/>
    <x v="2"/>
    <x v="0"/>
    <x v="0"/>
    <x v="0"/>
    <n v="7"/>
  </r>
  <r>
    <x v="15"/>
    <x v="1"/>
    <x v="2"/>
    <x v="1"/>
    <x v="0"/>
    <x v="0"/>
    <n v="2"/>
  </r>
  <r>
    <x v="15"/>
    <x v="1"/>
    <x v="2"/>
    <x v="2"/>
    <x v="0"/>
    <x v="0"/>
    <n v="3"/>
  </r>
  <r>
    <x v="15"/>
    <x v="1"/>
    <x v="3"/>
    <x v="0"/>
    <x v="0"/>
    <x v="0"/>
    <n v="3"/>
  </r>
  <r>
    <x v="15"/>
    <x v="1"/>
    <x v="3"/>
    <x v="1"/>
    <x v="0"/>
    <x v="0"/>
    <n v="3"/>
  </r>
  <r>
    <x v="15"/>
    <x v="1"/>
    <x v="3"/>
    <x v="2"/>
    <x v="0"/>
    <x v="0"/>
    <n v="13"/>
  </r>
  <r>
    <x v="15"/>
    <x v="1"/>
    <x v="4"/>
    <x v="0"/>
    <x v="0"/>
    <x v="0"/>
    <n v="5"/>
  </r>
  <r>
    <x v="15"/>
    <x v="1"/>
    <x v="4"/>
    <x v="1"/>
    <x v="0"/>
    <x v="0"/>
    <n v="3"/>
  </r>
  <r>
    <x v="15"/>
    <x v="1"/>
    <x v="4"/>
    <x v="2"/>
    <x v="0"/>
    <x v="0"/>
    <n v="8"/>
  </r>
  <r>
    <x v="15"/>
    <x v="1"/>
    <x v="5"/>
    <x v="0"/>
    <x v="0"/>
    <x v="0"/>
    <n v="1"/>
  </r>
  <r>
    <x v="15"/>
    <x v="1"/>
    <x v="5"/>
    <x v="1"/>
    <x v="0"/>
    <x v="0"/>
    <n v="1"/>
  </r>
  <r>
    <x v="15"/>
    <x v="1"/>
    <x v="5"/>
    <x v="2"/>
    <x v="0"/>
    <x v="0"/>
    <n v="2"/>
  </r>
  <r>
    <x v="15"/>
    <x v="1"/>
    <x v="6"/>
    <x v="1"/>
    <x v="0"/>
    <x v="0"/>
    <n v="1"/>
  </r>
  <r>
    <x v="15"/>
    <x v="1"/>
    <x v="6"/>
    <x v="2"/>
    <x v="0"/>
    <x v="0"/>
    <n v="2"/>
  </r>
  <r>
    <x v="15"/>
    <x v="1"/>
    <x v="7"/>
    <x v="0"/>
    <x v="0"/>
    <x v="0"/>
    <n v="1"/>
  </r>
  <r>
    <x v="15"/>
    <x v="1"/>
    <x v="7"/>
    <x v="1"/>
    <x v="0"/>
    <x v="0"/>
    <n v="1"/>
  </r>
  <r>
    <x v="15"/>
    <x v="1"/>
    <x v="7"/>
    <x v="2"/>
    <x v="0"/>
    <x v="0"/>
    <n v="4"/>
  </r>
  <r>
    <x v="15"/>
    <x v="1"/>
    <x v="8"/>
    <x v="0"/>
    <x v="0"/>
    <x v="0"/>
    <n v="2"/>
  </r>
  <r>
    <x v="15"/>
    <x v="1"/>
    <x v="8"/>
    <x v="2"/>
    <x v="0"/>
    <x v="0"/>
    <n v="10"/>
  </r>
  <r>
    <x v="15"/>
    <x v="1"/>
    <x v="9"/>
    <x v="1"/>
    <x v="0"/>
    <x v="0"/>
    <n v="1"/>
  </r>
  <r>
    <x v="15"/>
    <x v="1"/>
    <x v="9"/>
    <x v="2"/>
    <x v="0"/>
    <x v="0"/>
    <n v="4"/>
  </r>
  <r>
    <x v="15"/>
    <x v="1"/>
    <x v="10"/>
    <x v="2"/>
    <x v="0"/>
    <x v="0"/>
    <n v="1"/>
  </r>
  <r>
    <x v="15"/>
    <x v="1"/>
    <x v="11"/>
    <x v="1"/>
    <x v="0"/>
    <x v="0"/>
    <n v="2"/>
  </r>
  <r>
    <x v="15"/>
    <x v="1"/>
    <x v="11"/>
    <x v="3"/>
    <x v="0"/>
    <x v="0"/>
    <n v="2"/>
  </r>
  <r>
    <x v="15"/>
    <x v="1"/>
    <x v="11"/>
    <x v="2"/>
    <x v="0"/>
    <x v="0"/>
    <n v="32"/>
  </r>
  <r>
    <x v="15"/>
    <x v="2"/>
    <x v="0"/>
    <x v="0"/>
    <x v="0"/>
    <x v="0"/>
    <n v="2"/>
  </r>
  <r>
    <x v="15"/>
    <x v="2"/>
    <x v="0"/>
    <x v="1"/>
    <x v="0"/>
    <x v="0"/>
    <n v="2"/>
  </r>
  <r>
    <x v="15"/>
    <x v="2"/>
    <x v="0"/>
    <x v="2"/>
    <x v="0"/>
    <x v="0"/>
    <n v="10"/>
  </r>
  <r>
    <x v="15"/>
    <x v="2"/>
    <x v="1"/>
    <x v="2"/>
    <x v="0"/>
    <x v="0"/>
    <n v="3"/>
  </r>
  <r>
    <x v="15"/>
    <x v="2"/>
    <x v="3"/>
    <x v="1"/>
    <x v="0"/>
    <x v="0"/>
    <n v="2"/>
  </r>
  <r>
    <x v="15"/>
    <x v="2"/>
    <x v="4"/>
    <x v="0"/>
    <x v="0"/>
    <x v="0"/>
    <n v="2"/>
  </r>
  <r>
    <x v="15"/>
    <x v="2"/>
    <x v="4"/>
    <x v="1"/>
    <x v="0"/>
    <x v="0"/>
    <n v="1"/>
  </r>
  <r>
    <x v="15"/>
    <x v="2"/>
    <x v="5"/>
    <x v="0"/>
    <x v="0"/>
    <x v="0"/>
    <n v="2"/>
  </r>
  <r>
    <x v="15"/>
    <x v="2"/>
    <x v="5"/>
    <x v="1"/>
    <x v="0"/>
    <x v="0"/>
    <n v="1"/>
  </r>
  <r>
    <x v="15"/>
    <x v="2"/>
    <x v="5"/>
    <x v="2"/>
    <x v="0"/>
    <x v="0"/>
    <n v="2"/>
  </r>
  <r>
    <x v="15"/>
    <x v="2"/>
    <x v="6"/>
    <x v="0"/>
    <x v="0"/>
    <x v="0"/>
    <n v="2"/>
  </r>
  <r>
    <x v="15"/>
    <x v="2"/>
    <x v="6"/>
    <x v="1"/>
    <x v="0"/>
    <x v="0"/>
    <n v="1"/>
  </r>
  <r>
    <x v="15"/>
    <x v="2"/>
    <x v="6"/>
    <x v="2"/>
    <x v="0"/>
    <x v="0"/>
    <n v="3"/>
  </r>
  <r>
    <x v="15"/>
    <x v="2"/>
    <x v="7"/>
    <x v="0"/>
    <x v="0"/>
    <x v="0"/>
    <n v="4"/>
  </r>
  <r>
    <x v="15"/>
    <x v="2"/>
    <x v="7"/>
    <x v="3"/>
    <x v="0"/>
    <x v="0"/>
    <n v="1"/>
  </r>
  <r>
    <x v="15"/>
    <x v="2"/>
    <x v="7"/>
    <x v="2"/>
    <x v="0"/>
    <x v="0"/>
    <n v="18"/>
  </r>
  <r>
    <x v="15"/>
    <x v="2"/>
    <x v="8"/>
    <x v="0"/>
    <x v="0"/>
    <x v="0"/>
    <n v="7"/>
  </r>
  <r>
    <x v="15"/>
    <x v="2"/>
    <x v="8"/>
    <x v="1"/>
    <x v="0"/>
    <x v="0"/>
    <n v="3"/>
  </r>
  <r>
    <x v="15"/>
    <x v="2"/>
    <x v="8"/>
    <x v="3"/>
    <x v="0"/>
    <x v="0"/>
    <n v="3"/>
  </r>
  <r>
    <x v="15"/>
    <x v="2"/>
    <x v="8"/>
    <x v="2"/>
    <x v="0"/>
    <x v="0"/>
    <n v="29"/>
  </r>
  <r>
    <x v="15"/>
    <x v="2"/>
    <x v="9"/>
    <x v="0"/>
    <x v="0"/>
    <x v="0"/>
    <n v="16"/>
  </r>
  <r>
    <x v="15"/>
    <x v="2"/>
    <x v="9"/>
    <x v="1"/>
    <x v="0"/>
    <x v="0"/>
    <n v="9"/>
  </r>
  <r>
    <x v="15"/>
    <x v="2"/>
    <x v="9"/>
    <x v="3"/>
    <x v="0"/>
    <x v="0"/>
    <n v="2"/>
  </r>
  <r>
    <x v="15"/>
    <x v="2"/>
    <x v="9"/>
    <x v="2"/>
    <x v="0"/>
    <x v="0"/>
    <n v="81.999999999999986"/>
  </r>
  <r>
    <x v="15"/>
    <x v="2"/>
    <x v="10"/>
    <x v="0"/>
    <x v="0"/>
    <x v="0"/>
    <n v="4"/>
  </r>
  <r>
    <x v="15"/>
    <x v="2"/>
    <x v="10"/>
    <x v="1"/>
    <x v="0"/>
    <x v="0"/>
    <n v="3"/>
  </r>
  <r>
    <x v="15"/>
    <x v="2"/>
    <x v="10"/>
    <x v="3"/>
    <x v="0"/>
    <x v="0"/>
    <n v="1"/>
  </r>
  <r>
    <x v="15"/>
    <x v="2"/>
    <x v="10"/>
    <x v="2"/>
    <x v="0"/>
    <x v="0"/>
    <n v="22.999999999999996"/>
  </r>
  <r>
    <x v="15"/>
    <x v="2"/>
    <x v="11"/>
    <x v="0"/>
    <x v="0"/>
    <x v="0"/>
    <n v="3"/>
  </r>
  <r>
    <x v="15"/>
    <x v="2"/>
    <x v="11"/>
    <x v="1"/>
    <x v="0"/>
    <x v="0"/>
    <n v="3"/>
  </r>
  <r>
    <x v="15"/>
    <x v="2"/>
    <x v="11"/>
    <x v="2"/>
    <x v="0"/>
    <x v="0"/>
    <n v="29"/>
  </r>
  <r>
    <x v="15"/>
    <x v="3"/>
    <x v="0"/>
    <x v="3"/>
    <x v="0"/>
    <x v="0"/>
    <n v="2"/>
  </r>
  <r>
    <x v="15"/>
    <x v="3"/>
    <x v="0"/>
    <x v="2"/>
    <x v="0"/>
    <x v="0"/>
    <n v="2"/>
  </r>
  <r>
    <x v="15"/>
    <x v="3"/>
    <x v="1"/>
    <x v="1"/>
    <x v="0"/>
    <x v="0"/>
    <n v="1"/>
  </r>
  <r>
    <x v="15"/>
    <x v="3"/>
    <x v="1"/>
    <x v="2"/>
    <x v="0"/>
    <x v="0"/>
    <n v="3"/>
  </r>
  <r>
    <x v="15"/>
    <x v="3"/>
    <x v="3"/>
    <x v="2"/>
    <x v="0"/>
    <x v="0"/>
    <n v="1"/>
  </r>
  <r>
    <x v="15"/>
    <x v="3"/>
    <x v="9"/>
    <x v="3"/>
    <x v="0"/>
    <x v="0"/>
    <n v="2"/>
  </r>
  <r>
    <x v="15"/>
    <x v="3"/>
    <x v="9"/>
    <x v="2"/>
    <x v="0"/>
    <x v="0"/>
    <n v="2"/>
  </r>
  <r>
    <x v="15"/>
    <x v="3"/>
    <x v="10"/>
    <x v="2"/>
    <x v="0"/>
    <x v="0"/>
    <n v="1"/>
  </r>
  <r>
    <x v="15"/>
    <x v="3"/>
    <x v="11"/>
    <x v="3"/>
    <x v="0"/>
    <x v="0"/>
    <n v="1"/>
  </r>
  <r>
    <x v="16"/>
    <x v="0"/>
    <x v="0"/>
    <x v="0"/>
    <x v="0"/>
    <x v="0"/>
    <n v="10"/>
  </r>
  <r>
    <x v="16"/>
    <x v="0"/>
    <x v="0"/>
    <x v="1"/>
    <x v="0"/>
    <x v="0"/>
    <n v="47"/>
  </r>
  <r>
    <x v="16"/>
    <x v="0"/>
    <x v="0"/>
    <x v="2"/>
    <x v="0"/>
    <x v="0"/>
    <n v="8"/>
  </r>
  <r>
    <x v="16"/>
    <x v="0"/>
    <x v="1"/>
    <x v="0"/>
    <x v="0"/>
    <x v="0"/>
    <n v="11"/>
  </r>
  <r>
    <x v="16"/>
    <x v="0"/>
    <x v="1"/>
    <x v="1"/>
    <x v="0"/>
    <x v="0"/>
    <n v="59"/>
  </r>
  <r>
    <x v="16"/>
    <x v="0"/>
    <x v="1"/>
    <x v="2"/>
    <x v="0"/>
    <x v="0"/>
    <n v="9"/>
  </r>
  <r>
    <x v="16"/>
    <x v="0"/>
    <x v="2"/>
    <x v="0"/>
    <x v="0"/>
    <x v="0"/>
    <n v="12"/>
  </r>
  <r>
    <x v="16"/>
    <x v="0"/>
    <x v="2"/>
    <x v="1"/>
    <x v="0"/>
    <x v="0"/>
    <n v="57"/>
  </r>
  <r>
    <x v="16"/>
    <x v="0"/>
    <x v="2"/>
    <x v="2"/>
    <x v="0"/>
    <x v="0"/>
    <n v="11"/>
  </r>
  <r>
    <x v="16"/>
    <x v="0"/>
    <x v="3"/>
    <x v="0"/>
    <x v="0"/>
    <x v="0"/>
    <n v="8"/>
  </r>
  <r>
    <x v="16"/>
    <x v="0"/>
    <x v="3"/>
    <x v="1"/>
    <x v="0"/>
    <x v="0"/>
    <n v="63"/>
  </r>
  <r>
    <x v="16"/>
    <x v="0"/>
    <x v="3"/>
    <x v="2"/>
    <x v="0"/>
    <x v="0"/>
    <n v="10"/>
  </r>
  <r>
    <x v="16"/>
    <x v="0"/>
    <x v="4"/>
    <x v="0"/>
    <x v="0"/>
    <x v="0"/>
    <n v="6"/>
  </r>
  <r>
    <x v="16"/>
    <x v="0"/>
    <x v="4"/>
    <x v="1"/>
    <x v="0"/>
    <x v="0"/>
    <n v="81"/>
  </r>
  <r>
    <x v="16"/>
    <x v="0"/>
    <x v="4"/>
    <x v="2"/>
    <x v="0"/>
    <x v="0"/>
    <n v="6"/>
  </r>
  <r>
    <x v="16"/>
    <x v="0"/>
    <x v="5"/>
    <x v="0"/>
    <x v="0"/>
    <x v="0"/>
    <n v="13"/>
  </r>
  <r>
    <x v="16"/>
    <x v="0"/>
    <x v="5"/>
    <x v="1"/>
    <x v="0"/>
    <x v="0"/>
    <n v="55.999999999999993"/>
  </r>
  <r>
    <x v="16"/>
    <x v="0"/>
    <x v="5"/>
    <x v="2"/>
    <x v="0"/>
    <x v="0"/>
    <n v="10"/>
  </r>
  <r>
    <x v="16"/>
    <x v="0"/>
    <x v="6"/>
    <x v="0"/>
    <x v="0"/>
    <x v="0"/>
    <n v="10"/>
  </r>
  <r>
    <x v="16"/>
    <x v="0"/>
    <x v="6"/>
    <x v="1"/>
    <x v="0"/>
    <x v="0"/>
    <n v="32"/>
  </r>
  <r>
    <x v="16"/>
    <x v="0"/>
    <x v="6"/>
    <x v="2"/>
    <x v="0"/>
    <x v="0"/>
    <n v="10"/>
  </r>
  <r>
    <x v="16"/>
    <x v="0"/>
    <x v="7"/>
    <x v="0"/>
    <x v="0"/>
    <x v="0"/>
    <n v="10"/>
  </r>
  <r>
    <x v="16"/>
    <x v="0"/>
    <x v="7"/>
    <x v="1"/>
    <x v="0"/>
    <x v="0"/>
    <n v="22.000000000000004"/>
  </r>
  <r>
    <x v="16"/>
    <x v="0"/>
    <x v="7"/>
    <x v="2"/>
    <x v="0"/>
    <x v="0"/>
    <n v="16"/>
  </r>
  <r>
    <x v="16"/>
    <x v="0"/>
    <x v="8"/>
    <x v="0"/>
    <x v="0"/>
    <x v="0"/>
    <n v="19"/>
  </r>
  <r>
    <x v="16"/>
    <x v="0"/>
    <x v="8"/>
    <x v="1"/>
    <x v="0"/>
    <x v="0"/>
    <n v="14"/>
  </r>
  <r>
    <x v="16"/>
    <x v="0"/>
    <x v="8"/>
    <x v="3"/>
    <x v="0"/>
    <x v="0"/>
    <n v="1"/>
  </r>
  <r>
    <x v="16"/>
    <x v="0"/>
    <x v="8"/>
    <x v="2"/>
    <x v="0"/>
    <x v="0"/>
    <n v="25"/>
  </r>
  <r>
    <x v="16"/>
    <x v="0"/>
    <x v="9"/>
    <x v="0"/>
    <x v="0"/>
    <x v="0"/>
    <n v="16"/>
  </r>
  <r>
    <x v="16"/>
    <x v="0"/>
    <x v="9"/>
    <x v="1"/>
    <x v="0"/>
    <x v="0"/>
    <n v="16"/>
  </r>
  <r>
    <x v="16"/>
    <x v="0"/>
    <x v="9"/>
    <x v="2"/>
    <x v="0"/>
    <x v="0"/>
    <n v="12"/>
  </r>
  <r>
    <x v="16"/>
    <x v="0"/>
    <x v="10"/>
    <x v="0"/>
    <x v="0"/>
    <x v="0"/>
    <n v="15"/>
  </r>
  <r>
    <x v="16"/>
    <x v="0"/>
    <x v="10"/>
    <x v="1"/>
    <x v="0"/>
    <x v="0"/>
    <n v="17"/>
  </r>
  <r>
    <x v="16"/>
    <x v="0"/>
    <x v="10"/>
    <x v="2"/>
    <x v="0"/>
    <x v="0"/>
    <n v="17"/>
  </r>
  <r>
    <x v="16"/>
    <x v="0"/>
    <x v="11"/>
    <x v="0"/>
    <x v="0"/>
    <x v="0"/>
    <n v="13"/>
  </r>
  <r>
    <x v="16"/>
    <x v="0"/>
    <x v="11"/>
    <x v="1"/>
    <x v="0"/>
    <x v="0"/>
    <n v="12"/>
  </r>
  <r>
    <x v="16"/>
    <x v="0"/>
    <x v="11"/>
    <x v="2"/>
    <x v="0"/>
    <x v="0"/>
    <n v="5"/>
  </r>
  <r>
    <x v="16"/>
    <x v="1"/>
    <x v="0"/>
    <x v="0"/>
    <x v="0"/>
    <x v="0"/>
    <n v="3"/>
  </r>
  <r>
    <x v="16"/>
    <x v="1"/>
    <x v="0"/>
    <x v="1"/>
    <x v="0"/>
    <x v="0"/>
    <n v="3"/>
  </r>
  <r>
    <x v="16"/>
    <x v="1"/>
    <x v="0"/>
    <x v="3"/>
    <x v="0"/>
    <x v="0"/>
    <n v="1"/>
  </r>
  <r>
    <x v="16"/>
    <x v="1"/>
    <x v="0"/>
    <x v="2"/>
    <x v="0"/>
    <x v="0"/>
    <n v="34"/>
  </r>
  <r>
    <x v="16"/>
    <x v="1"/>
    <x v="1"/>
    <x v="2"/>
    <x v="0"/>
    <x v="0"/>
    <n v="29"/>
  </r>
  <r>
    <x v="16"/>
    <x v="1"/>
    <x v="2"/>
    <x v="0"/>
    <x v="0"/>
    <x v="0"/>
    <n v="2"/>
  </r>
  <r>
    <x v="16"/>
    <x v="1"/>
    <x v="2"/>
    <x v="1"/>
    <x v="0"/>
    <x v="0"/>
    <n v="1"/>
  </r>
  <r>
    <x v="16"/>
    <x v="1"/>
    <x v="2"/>
    <x v="2"/>
    <x v="0"/>
    <x v="0"/>
    <n v="9"/>
  </r>
  <r>
    <x v="16"/>
    <x v="1"/>
    <x v="3"/>
    <x v="0"/>
    <x v="0"/>
    <x v="0"/>
    <n v="3"/>
  </r>
  <r>
    <x v="16"/>
    <x v="1"/>
    <x v="3"/>
    <x v="1"/>
    <x v="0"/>
    <x v="0"/>
    <n v="1"/>
  </r>
  <r>
    <x v="16"/>
    <x v="1"/>
    <x v="3"/>
    <x v="2"/>
    <x v="0"/>
    <x v="0"/>
    <n v="8"/>
  </r>
  <r>
    <x v="16"/>
    <x v="1"/>
    <x v="4"/>
    <x v="0"/>
    <x v="0"/>
    <x v="0"/>
    <n v="2"/>
  </r>
  <r>
    <x v="16"/>
    <x v="1"/>
    <x v="4"/>
    <x v="2"/>
    <x v="0"/>
    <x v="0"/>
    <n v="2"/>
  </r>
  <r>
    <x v="16"/>
    <x v="1"/>
    <x v="5"/>
    <x v="0"/>
    <x v="0"/>
    <x v="0"/>
    <n v="1"/>
  </r>
  <r>
    <x v="16"/>
    <x v="1"/>
    <x v="5"/>
    <x v="2"/>
    <x v="0"/>
    <x v="0"/>
    <n v="4"/>
  </r>
  <r>
    <x v="16"/>
    <x v="1"/>
    <x v="6"/>
    <x v="0"/>
    <x v="0"/>
    <x v="0"/>
    <n v="1"/>
  </r>
  <r>
    <x v="16"/>
    <x v="1"/>
    <x v="6"/>
    <x v="2"/>
    <x v="0"/>
    <x v="0"/>
    <n v="1"/>
  </r>
  <r>
    <x v="16"/>
    <x v="1"/>
    <x v="7"/>
    <x v="2"/>
    <x v="0"/>
    <x v="0"/>
    <n v="3"/>
  </r>
  <r>
    <x v="16"/>
    <x v="1"/>
    <x v="8"/>
    <x v="0"/>
    <x v="0"/>
    <x v="0"/>
    <n v="1"/>
  </r>
  <r>
    <x v="16"/>
    <x v="1"/>
    <x v="8"/>
    <x v="1"/>
    <x v="0"/>
    <x v="0"/>
    <n v="4"/>
  </r>
  <r>
    <x v="16"/>
    <x v="1"/>
    <x v="8"/>
    <x v="2"/>
    <x v="0"/>
    <x v="0"/>
    <n v="22.999999999999996"/>
  </r>
  <r>
    <x v="16"/>
    <x v="1"/>
    <x v="9"/>
    <x v="0"/>
    <x v="0"/>
    <x v="0"/>
    <n v="1"/>
  </r>
  <r>
    <x v="16"/>
    <x v="1"/>
    <x v="9"/>
    <x v="1"/>
    <x v="0"/>
    <x v="0"/>
    <n v="1"/>
  </r>
  <r>
    <x v="16"/>
    <x v="1"/>
    <x v="9"/>
    <x v="2"/>
    <x v="0"/>
    <x v="0"/>
    <n v="24"/>
  </r>
  <r>
    <x v="16"/>
    <x v="1"/>
    <x v="10"/>
    <x v="1"/>
    <x v="0"/>
    <x v="0"/>
    <n v="2"/>
  </r>
  <r>
    <x v="16"/>
    <x v="1"/>
    <x v="10"/>
    <x v="2"/>
    <x v="0"/>
    <x v="0"/>
    <n v="14"/>
  </r>
  <r>
    <x v="16"/>
    <x v="1"/>
    <x v="11"/>
    <x v="0"/>
    <x v="0"/>
    <x v="0"/>
    <n v="2"/>
  </r>
  <r>
    <x v="16"/>
    <x v="1"/>
    <x v="11"/>
    <x v="1"/>
    <x v="0"/>
    <x v="0"/>
    <n v="3"/>
  </r>
  <r>
    <x v="16"/>
    <x v="1"/>
    <x v="11"/>
    <x v="2"/>
    <x v="0"/>
    <x v="0"/>
    <n v="26"/>
  </r>
  <r>
    <x v="16"/>
    <x v="2"/>
    <x v="0"/>
    <x v="0"/>
    <x v="0"/>
    <x v="0"/>
    <n v="4"/>
  </r>
  <r>
    <x v="16"/>
    <x v="2"/>
    <x v="0"/>
    <x v="1"/>
    <x v="0"/>
    <x v="0"/>
    <n v="2"/>
  </r>
  <r>
    <x v="16"/>
    <x v="2"/>
    <x v="0"/>
    <x v="2"/>
    <x v="0"/>
    <x v="0"/>
    <n v="2"/>
  </r>
  <r>
    <x v="16"/>
    <x v="2"/>
    <x v="1"/>
    <x v="0"/>
    <x v="0"/>
    <x v="0"/>
    <n v="6"/>
  </r>
  <r>
    <x v="16"/>
    <x v="2"/>
    <x v="1"/>
    <x v="2"/>
    <x v="0"/>
    <x v="0"/>
    <n v="9"/>
  </r>
  <r>
    <x v="16"/>
    <x v="2"/>
    <x v="2"/>
    <x v="0"/>
    <x v="0"/>
    <x v="0"/>
    <n v="6"/>
  </r>
  <r>
    <x v="16"/>
    <x v="2"/>
    <x v="2"/>
    <x v="1"/>
    <x v="0"/>
    <x v="0"/>
    <n v="1"/>
  </r>
  <r>
    <x v="16"/>
    <x v="2"/>
    <x v="2"/>
    <x v="2"/>
    <x v="0"/>
    <x v="0"/>
    <n v="5"/>
  </r>
  <r>
    <x v="16"/>
    <x v="2"/>
    <x v="3"/>
    <x v="0"/>
    <x v="0"/>
    <x v="0"/>
    <n v="7"/>
  </r>
  <r>
    <x v="16"/>
    <x v="2"/>
    <x v="3"/>
    <x v="2"/>
    <x v="0"/>
    <x v="0"/>
    <n v="5"/>
  </r>
  <r>
    <x v="16"/>
    <x v="2"/>
    <x v="4"/>
    <x v="0"/>
    <x v="0"/>
    <x v="0"/>
    <n v="4"/>
  </r>
  <r>
    <x v="16"/>
    <x v="2"/>
    <x v="4"/>
    <x v="2"/>
    <x v="0"/>
    <x v="0"/>
    <n v="4"/>
  </r>
  <r>
    <x v="16"/>
    <x v="2"/>
    <x v="5"/>
    <x v="0"/>
    <x v="0"/>
    <x v="0"/>
    <n v="4"/>
  </r>
  <r>
    <x v="16"/>
    <x v="2"/>
    <x v="5"/>
    <x v="1"/>
    <x v="0"/>
    <x v="0"/>
    <n v="1"/>
  </r>
  <r>
    <x v="16"/>
    <x v="2"/>
    <x v="5"/>
    <x v="2"/>
    <x v="0"/>
    <x v="0"/>
    <n v="2"/>
  </r>
  <r>
    <x v="16"/>
    <x v="2"/>
    <x v="6"/>
    <x v="0"/>
    <x v="0"/>
    <x v="0"/>
    <n v="6"/>
  </r>
  <r>
    <x v="16"/>
    <x v="2"/>
    <x v="6"/>
    <x v="2"/>
    <x v="0"/>
    <x v="0"/>
    <n v="4"/>
  </r>
  <r>
    <x v="16"/>
    <x v="2"/>
    <x v="7"/>
    <x v="0"/>
    <x v="0"/>
    <x v="0"/>
    <n v="2"/>
  </r>
  <r>
    <x v="16"/>
    <x v="2"/>
    <x v="7"/>
    <x v="1"/>
    <x v="0"/>
    <x v="0"/>
    <n v="6"/>
  </r>
  <r>
    <x v="16"/>
    <x v="2"/>
    <x v="7"/>
    <x v="3"/>
    <x v="0"/>
    <x v="0"/>
    <n v="2"/>
  </r>
  <r>
    <x v="16"/>
    <x v="2"/>
    <x v="7"/>
    <x v="2"/>
    <x v="0"/>
    <x v="0"/>
    <n v="18"/>
  </r>
  <r>
    <x v="16"/>
    <x v="2"/>
    <x v="8"/>
    <x v="0"/>
    <x v="0"/>
    <x v="0"/>
    <n v="2"/>
  </r>
  <r>
    <x v="16"/>
    <x v="2"/>
    <x v="8"/>
    <x v="1"/>
    <x v="0"/>
    <x v="0"/>
    <n v="8"/>
  </r>
  <r>
    <x v="16"/>
    <x v="2"/>
    <x v="8"/>
    <x v="2"/>
    <x v="0"/>
    <x v="0"/>
    <n v="52"/>
  </r>
  <r>
    <x v="16"/>
    <x v="2"/>
    <x v="9"/>
    <x v="0"/>
    <x v="0"/>
    <x v="0"/>
    <n v="3"/>
  </r>
  <r>
    <x v="16"/>
    <x v="2"/>
    <x v="9"/>
    <x v="1"/>
    <x v="0"/>
    <x v="0"/>
    <n v="4"/>
  </r>
  <r>
    <x v="16"/>
    <x v="2"/>
    <x v="9"/>
    <x v="2"/>
    <x v="0"/>
    <x v="0"/>
    <n v="21"/>
  </r>
  <r>
    <x v="16"/>
    <x v="2"/>
    <x v="10"/>
    <x v="0"/>
    <x v="0"/>
    <x v="0"/>
    <n v="2"/>
  </r>
  <r>
    <x v="16"/>
    <x v="2"/>
    <x v="10"/>
    <x v="1"/>
    <x v="0"/>
    <x v="0"/>
    <n v="1"/>
  </r>
  <r>
    <x v="16"/>
    <x v="2"/>
    <x v="10"/>
    <x v="2"/>
    <x v="0"/>
    <x v="0"/>
    <n v="14"/>
  </r>
  <r>
    <x v="16"/>
    <x v="2"/>
    <x v="11"/>
    <x v="0"/>
    <x v="0"/>
    <x v="0"/>
    <n v="1"/>
  </r>
  <r>
    <x v="16"/>
    <x v="2"/>
    <x v="11"/>
    <x v="1"/>
    <x v="0"/>
    <x v="0"/>
    <n v="2"/>
  </r>
  <r>
    <x v="16"/>
    <x v="2"/>
    <x v="11"/>
    <x v="2"/>
    <x v="0"/>
    <x v="0"/>
    <n v="9"/>
  </r>
  <r>
    <x v="16"/>
    <x v="3"/>
    <x v="0"/>
    <x v="3"/>
    <x v="0"/>
    <x v="0"/>
    <n v="2"/>
  </r>
  <r>
    <x v="16"/>
    <x v="3"/>
    <x v="0"/>
    <x v="2"/>
    <x v="0"/>
    <x v="0"/>
    <n v="2"/>
  </r>
  <r>
    <x v="16"/>
    <x v="3"/>
    <x v="1"/>
    <x v="2"/>
    <x v="0"/>
    <x v="0"/>
    <n v="2"/>
  </r>
  <r>
    <x v="16"/>
    <x v="3"/>
    <x v="2"/>
    <x v="2"/>
    <x v="0"/>
    <x v="0"/>
    <n v="1"/>
  </r>
  <r>
    <x v="16"/>
    <x v="3"/>
    <x v="3"/>
    <x v="0"/>
    <x v="0"/>
    <x v="0"/>
    <n v="1"/>
  </r>
  <r>
    <x v="16"/>
    <x v="3"/>
    <x v="3"/>
    <x v="2"/>
    <x v="0"/>
    <x v="0"/>
    <n v="1"/>
  </r>
  <r>
    <x v="16"/>
    <x v="3"/>
    <x v="4"/>
    <x v="0"/>
    <x v="0"/>
    <x v="0"/>
    <n v="1"/>
  </r>
  <r>
    <x v="16"/>
    <x v="3"/>
    <x v="5"/>
    <x v="1"/>
    <x v="0"/>
    <x v="0"/>
    <n v="1"/>
  </r>
  <r>
    <x v="16"/>
    <x v="3"/>
    <x v="5"/>
    <x v="2"/>
    <x v="0"/>
    <x v="0"/>
    <n v="3"/>
  </r>
  <r>
    <x v="16"/>
    <x v="3"/>
    <x v="6"/>
    <x v="2"/>
    <x v="0"/>
    <x v="0"/>
    <n v="3"/>
  </r>
  <r>
    <x v="16"/>
    <x v="3"/>
    <x v="7"/>
    <x v="2"/>
    <x v="0"/>
    <x v="0"/>
    <n v="1"/>
  </r>
  <r>
    <x v="16"/>
    <x v="3"/>
    <x v="9"/>
    <x v="0"/>
    <x v="0"/>
    <x v="0"/>
    <n v="1"/>
  </r>
  <r>
    <x v="16"/>
    <x v="3"/>
    <x v="9"/>
    <x v="2"/>
    <x v="0"/>
    <x v="0"/>
    <n v="8"/>
  </r>
  <r>
    <x v="16"/>
    <x v="3"/>
    <x v="11"/>
    <x v="2"/>
    <x v="0"/>
    <x v="0"/>
    <n v="2"/>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r>
    <x v="17"/>
    <x v="4"/>
    <x v="12"/>
    <x v="4"/>
    <x v="1"/>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grandTotalCaption="Total" updatedVersion="4" minRefreshableVersion="3" useAutoFormatting="1" itemPrintTitles="1" createdVersion="4" indent="0" outline="1" outlineData="1" multipleFieldFilters="0" rowHeaderCaption="Divisions" colHeaderCaption="Grades">
  <location ref="A5:G25" firstHeaderRow="1" firstDataRow="2" firstDataCol="1" rowPageCount="2" colPageCount="1"/>
  <pivotFields count="7">
    <pivotField axis="axisRow" showAll="0">
      <items count="20">
        <item x="0"/>
        <item x="1"/>
        <item x="2"/>
        <item x="3"/>
        <item x="4"/>
        <item m="1" x="18"/>
        <item x="5"/>
        <item x="6"/>
        <item x="7"/>
        <item x="8"/>
        <item x="9"/>
        <item x="10"/>
        <item x="11"/>
        <item x="12"/>
        <item x="13"/>
        <item x="14"/>
        <item x="15"/>
        <item x="16"/>
        <item x="17"/>
        <item t="default"/>
      </items>
    </pivotField>
    <pivotField axis="axisCol" showAll="0">
      <items count="6">
        <item x="0"/>
        <item x="1"/>
        <item x="2"/>
        <item x="3"/>
        <item x="4"/>
        <item t="default"/>
      </items>
    </pivotField>
    <pivotField axis="axisPage" showAll="0">
      <items count="14">
        <item x="0"/>
        <item x="1"/>
        <item x="2"/>
        <item x="3"/>
        <item x="4"/>
        <item x="5"/>
        <item x="6"/>
        <item x="7"/>
        <item x="8"/>
        <item x="9"/>
        <item x="10"/>
        <item x="11"/>
        <item x="12"/>
        <item t="default"/>
      </items>
    </pivotField>
    <pivotField axis="axisPage" showAll="0">
      <items count="6">
        <item x="0"/>
        <item x="1"/>
        <item x="3"/>
        <item x="2"/>
        <item x="4"/>
        <item t="default"/>
      </items>
    </pivotField>
    <pivotField showAll="0">
      <items count="5">
        <item x="0"/>
        <item m="1" x="2"/>
        <item m="1" x="3"/>
        <item x="1"/>
        <item t="default"/>
      </items>
    </pivotField>
    <pivotField showAll="0">
      <items count="4">
        <item m="1" x="2"/>
        <item x="0"/>
        <item x="1"/>
        <item t="default"/>
      </items>
    </pivotField>
    <pivotField dataField="1" showAll="0"/>
  </pivotFields>
  <rowFields count="1">
    <field x="0"/>
  </rowFields>
  <rowItems count="19">
    <i>
      <x/>
    </i>
    <i>
      <x v="1"/>
    </i>
    <i>
      <x v="2"/>
    </i>
    <i>
      <x v="3"/>
    </i>
    <i>
      <x v="4"/>
    </i>
    <i>
      <x v="6"/>
    </i>
    <i>
      <x v="7"/>
    </i>
    <i>
      <x v="8"/>
    </i>
    <i>
      <x v="9"/>
    </i>
    <i>
      <x v="10"/>
    </i>
    <i>
      <x v="11"/>
    </i>
    <i>
      <x v="12"/>
    </i>
    <i>
      <x v="13"/>
    </i>
    <i>
      <x v="14"/>
    </i>
    <i>
      <x v="15"/>
    </i>
    <i>
      <x v="16"/>
    </i>
    <i>
      <x v="17"/>
    </i>
    <i>
      <x v="18"/>
    </i>
    <i t="grand">
      <x/>
    </i>
  </rowItems>
  <colFields count="1">
    <field x="1"/>
  </colFields>
  <colItems count="6">
    <i>
      <x/>
    </i>
    <i>
      <x v="1"/>
    </i>
    <i>
      <x v="2"/>
    </i>
    <i>
      <x v="3"/>
    </i>
    <i>
      <x v="4"/>
    </i>
    <i t="grand">
      <x/>
    </i>
  </colItems>
  <pageFields count="2">
    <pageField fld="2" hier="-1"/>
    <pageField fld="3" hier="-1"/>
  </pageFields>
  <dataFields count="1">
    <dataField name="Sum of TOTAL" fld="6" baseField="0" baseItem="0"/>
  </dataFields>
  <formats count="6">
    <format dxfId="17">
      <pivotArea dataOnly="0" labelOnly="1" grandCol="1" outline="0" fieldPosition="0"/>
    </format>
    <format dxfId="16">
      <pivotArea outline="0" collapsedLevelsAreSubtotals="1" fieldPosition="0">
        <references count="1">
          <reference field="1" count="3" selected="0">
            <x v="1"/>
            <x v="2"/>
            <x v="3"/>
          </reference>
        </references>
      </pivotArea>
    </format>
    <format dxfId="15">
      <pivotArea type="topRight" dataOnly="0" labelOnly="1" outline="0" fieldPosition="0"/>
    </format>
    <format dxfId="14">
      <pivotArea dataOnly="0" labelOnly="1" fieldPosition="0">
        <references count="1">
          <reference field="1" count="3">
            <x v="1"/>
            <x v="2"/>
            <x v="3"/>
          </reference>
        </references>
      </pivotArea>
    </format>
    <format dxfId="13">
      <pivotArea outline="0" collapsedLevelsAreSubtotals="1" fieldPosition="0">
        <references count="1">
          <reference field="1" count="1" selected="0">
            <x v="0"/>
          </reference>
        </references>
      </pivotArea>
    </format>
    <format dxfId="12">
      <pivotArea dataOnly="0" labelOnly="1" fieldPosition="0">
        <references count="1">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19" sqref="F19"/>
    </sheetView>
  </sheetViews>
  <sheetFormatPr defaultRowHeight="12.75" x14ac:dyDescent="0.2"/>
  <cols>
    <col min="1" max="1" width="8.5703125" bestFit="1" customWidth="1"/>
    <col min="2" max="2" width="19.7109375" bestFit="1" customWidth="1"/>
    <col min="3" max="3" width="21.5703125" bestFit="1" customWidth="1"/>
  </cols>
  <sheetData>
    <row r="1" spans="1:3" x14ac:dyDescent="0.2">
      <c r="A1" s="1" t="s">
        <v>53</v>
      </c>
      <c r="B1" s="1" t="s">
        <v>54</v>
      </c>
      <c r="C1" s="5" t="s">
        <v>55</v>
      </c>
    </row>
    <row r="2" spans="1:3" x14ac:dyDescent="0.2">
      <c r="A2" s="12" t="s">
        <v>56</v>
      </c>
      <c r="B2" t="s">
        <v>11</v>
      </c>
      <c r="C2" t="s">
        <v>11</v>
      </c>
    </row>
    <row r="3" spans="1:3" x14ac:dyDescent="0.2">
      <c r="A3" s="12" t="s">
        <v>57</v>
      </c>
      <c r="B3" t="s">
        <v>58</v>
      </c>
      <c r="C3" t="s">
        <v>16</v>
      </c>
    </row>
    <row r="4" spans="1:3" x14ac:dyDescent="0.2">
      <c r="A4" s="12" t="s">
        <v>59</v>
      </c>
      <c r="B4" t="s">
        <v>60</v>
      </c>
      <c r="C4" t="s">
        <v>16</v>
      </c>
    </row>
    <row r="5" spans="1:3" x14ac:dyDescent="0.2">
      <c r="A5" s="12" t="s">
        <v>61</v>
      </c>
      <c r="B5" t="s">
        <v>62</v>
      </c>
      <c r="C5" t="s">
        <v>16</v>
      </c>
    </row>
    <row r="6" spans="1:3" x14ac:dyDescent="0.2">
      <c r="A6" s="12" t="s">
        <v>63</v>
      </c>
      <c r="B6" t="s">
        <v>64</v>
      </c>
      <c r="C6" t="s">
        <v>16</v>
      </c>
    </row>
    <row r="7" spans="1:3" x14ac:dyDescent="0.2">
      <c r="A7" s="12" t="s">
        <v>65</v>
      </c>
      <c r="B7" t="s">
        <v>66</v>
      </c>
      <c r="C7" t="s">
        <v>16</v>
      </c>
    </row>
    <row r="8" spans="1:3" x14ac:dyDescent="0.2">
      <c r="A8" s="12" t="s">
        <v>67</v>
      </c>
      <c r="B8" t="s">
        <v>68</v>
      </c>
      <c r="C8" t="s">
        <v>16</v>
      </c>
    </row>
    <row r="9" spans="1:3" x14ac:dyDescent="0.2">
      <c r="A9" s="12" t="s">
        <v>69</v>
      </c>
      <c r="B9" t="s">
        <v>70</v>
      </c>
      <c r="C9" t="s">
        <v>16</v>
      </c>
    </row>
    <row r="10" spans="1:3" x14ac:dyDescent="0.2">
      <c r="A10" s="12" t="s">
        <v>71</v>
      </c>
      <c r="B10" t="s">
        <v>72</v>
      </c>
      <c r="C10" t="s">
        <v>20</v>
      </c>
    </row>
    <row r="11" spans="1:3" x14ac:dyDescent="0.2">
      <c r="A11" s="12" t="s">
        <v>73</v>
      </c>
      <c r="B11" t="s">
        <v>74</v>
      </c>
      <c r="C11" t="s">
        <v>20</v>
      </c>
    </row>
    <row r="12" spans="1:3" x14ac:dyDescent="0.2">
      <c r="A12" s="12" t="s">
        <v>75</v>
      </c>
      <c r="B12" t="s">
        <v>76</v>
      </c>
      <c r="C12" t="s">
        <v>20</v>
      </c>
    </row>
    <row r="13" spans="1:3" x14ac:dyDescent="0.2">
      <c r="A13" s="12" t="s">
        <v>77</v>
      </c>
      <c r="B13" t="s">
        <v>78</v>
      </c>
      <c r="C13" t="s">
        <v>17</v>
      </c>
    </row>
    <row r="14" spans="1:3" x14ac:dyDescent="0.2">
      <c r="A14" s="12" t="s">
        <v>79</v>
      </c>
      <c r="B14" t="s">
        <v>80</v>
      </c>
      <c r="C14" t="s">
        <v>17</v>
      </c>
    </row>
    <row r="15" spans="1:3" x14ac:dyDescent="0.2">
      <c r="A15" s="12" t="s">
        <v>81</v>
      </c>
      <c r="B15" t="s">
        <v>82</v>
      </c>
      <c r="C15" t="s">
        <v>17</v>
      </c>
    </row>
    <row r="16" spans="1:3" x14ac:dyDescent="0.2">
      <c r="A16" s="12" t="s">
        <v>83</v>
      </c>
      <c r="B16" t="s">
        <v>84</v>
      </c>
      <c r="C16" t="s">
        <v>17</v>
      </c>
    </row>
    <row r="17" spans="1:3" x14ac:dyDescent="0.2">
      <c r="A17" s="12" t="s">
        <v>85</v>
      </c>
      <c r="B17" t="s">
        <v>86</v>
      </c>
      <c r="C17" t="s">
        <v>17</v>
      </c>
    </row>
    <row r="18" spans="1:3" x14ac:dyDescent="0.2">
      <c r="A18" s="12" t="s">
        <v>87</v>
      </c>
      <c r="B18" t="s">
        <v>88</v>
      </c>
      <c r="C18"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K10" sqref="K10"/>
    </sheetView>
  </sheetViews>
  <sheetFormatPr defaultRowHeight="12.75" x14ac:dyDescent="0.2"/>
  <cols>
    <col min="1" max="1" width="12" customWidth="1"/>
    <col min="2" max="2" width="10.7109375" customWidth="1"/>
    <col min="3" max="5" width="10.7109375" style="12" customWidth="1"/>
    <col min="6" max="6" width="6.28515625" customWidth="1"/>
    <col min="7" max="7" width="10" bestFit="1" customWidth="1"/>
  </cols>
  <sheetData>
    <row r="1" spans="1:7" x14ac:dyDescent="0.2">
      <c r="A1" s="22" t="s">
        <v>101</v>
      </c>
    </row>
    <row r="2" spans="1:7" x14ac:dyDescent="0.2">
      <c r="A2" s="2" t="s">
        <v>2</v>
      </c>
      <c r="B2" t="s">
        <v>51</v>
      </c>
    </row>
    <row r="3" spans="1:7" x14ac:dyDescent="0.2">
      <c r="A3" s="2" t="s">
        <v>3</v>
      </c>
      <c r="B3" t="s">
        <v>51</v>
      </c>
    </row>
    <row r="5" spans="1:7" x14ac:dyDescent="0.2">
      <c r="A5" s="2" t="s">
        <v>52</v>
      </c>
      <c r="B5" s="2" t="s">
        <v>102</v>
      </c>
    </row>
    <row r="6" spans="1:7" x14ac:dyDescent="0.2">
      <c r="A6" s="2" t="s">
        <v>103</v>
      </c>
      <c r="B6" s="12" t="s">
        <v>7</v>
      </c>
      <c r="C6" s="12" t="s">
        <v>14</v>
      </c>
      <c r="D6" s="12" t="s">
        <v>31</v>
      </c>
      <c r="E6" s="12" t="s">
        <v>15</v>
      </c>
      <c r="F6" t="s">
        <v>98</v>
      </c>
      <c r="G6" s="13" t="s">
        <v>96</v>
      </c>
    </row>
    <row r="7" spans="1:7" x14ac:dyDescent="0.2">
      <c r="A7" s="3" t="s">
        <v>8</v>
      </c>
      <c r="B7" s="20">
        <v>377</v>
      </c>
      <c r="C7" s="20">
        <v>241</v>
      </c>
      <c r="D7" s="20">
        <v>253</v>
      </c>
      <c r="E7" s="20">
        <v>15</v>
      </c>
      <c r="F7" s="4"/>
      <c r="G7" s="4">
        <v>886</v>
      </c>
    </row>
    <row r="8" spans="1:7" x14ac:dyDescent="0.2">
      <c r="A8" s="3" t="s">
        <v>33</v>
      </c>
      <c r="B8" s="20">
        <v>278</v>
      </c>
      <c r="C8" s="20">
        <v>239</v>
      </c>
      <c r="D8" s="20">
        <v>185</v>
      </c>
      <c r="E8" s="20">
        <v>16</v>
      </c>
      <c r="F8" s="4"/>
      <c r="G8" s="4">
        <v>718</v>
      </c>
    </row>
    <row r="9" spans="1:7" x14ac:dyDescent="0.2">
      <c r="A9" s="3" t="s">
        <v>34</v>
      </c>
      <c r="B9" s="20">
        <v>815</v>
      </c>
      <c r="C9" s="20">
        <v>453</v>
      </c>
      <c r="D9" s="20">
        <v>347</v>
      </c>
      <c r="E9" s="20">
        <v>21</v>
      </c>
      <c r="F9" s="4"/>
      <c r="G9" s="4">
        <v>1636</v>
      </c>
    </row>
    <row r="10" spans="1:7" x14ac:dyDescent="0.2">
      <c r="A10" s="3" t="s">
        <v>35</v>
      </c>
      <c r="B10" s="20">
        <v>651</v>
      </c>
      <c r="C10" s="20">
        <v>520</v>
      </c>
      <c r="D10" s="20">
        <v>741</v>
      </c>
      <c r="E10" s="20">
        <v>14</v>
      </c>
      <c r="F10" s="4"/>
      <c r="G10" s="4">
        <v>1926</v>
      </c>
    </row>
    <row r="11" spans="1:7" x14ac:dyDescent="0.2">
      <c r="A11" s="3" t="s">
        <v>36</v>
      </c>
      <c r="B11" s="20">
        <v>546</v>
      </c>
      <c r="C11" s="20">
        <v>165</v>
      </c>
      <c r="D11" s="20">
        <v>239</v>
      </c>
      <c r="E11" s="20">
        <v>6</v>
      </c>
      <c r="F11" s="4"/>
      <c r="G11" s="4">
        <v>956</v>
      </c>
    </row>
    <row r="12" spans="1:7" x14ac:dyDescent="0.2">
      <c r="A12" s="3" t="s">
        <v>37</v>
      </c>
      <c r="B12" s="20">
        <v>464</v>
      </c>
      <c r="C12" s="20">
        <v>67</v>
      </c>
      <c r="D12" s="20">
        <v>85</v>
      </c>
      <c r="E12" s="20">
        <v>31</v>
      </c>
      <c r="F12" s="4"/>
      <c r="G12" s="4">
        <v>647</v>
      </c>
    </row>
    <row r="13" spans="1:7" x14ac:dyDescent="0.2">
      <c r="A13" s="3" t="s">
        <v>38</v>
      </c>
      <c r="B13" s="20">
        <v>458</v>
      </c>
      <c r="C13" s="20">
        <v>331</v>
      </c>
      <c r="D13" s="20">
        <v>429</v>
      </c>
      <c r="E13" s="20">
        <v>26</v>
      </c>
      <c r="F13" s="4"/>
      <c r="G13" s="4">
        <v>1244</v>
      </c>
    </row>
    <row r="14" spans="1:7" x14ac:dyDescent="0.2">
      <c r="A14" s="3" t="s">
        <v>39</v>
      </c>
      <c r="B14" s="20">
        <v>551</v>
      </c>
      <c r="C14" s="20">
        <v>461</v>
      </c>
      <c r="D14" s="20">
        <v>593</v>
      </c>
      <c r="E14" s="20">
        <v>20</v>
      </c>
      <c r="F14" s="4"/>
      <c r="G14" s="4">
        <v>1625</v>
      </c>
    </row>
    <row r="15" spans="1:7" x14ac:dyDescent="0.2">
      <c r="A15" s="3" t="s">
        <v>40</v>
      </c>
      <c r="B15" s="20">
        <v>559</v>
      </c>
      <c r="C15" s="20">
        <v>419</v>
      </c>
      <c r="D15" s="20">
        <v>545</v>
      </c>
      <c r="E15" s="20">
        <v>42</v>
      </c>
      <c r="F15" s="4"/>
      <c r="G15" s="4">
        <v>1565</v>
      </c>
    </row>
    <row r="16" spans="1:7" x14ac:dyDescent="0.2">
      <c r="A16" s="3" t="s">
        <v>41</v>
      </c>
      <c r="B16" s="20">
        <v>408</v>
      </c>
      <c r="C16" s="20">
        <v>151</v>
      </c>
      <c r="D16" s="20">
        <v>234</v>
      </c>
      <c r="E16" s="20">
        <v>23</v>
      </c>
      <c r="F16" s="4"/>
      <c r="G16" s="4">
        <v>816</v>
      </c>
    </row>
    <row r="17" spans="1:7" x14ac:dyDescent="0.2">
      <c r="A17" s="3" t="s">
        <v>42</v>
      </c>
      <c r="B17" s="20">
        <v>621</v>
      </c>
      <c r="C17" s="20">
        <v>310</v>
      </c>
      <c r="D17" s="20">
        <v>545</v>
      </c>
      <c r="E17" s="20">
        <v>34</v>
      </c>
      <c r="F17" s="4"/>
      <c r="G17" s="4">
        <v>1510</v>
      </c>
    </row>
    <row r="18" spans="1:7" x14ac:dyDescent="0.2">
      <c r="A18" s="3" t="s">
        <v>43</v>
      </c>
      <c r="B18" s="20">
        <v>2354</v>
      </c>
      <c r="C18" s="20">
        <v>343</v>
      </c>
      <c r="D18" s="20">
        <v>610</v>
      </c>
      <c r="E18" s="20">
        <v>47</v>
      </c>
      <c r="F18" s="4"/>
      <c r="G18" s="4">
        <v>3354</v>
      </c>
    </row>
    <row r="19" spans="1:7" x14ac:dyDescent="0.2">
      <c r="A19" s="3" t="s">
        <v>44</v>
      </c>
      <c r="B19" s="20">
        <v>887</v>
      </c>
      <c r="C19" s="20">
        <v>1752</v>
      </c>
      <c r="D19" s="20">
        <v>201</v>
      </c>
      <c r="E19" s="20">
        <v>33</v>
      </c>
      <c r="F19" s="4"/>
      <c r="G19" s="4">
        <v>2873</v>
      </c>
    </row>
    <row r="20" spans="1:7" x14ac:dyDescent="0.2">
      <c r="A20" s="3" t="s">
        <v>45</v>
      </c>
      <c r="B20" s="20">
        <v>685</v>
      </c>
      <c r="C20" s="20">
        <v>339</v>
      </c>
      <c r="D20" s="20">
        <v>392</v>
      </c>
      <c r="E20" s="20">
        <v>8</v>
      </c>
      <c r="F20" s="4"/>
      <c r="G20" s="4">
        <v>1424</v>
      </c>
    </row>
    <row r="21" spans="1:7" x14ac:dyDescent="0.2">
      <c r="A21" s="3" t="s">
        <v>46</v>
      </c>
      <c r="B21" s="20">
        <v>657</v>
      </c>
      <c r="C21" s="20">
        <v>98</v>
      </c>
      <c r="D21" s="20">
        <v>151</v>
      </c>
      <c r="E21" s="20">
        <v>12</v>
      </c>
      <c r="F21" s="4"/>
      <c r="G21" s="4">
        <v>918</v>
      </c>
    </row>
    <row r="22" spans="1:7" x14ac:dyDescent="0.2">
      <c r="A22" s="3" t="s">
        <v>47</v>
      </c>
      <c r="B22" s="20">
        <v>642</v>
      </c>
      <c r="C22" s="20">
        <v>143</v>
      </c>
      <c r="D22" s="20">
        <v>273</v>
      </c>
      <c r="E22" s="20">
        <v>15</v>
      </c>
      <c r="F22" s="4"/>
      <c r="G22" s="4">
        <v>1073</v>
      </c>
    </row>
    <row r="23" spans="1:7" x14ac:dyDescent="0.2">
      <c r="A23" s="3" t="s">
        <v>48</v>
      </c>
      <c r="B23" s="20">
        <v>759</v>
      </c>
      <c r="C23" s="20">
        <v>209</v>
      </c>
      <c r="D23" s="20">
        <v>219</v>
      </c>
      <c r="E23" s="20">
        <v>29</v>
      </c>
      <c r="F23" s="4"/>
      <c r="G23" s="4">
        <v>1216</v>
      </c>
    </row>
    <row r="24" spans="1:7" x14ac:dyDescent="0.2">
      <c r="A24" s="3" t="s">
        <v>98</v>
      </c>
      <c r="B24" s="20"/>
      <c r="C24" s="20"/>
      <c r="D24" s="20"/>
      <c r="E24" s="20"/>
      <c r="F24" s="4"/>
      <c r="G24" s="4"/>
    </row>
    <row r="25" spans="1:7" x14ac:dyDescent="0.2">
      <c r="A25" s="3" t="s">
        <v>96</v>
      </c>
      <c r="B25" s="20">
        <v>11712</v>
      </c>
      <c r="C25" s="20">
        <v>6241</v>
      </c>
      <c r="D25" s="20">
        <v>6042</v>
      </c>
      <c r="E25" s="20">
        <v>392</v>
      </c>
      <c r="F25" s="4"/>
      <c r="G25" s="4">
        <v>24387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4"/>
  <sheetViews>
    <sheetView tabSelected="1" zoomScaleNormal="100" workbookViewId="0">
      <selection activeCell="E35" sqref="E35"/>
    </sheetView>
  </sheetViews>
  <sheetFormatPr defaultRowHeight="12.75" x14ac:dyDescent="0.2"/>
  <cols>
    <col min="1" max="1" width="14.140625" customWidth="1"/>
    <col min="3" max="3" width="23.140625" customWidth="1"/>
    <col min="4" max="8" width="10.7109375" customWidth="1"/>
    <col min="9" max="13" width="10.7109375" style="21" customWidth="1"/>
  </cols>
  <sheetData>
    <row r="1" spans="1:13" ht="34.5" customHeight="1" x14ac:dyDescent="0.2">
      <c r="A1" s="23"/>
      <c r="B1" s="23"/>
      <c r="C1" s="24"/>
      <c r="D1" s="25" t="s">
        <v>99</v>
      </c>
      <c r="E1" s="26"/>
      <c r="F1" s="26"/>
      <c r="G1" s="26"/>
      <c r="H1" s="27"/>
      <c r="I1" s="28" t="s">
        <v>100</v>
      </c>
      <c r="J1" s="28"/>
      <c r="K1" s="28"/>
      <c r="L1" s="28"/>
      <c r="M1" s="28"/>
    </row>
    <row r="2" spans="1:13" ht="19.5" customHeight="1" x14ac:dyDescent="0.2">
      <c r="A2" s="29" t="s">
        <v>89</v>
      </c>
      <c r="B2" s="29" t="s">
        <v>90</v>
      </c>
      <c r="C2" s="29" t="s">
        <v>91</v>
      </c>
      <c r="D2" s="29" t="s">
        <v>92</v>
      </c>
      <c r="E2" s="29" t="s">
        <v>93</v>
      </c>
      <c r="F2" s="29" t="s">
        <v>94</v>
      </c>
      <c r="G2" s="29" t="s">
        <v>95</v>
      </c>
      <c r="H2" s="29" t="s">
        <v>96</v>
      </c>
      <c r="I2" s="30" t="s">
        <v>92</v>
      </c>
      <c r="J2" s="30" t="s">
        <v>93</v>
      </c>
      <c r="K2" s="30" t="s">
        <v>94</v>
      </c>
      <c r="L2" s="30" t="s">
        <v>95</v>
      </c>
      <c r="M2" s="31" t="s">
        <v>96</v>
      </c>
    </row>
    <row r="3" spans="1:13" x14ac:dyDescent="0.2">
      <c r="A3" s="6" t="s">
        <v>8</v>
      </c>
      <c r="B3" s="7" t="s">
        <v>96</v>
      </c>
      <c r="C3" s="6"/>
      <c r="D3" s="6">
        <v>377</v>
      </c>
      <c r="E3" s="6">
        <v>241</v>
      </c>
      <c r="F3" s="6">
        <v>253</v>
      </c>
      <c r="G3" s="6">
        <v>15</v>
      </c>
      <c r="H3" s="6">
        <v>886</v>
      </c>
      <c r="I3" s="8"/>
      <c r="J3" s="8"/>
      <c r="K3" s="8"/>
      <c r="L3" s="8"/>
      <c r="M3" s="8"/>
    </row>
    <row r="4" spans="1:13" x14ac:dyDescent="0.2">
      <c r="A4" s="9" t="s">
        <v>8</v>
      </c>
      <c r="B4" s="10">
        <v>2001</v>
      </c>
      <c r="C4" s="9"/>
      <c r="D4" s="9">
        <v>31</v>
      </c>
      <c r="E4" s="9">
        <v>30.999999999999996</v>
      </c>
      <c r="F4" s="9">
        <v>26</v>
      </c>
      <c r="G4" s="9">
        <v>2</v>
      </c>
      <c r="H4" s="9">
        <v>90</v>
      </c>
      <c r="I4" s="11"/>
      <c r="J4" s="11"/>
      <c r="K4" s="11"/>
      <c r="L4" s="11"/>
      <c r="M4" s="11"/>
    </row>
    <row r="5" spans="1:13" x14ac:dyDescent="0.2">
      <c r="A5" t="s">
        <v>8</v>
      </c>
      <c r="B5" s="12">
        <v>2001</v>
      </c>
      <c r="C5" t="s">
        <v>11</v>
      </c>
      <c r="D5" s="13">
        <v>2</v>
      </c>
      <c r="E5" s="13"/>
      <c r="F5" s="13"/>
      <c r="G5" s="13"/>
      <c r="H5" s="13">
        <v>2</v>
      </c>
      <c r="I5" s="14">
        <f>(D5/161.26)*100</f>
        <v>1.240233163834801</v>
      </c>
      <c r="J5" s="14">
        <f>(E5/161.26)*100</f>
        <v>0</v>
      </c>
      <c r="K5" s="14">
        <f>(F5/161.26)*100</f>
        <v>0</v>
      </c>
      <c r="L5" s="14">
        <f>(G5/161.26)*100</f>
        <v>0</v>
      </c>
      <c r="M5" s="14">
        <f>(H5/161.26)*100</f>
        <v>1.240233163834801</v>
      </c>
    </row>
    <row r="6" spans="1:13" x14ac:dyDescent="0.2">
      <c r="A6" t="s">
        <v>8</v>
      </c>
      <c r="B6" s="12">
        <v>2001</v>
      </c>
      <c r="C6" t="s">
        <v>16</v>
      </c>
      <c r="D6" s="13">
        <v>14</v>
      </c>
      <c r="E6" s="13">
        <v>3</v>
      </c>
      <c r="F6" s="13">
        <v>1</v>
      </c>
      <c r="G6" s="13"/>
      <c r="H6" s="13">
        <v>18</v>
      </c>
      <c r="I6" s="14">
        <f>(D6/802.02)*100</f>
        <v>1.7455923792424128</v>
      </c>
      <c r="J6" s="14">
        <f>(E6/802.02)*100</f>
        <v>0.37405550983765989</v>
      </c>
      <c r="K6" s="14">
        <f>(F6/802.02)*100</f>
        <v>0.12468516994588665</v>
      </c>
      <c r="L6" s="14">
        <f>(G6/802.02)*100</f>
        <v>0</v>
      </c>
      <c r="M6" s="14">
        <f>(H6/802.02)*100</f>
        <v>2.2443330590259594</v>
      </c>
    </row>
    <row r="7" spans="1:13" x14ac:dyDescent="0.2">
      <c r="A7" t="s">
        <v>8</v>
      </c>
      <c r="B7" s="12">
        <v>2001</v>
      </c>
      <c r="C7" t="s">
        <v>17</v>
      </c>
      <c r="D7" s="13">
        <v>15</v>
      </c>
      <c r="E7" s="13">
        <v>27.999999999999996</v>
      </c>
      <c r="F7" s="13">
        <v>25</v>
      </c>
      <c r="G7" s="13">
        <v>2</v>
      </c>
      <c r="H7" s="13">
        <v>70</v>
      </c>
      <c r="I7" s="14">
        <f>(D7/1338.76)*100</f>
        <v>1.1204398099734083</v>
      </c>
      <c r="J7" s="14">
        <f>(E7/1338.76)*100</f>
        <v>2.0914876452836952</v>
      </c>
      <c r="K7" s="14">
        <f>(F7/1338.76)*100</f>
        <v>1.8673996832890136</v>
      </c>
      <c r="L7" s="14">
        <f>(G7/1338.76)*100</f>
        <v>0.1493919746631211</v>
      </c>
      <c r="M7" s="14">
        <f>(H7/1338.76)*100</f>
        <v>5.2287191132092383</v>
      </c>
    </row>
    <row r="8" spans="1:13" x14ac:dyDescent="0.2">
      <c r="A8" s="9" t="s">
        <v>8</v>
      </c>
      <c r="B8" s="10">
        <v>2002</v>
      </c>
      <c r="C8" s="9"/>
      <c r="D8" s="15">
        <v>45</v>
      </c>
      <c r="E8" s="15">
        <v>20</v>
      </c>
      <c r="F8" s="15">
        <v>25</v>
      </c>
      <c r="G8" s="15">
        <v>1</v>
      </c>
      <c r="H8" s="15">
        <v>91</v>
      </c>
      <c r="I8" s="16"/>
      <c r="J8" s="16"/>
      <c r="K8" s="16"/>
      <c r="L8" s="16"/>
      <c r="M8" s="16"/>
    </row>
    <row r="9" spans="1:13" x14ac:dyDescent="0.2">
      <c r="A9" t="s">
        <v>8</v>
      </c>
      <c r="B9" s="12">
        <v>2002</v>
      </c>
      <c r="C9" t="s">
        <v>11</v>
      </c>
      <c r="D9" s="13">
        <v>3</v>
      </c>
      <c r="E9" s="13">
        <v>1</v>
      </c>
      <c r="F9" s="13"/>
      <c r="G9" s="13"/>
      <c r="H9" s="13">
        <v>4</v>
      </c>
      <c r="I9" s="14">
        <f>(D9/161.26)*100</f>
        <v>1.8603497457522016</v>
      </c>
      <c r="J9" s="14">
        <f>(E9/161.26)*100</f>
        <v>0.62011658191740049</v>
      </c>
      <c r="K9" s="14">
        <f>(F9/161.26)*100</f>
        <v>0</v>
      </c>
      <c r="L9" s="14">
        <f>(G9/161.26)*100</f>
        <v>0</v>
      </c>
      <c r="M9" s="14">
        <f>(H9/161.26)*100</f>
        <v>2.480466327669602</v>
      </c>
    </row>
    <row r="10" spans="1:13" x14ac:dyDescent="0.2">
      <c r="A10" t="s">
        <v>8</v>
      </c>
      <c r="B10" s="12">
        <v>2002</v>
      </c>
      <c r="C10" t="s">
        <v>16</v>
      </c>
      <c r="D10" s="13">
        <v>19</v>
      </c>
      <c r="E10" s="13"/>
      <c r="F10" s="13">
        <v>1</v>
      </c>
      <c r="G10" s="13"/>
      <c r="H10" s="13">
        <v>20</v>
      </c>
      <c r="I10" s="14">
        <f>(D10/802.02)*100</f>
        <v>2.369018228971846</v>
      </c>
      <c r="J10" s="14">
        <f>(E10/802.02)*100</f>
        <v>0</v>
      </c>
      <c r="K10" s="14">
        <f>(F10/802.02)*100</f>
        <v>0.12468516994588665</v>
      </c>
      <c r="L10" s="14">
        <f>(G10/802.02)*100</f>
        <v>0</v>
      </c>
      <c r="M10" s="14">
        <f>(H10/802.02)*100</f>
        <v>2.4937033989177326</v>
      </c>
    </row>
    <row r="11" spans="1:13" x14ac:dyDescent="0.2">
      <c r="A11" t="s">
        <v>8</v>
      </c>
      <c r="B11" s="12">
        <v>2002</v>
      </c>
      <c r="C11" t="s">
        <v>17</v>
      </c>
      <c r="D11" s="13">
        <v>22.999999999999996</v>
      </c>
      <c r="E11" s="13">
        <v>19</v>
      </c>
      <c r="F11" s="13">
        <v>24</v>
      </c>
      <c r="G11" s="13">
        <v>1</v>
      </c>
      <c r="H11" s="13">
        <v>67</v>
      </c>
      <c r="I11" s="14">
        <f>(D11/1338.76)*100</f>
        <v>1.7180077086258922</v>
      </c>
      <c r="J11" s="14">
        <f>(E11/1338.76)*100</f>
        <v>1.4192237592996504</v>
      </c>
      <c r="K11" s="14">
        <f>(F11/1338.76)*100</f>
        <v>1.7927036959574532</v>
      </c>
      <c r="L11" s="14">
        <f>(G11/1338.76)*100</f>
        <v>7.4695987331560548E-2</v>
      </c>
      <c r="M11" s="14">
        <f>(H11/1338.76)*100</f>
        <v>5.0046311512145563</v>
      </c>
    </row>
    <row r="12" spans="1:13" x14ac:dyDescent="0.2">
      <c r="A12" s="9" t="s">
        <v>8</v>
      </c>
      <c r="B12" s="10">
        <v>2003</v>
      </c>
      <c r="C12" s="9"/>
      <c r="D12" s="15">
        <v>34</v>
      </c>
      <c r="E12" s="15">
        <v>18</v>
      </c>
      <c r="F12" s="15">
        <v>14</v>
      </c>
      <c r="G12" s="15">
        <v>1</v>
      </c>
      <c r="H12" s="15">
        <v>67</v>
      </c>
      <c r="I12" s="16"/>
      <c r="J12" s="16"/>
      <c r="K12" s="16"/>
      <c r="L12" s="16"/>
      <c r="M12" s="16"/>
    </row>
    <row r="13" spans="1:13" x14ac:dyDescent="0.2">
      <c r="A13" t="s">
        <v>8</v>
      </c>
      <c r="B13" s="12">
        <v>2003</v>
      </c>
      <c r="C13" t="s">
        <v>11</v>
      </c>
      <c r="D13" s="13">
        <v>5</v>
      </c>
      <c r="E13" s="13"/>
      <c r="F13" s="13">
        <v>2</v>
      </c>
      <c r="G13" s="13"/>
      <c r="H13" s="13">
        <v>7</v>
      </c>
      <c r="I13" s="14">
        <f>(D13/161.26)*100</f>
        <v>3.1005829095870028</v>
      </c>
      <c r="J13" s="14">
        <f>(E13/161.26)*100</f>
        <v>0</v>
      </c>
      <c r="K13" s="14">
        <f>(F13/161.26)*100</f>
        <v>1.240233163834801</v>
      </c>
      <c r="L13" s="14">
        <f>(G13/161.26)*100</f>
        <v>0</v>
      </c>
      <c r="M13" s="14">
        <f>(H13/161.26)*100</f>
        <v>4.3408160734218031</v>
      </c>
    </row>
    <row r="14" spans="1:13" x14ac:dyDescent="0.2">
      <c r="A14" t="s">
        <v>8</v>
      </c>
      <c r="B14" s="12">
        <v>2003</v>
      </c>
      <c r="C14" t="s">
        <v>16</v>
      </c>
      <c r="D14" s="13">
        <v>16</v>
      </c>
      <c r="E14" s="13"/>
      <c r="F14" s="13"/>
      <c r="G14" s="13"/>
      <c r="H14" s="13">
        <v>16</v>
      </c>
      <c r="I14" s="14">
        <f>(D14/802.02)*100</f>
        <v>1.9949627191341863</v>
      </c>
      <c r="J14" s="14">
        <f>(E14/802.02)*100</f>
        <v>0</v>
      </c>
      <c r="K14" s="14">
        <f>(F14/802.02)*100</f>
        <v>0</v>
      </c>
      <c r="L14" s="14">
        <f>(G14/802.02)*100</f>
        <v>0</v>
      </c>
      <c r="M14" s="14">
        <f>(H14/802.02)*100</f>
        <v>1.9949627191341863</v>
      </c>
    </row>
    <row r="15" spans="1:13" x14ac:dyDescent="0.2">
      <c r="A15" t="s">
        <v>8</v>
      </c>
      <c r="B15" s="12">
        <v>2003</v>
      </c>
      <c r="C15" t="s">
        <v>17</v>
      </c>
      <c r="D15" s="13">
        <v>13</v>
      </c>
      <c r="E15" s="13">
        <v>18</v>
      </c>
      <c r="F15" s="13">
        <v>12</v>
      </c>
      <c r="G15" s="13">
        <v>1</v>
      </c>
      <c r="H15" s="13">
        <v>44</v>
      </c>
      <c r="I15" s="14">
        <f>(D15/1338.76)*100</f>
        <v>0.97104783531028716</v>
      </c>
      <c r="J15" s="14">
        <f>(E15/1338.76)*100</f>
        <v>1.3445277719680899</v>
      </c>
      <c r="K15" s="14">
        <f>(F15/1338.76)*100</f>
        <v>0.89635184797872658</v>
      </c>
      <c r="L15" s="14">
        <f>(G15/1338.76)*100</f>
        <v>7.4695987331560548E-2</v>
      </c>
      <c r="M15" s="14">
        <f>(H15/1338.76)*100</f>
        <v>3.286623442588664</v>
      </c>
    </row>
    <row r="16" spans="1:13" x14ac:dyDescent="0.2">
      <c r="A16" s="9" t="s">
        <v>8</v>
      </c>
      <c r="B16" s="10">
        <v>2004</v>
      </c>
      <c r="C16" s="9"/>
      <c r="D16" s="15">
        <v>32</v>
      </c>
      <c r="E16" s="15">
        <v>10</v>
      </c>
      <c r="F16" s="15">
        <v>19</v>
      </c>
      <c r="G16" s="15">
        <v>1</v>
      </c>
      <c r="H16" s="15">
        <v>62</v>
      </c>
      <c r="I16" s="16"/>
      <c r="J16" s="16"/>
      <c r="K16" s="16"/>
      <c r="L16" s="16"/>
      <c r="M16" s="16"/>
    </row>
    <row r="17" spans="1:13" x14ac:dyDescent="0.2">
      <c r="A17" t="s">
        <v>8</v>
      </c>
      <c r="B17" s="12">
        <v>2004</v>
      </c>
      <c r="C17" t="s">
        <v>11</v>
      </c>
      <c r="D17" s="13">
        <v>7</v>
      </c>
      <c r="E17" s="13"/>
      <c r="F17" s="13">
        <v>1</v>
      </c>
      <c r="G17" s="13"/>
      <c r="H17" s="13">
        <v>8</v>
      </c>
      <c r="I17" s="14">
        <f>(D17/161.26)*100</f>
        <v>4.3408160734218031</v>
      </c>
      <c r="J17" s="14">
        <f>(E17/161.26)*100</f>
        <v>0</v>
      </c>
      <c r="K17" s="14">
        <f>(F17/161.26)*100</f>
        <v>0.62011658191740049</v>
      </c>
      <c r="L17" s="14">
        <f>(G17/161.26)*100</f>
        <v>0</v>
      </c>
      <c r="M17" s="14">
        <f>(H17/161.26)*100</f>
        <v>4.9609326553392039</v>
      </c>
    </row>
    <row r="18" spans="1:13" x14ac:dyDescent="0.2">
      <c r="A18" t="s">
        <v>8</v>
      </c>
      <c r="B18" s="12">
        <v>2004</v>
      </c>
      <c r="C18" t="s">
        <v>16</v>
      </c>
      <c r="D18" s="13">
        <v>15</v>
      </c>
      <c r="E18" s="13"/>
      <c r="F18" s="13">
        <v>1</v>
      </c>
      <c r="G18" s="13"/>
      <c r="H18" s="13">
        <v>16</v>
      </c>
      <c r="I18" s="14">
        <f>(D18/802.02)*100</f>
        <v>1.8702775491882997</v>
      </c>
      <c r="J18" s="14">
        <f>(E18/802.02)*100</f>
        <v>0</v>
      </c>
      <c r="K18" s="14">
        <f>(F18/802.02)*100</f>
        <v>0.12468516994588665</v>
      </c>
      <c r="L18" s="14">
        <f>(G18/802.02)*100</f>
        <v>0</v>
      </c>
      <c r="M18" s="14">
        <f>(H18/802.02)*100</f>
        <v>1.9949627191341863</v>
      </c>
    </row>
    <row r="19" spans="1:13" x14ac:dyDescent="0.2">
      <c r="A19" t="s">
        <v>8</v>
      </c>
      <c r="B19" s="12">
        <v>2004</v>
      </c>
      <c r="C19" t="s">
        <v>17</v>
      </c>
      <c r="D19" s="13">
        <v>10</v>
      </c>
      <c r="E19" s="13">
        <v>10</v>
      </c>
      <c r="F19" s="13">
        <v>17</v>
      </c>
      <c r="G19" s="13">
        <v>1</v>
      </c>
      <c r="H19" s="13">
        <v>38</v>
      </c>
      <c r="I19" s="14">
        <f>(D19/1338.76)*100</f>
        <v>0.74695987331560554</v>
      </c>
      <c r="J19" s="14">
        <f>(E19/1338.76)*100</f>
        <v>0.74695987331560554</v>
      </c>
      <c r="K19" s="14">
        <f>(F19/1338.76)*100</f>
        <v>1.2698317846365292</v>
      </c>
      <c r="L19" s="14">
        <f>(G19/1338.76)*100</f>
        <v>7.4695987331560548E-2</v>
      </c>
      <c r="M19" s="14">
        <f>(H19/1338.76)*100</f>
        <v>2.8384475185993008</v>
      </c>
    </row>
    <row r="20" spans="1:13" x14ac:dyDescent="0.2">
      <c r="A20" s="9" t="s">
        <v>8</v>
      </c>
      <c r="B20" s="10">
        <v>2005</v>
      </c>
      <c r="C20" s="9"/>
      <c r="D20" s="15">
        <v>35</v>
      </c>
      <c r="E20" s="15">
        <v>13</v>
      </c>
      <c r="F20" s="15">
        <v>19</v>
      </c>
      <c r="G20" s="15"/>
      <c r="H20" s="15">
        <v>67</v>
      </c>
      <c r="I20" s="16"/>
      <c r="J20" s="16"/>
      <c r="K20" s="16"/>
      <c r="L20" s="16"/>
      <c r="M20" s="16"/>
    </row>
    <row r="21" spans="1:13" x14ac:dyDescent="0.2">
      <c r="A21" t="s">
        <v>8</v>
      </c>
      <c r="B21" s="12">
        <v>2005</v>
      </c>
      <c r="C21" t="s">
        <v>11</v>
      </c>
      <c r="D21" s="13">
        <v>5</v>
      </c>
      <c r="E21" s="13"/>
      <c r="F21" s="13">
        <v>2</v>
      </c>
      <c r="G21" s="13"/>
      <c r="H21" s="13">
        <v>7</v>
      </c>
      <c r="I21" s="14">
        <f>(D21/161.26)*100</f>
        <v>3.1005829095870028</v>
      </c>
      <c r="J21" s="14">
        <f>(E21/161.26)*100</f>
        <v>0</v>
      </c>
      <c r="K21" s="14">
        <f>(F21/161.26)*100</f>
        <v>1.240233163834801</v>
      </c>
      <c r="L21" s="14">
        <f>(G21/161.26)*100</f>
        <v>0</v>
      </c>
      <c r="M21" s="14">
        <f>(H21/161.26)*100</f>
        <v>4.3408160734218031</v>
      </c>
    </row>
    <row r="22" spans="1:13" x14ac:dyDescent="0.2">
      <c r="A22" t="s">
        <v>8</v>
      </c>
      <c r="B22" s="12">
        <v>2005</v>
      </c>
      <c r="C22" t="s">
        <v>16</v>
      </c>
      <c r="D22" s="13">
        <v>13</v>
      </c>
      <c r="E22" s="13">
        <v>3</v>
      </c>
      <c r="F22" s="13">
        <v>2</v>
      </c>
      <c r="G22" s="13"/>
      <c r="H22" s="13">
        <v>18</v>
      </c>
      <c r="I22" s="14">
        <f>(D22/802.02)*100</f>
        <v>1.6209072092965262</v>
      </c>
      <c r="J22" s="14">
        <f>(E22/802.02)*100</f>
        <v>0.37405550983765989</v>
      </c>
      <c r="K22" s="14">
        <f>(F22/802.02)*100</f>
        <v>0.24937033989177329</v>
      </c>
      <c r="L22" s="14">
        <f>(G22/802.02)*100</f>
        <v>0</v>
      </c>
      <c r="M22" s="14">
        <f>(H22/802.02)*100</f>
        <v>2.2443330590259594</v>
      </c>
    </row>
    <row r="23" spans="1:13" x14ac:dyDescent="0.2">
      <c r="A23" t="s">
        <v>8</v>
      </c>
      <c r="B23" s="12">
        <v>2005</v>
      </c>
      <c r="C23" t="s">
        <v>17</v>
      </c>
      <c r="D23" s="13">
        <v>17</v>
      </c>
      <c r="E23" s="13">
        <v>10</v>
      </c>
      <c r="F23" s="13">
        <v>15</v>
      </c>
      <c r="G23" s="13"/>
      <c r="H23" s="13">
        <v>42</v>
      </c>
      <c r="I23" s="14">
        <f>(D23/1338.76)*100</f>
        <v>1.2698317846365292</v>
      </c>
      <c r="J23" s="14">
        <f>(E23/1338.76)*100</f>
        <v>0.74695987331560554</v>
      </c>
      <c r="K23" s="14">
        <f>(F23/1338.76)*100</f>
        <v>1.1204398099734083</v>
      </c>
      <c r="L23" s="14">
        <f>(G23/1338.76)*100</f>
        <v>0</v>
      </c>
      <c r="M23" s="14">
        <f>(H23/1338.76)*100</f>
        <v>3.1372314679255426</v>
      </c>
    </row>
    <row r="24" spans="1:13" x14ac:dyDescent="0.2">
      <c r="A24" s="9" t="s">
        <v>8</v>
      </c>
      <c r="B24" s="10">
        <v>2006</v>
      </c>
      <c r="C24" s="9"/>
      <c r="D24" s="15">
        <v>36</v>
      </c>
      <c r="E24" s="15">
        <v>6</v>
      </c>
      <c r="F24" s="15">
        <v>6</v>
      </c>
      <c r="G24" s="15"/>
      <c r="H24" s="15">
        <v>48</v>
      </c>
      <c r="I24" s="16"/>
      <c r="J24" s="16"/>
      <c r="K24" s="16"/>
      <c r="L24" s="16"/>
      <c r="M24" s="16"/>
    </row>
    <row r="25" spans="1:13" x14ac:dyDescent="0.2">
      <c r="A25" t="s">
        <v>8</v>
      </c>
      <c r="B25" s="12">
        <v>2006</v>
      </c>
      <c r="C25" t="s">
        <v>11</v>
      </c>
      <c r="D25" s="13">
        <v>3</v>
      </c>
      <c r="E25" s="13">
        <v>1</v>
      </c>
      <c r="F25" s="13"/>
      <c r="G25" s="13"/>
      <c r="H25" s="13">
        <v>4</v>
      </c>
      <c r="I25" s="14">
        <f>(D25/161.26)*100</f>
        <v>1.8603497457522016</v>
      </c>
      <c r="J25" s="14">
        <f>(E25/161.26)*100</f>
        <v>0.62011658191740049</v>
      </c>
      <c r="K25" s="14">
        <f>(F25/161.26)*100</f>
        <v>0</v>
      </c>
      <c r="L25" s="14">
        <f>(G25/161.26)*100</f>
        <v>0</v>
      </c>
      <c r="M25" s="14">
        <f>(H25/161.26)*100</f>
        <v>2.480466327669602</v>
      </c>
    </row>
    <row r="26" spans="1:13" x14ac:dyDescent="0.2">
      <c r="A26" t="s">
        <v>8</v>
      </c>
      <c r="B26" s="12">
        <v>2006</v>
      </c>
      <c r="C26" t="s">
        <v>16</v>
      </c>
      <c r="D26" s="13">
        <v>16</v>
      </c>
      <c r="E26" s="13"/>
      <c r="F26" s="13">
        <v>1</v>
      </c>
      <c r="G26" s="13"/>
      <c r="H26" s="13">
        <v>17</v>
      </c>
      <c r="I26" s="14">
        <f>(D26/802.02)*100</f>
        <v>1.9949627191341863</v>
      </c>
      <c r="J26" s="14">
        <f>(E26/802.02)*100</f>
        <v>0</v>
      </c>
      <c r="K26" s="14">
        <f>(F26/802.02)*100</f>
        <v>0.12468516994588665</v>
      </c>
      <c r="L26" s="14">
        <f>(G26/802.02)*100</f>
        <v>0</v>
      </c>
      <c r="M26" s="14">
        <f>(H26/802.02)*100</f>
        <v>2.1196478890800732</v>
      </c>
    </row>
    <row r="27" spans="1:13" x14ac:dyDescent="0.2">
      <c r="A27" t="s">
        <v>8</v>
      </c>
      <c r="B27" s="12">
        <v>2006</v>
      </c>
      <c r="C27" t="s">
        <v>17</v>
      </c>
      <c r="D27" s="13">
        <v>17</v>
      </c>
      <c r="E27" s="13">
        <v>5</v>
      </c>
      <c r="F27" s="13">
        <v>5</v>
      </c>
      <c r="G27" s="13"/>
      <c r="H27" s="13">
        <v>27</v>
      </c>
      <c r="I27" s="14">
        <f>(D27/1338.76)*100</f>
        <v>1.2698317846365292</v>
      </c>
      <c r="J27" s="14">
        <f>(E27/1338.76)*100</f>
        <v>0.37347993665780277</v>
      </c>
      <c r="K27" s="14">
        <f>(F27/1338.76)*100</f>
        <v>0.37347993665780277</v>
      </c>
      <c r="L27" s="14">
        <f>(G27/1338.76)*100</f>
        <v>0</v>
      </c>
      <c r="M27" s="14">
        <f>(H27/1338.76)*100</f>
        <v>2.016791657952135</v>
      </c>
    </row>
    <row r="28" spans="1:13" x14ac:dyDescent="0.2">
      <c r="A28" s="9" t="s">
        <v>8</v>
      </c>
      <c r="B28" s="10">
        <v>2007</v>
      </c>
      <c r="C28" s="9"/>
      <c r="D28" s="15">
        <v>34</v>
      </c>
      <c r="E28" s="15"/>
      <c r="F28" s="15">
        <v>11</v>
      </c>
      <c r="G28" s="15"/>
      <c r="H28" s="15">
        <v>45</v>
      </c>
      <c r="I28" s="16"/>
      <c r="J28" s="16"/>
      <c r="K28" s="16"/>
      <c r="L28" s="16"/>
      <c r="M28" s="16"/>
    </row>
    <row r="29" spans="1:13" x14ac:dyDescent="0.2">
      <c r="A29" t="s">
        <v>8</v>
      </c>
      <c r="B29" s="12">
        <v>2007</v>
      </c>
      <c r="C29" t="s">
        <v>11</v>
      </c>
      <c r="D29" s="13">
        <v>5</v>
      </c>
      <c r="E29" s="13"/>
      <c r="F29" s="13">
        <v>2</v>
      </c>
      <c r="G29" s="13"/>
      <c r="H29" s="13">
        <v>7</v>
      </c>
      <c r="I29" s="14">
        <f>(D29/161.26)*100</f>
        <v>3.1005829095870028</v>
      </c>
      <c r="J29" s="14">
        <f>(E29/161.26)*100</f>
        <v>0</v>
      </c>
      <c r="K29" s="14">
        <f>(F29/161.26)*100</f>
        <v>1.240233163834801</v>
      </c>
      <c r="L29" s="14">
        <f>(G29/161.26)*100</f>
        <v>0</v>
      </c>
      <c r="M29" s="14">
        <f>(H29/161.26)*100</f>
        <v>4.3408160734218031</v>
      </c>
    </row>
    <row r="30" spans="1:13" x14ac:dyDescent="0.2">
      <c r="A30" t="s">
        <v>8</v>
      </c>
      <c r="B30" s="12">
        <v>2007</v>
      </c>
      <c r="C30" t="s">
        <v>16</v>
      </c>
      <c r="D30" s="13">
        <v>19</v>
      </c>
      <c r="E30" s="13"/>
      <c r="F30" s="13">
        <v>1</v>
      </c>
      <c r="G30" s="13"/>
      <c r="H30" s="13">
        <v>20</v>
      </c>
      <c r="I30" s="14">
        <f>(D30/802.02)*100</f>
        <v>2.369018228971846</v>
      </c>
      <c r="J30" s="14">
        <f>(E30/802.02)*100</f>
        <v>0</v>
      </c>
      <c r="K30" s="14">
        <f>(F30/802.02)*100</f>
        <v>0.12468516994588665</v>
      </c>
      <c r="L30" s="14">
        <f>(G30/802.02)*100</f>
        <v>0</v>
      </c>
      <c r="M30" s="14">
        <f>(H30/802.02)*100</f>
        <v>2.4937033989177326</v>
      </c>
    </row>
    <row r="31" spans="1:13" x14ac:dyDescent="0.2">
      <c r="A31" t="s">
        <v>8</v>
      </c>
      <c r="B31" s="12">
        <v>2007</v>
      </c>
      <c r="C31" t="s">
        <v>17</v>
      </c>
      <c r="D31" s="13">
        <v>10</v>
      </c>
      <c r="E31" s="13"/>
      <c r="F31" s="13">
        <v>8</v>
      </c>
      <c r="G31" s="13"/>
      <c r="H31" s="13">
        <v>18</v>
      </c>
      <c r="I31" s="14">
        <f>(D31/1338.76)*100</f>
        <v>0.74695987331560554</v>
      </c>
      <c r="J31" s="14">
        <f>(E31/1338.76)*100</f>
        <v>0</v>
      </c>
      <c r="K31" s="14">
        <f>(F31/1338.76)*100</f>
        <v>0.59756789865248439</v>
      </c>
      <c r="L31" s="14">
        <f>(G31/1338.76)*100</f>
        <v>0</v>
      </c>
      <c r="M31" s="14">
        <f>(H31/1338.76)*100</f>
        <v>1.3445277719680899</v>
      </c>
    </row>
    <row r="32" spans="1:13" x14ac:dyDescent="0.2">
      <c r="A32" s="9" t="s">
        <v>8</v>
      </c>
      <c r="B32" s="10">
        <v>2008</v>
      </c>
      <c r="C32" s="9"/>
      <c r="D32" s="15">
        <v>33</v>
      </c>
      <c r="E32" s="15">
        <v>4</v>
      </c>
      <c r="F32" s="15">
        <v>13</v>
      </c>
      <c r="G32" s="15">
        <v>1</v>
      </c>
      <c r="H32" s="15">
        <v>51</v>
      </c>
      <c r="I32" s="16"/>
      <c r="J32" s="16"/>
      <c r="K32" s="16"/>
      <c r="L32" s="16"/>
      <c r="M32" s="16"/>
    </row>
    <row r="33" spans="1:13" x14ac:dyDescent="0.2">
      <c r="A33" t="s">
        <v>8</v>
      </c>
      <c r="B33" s="12">
        <v>2008</v>
      </c>
      <c r="C33" t="s">
        <v>11</v>
      </c>
      <c r="D33" s="13">
        <v>8</v>
      </c>
      <c r="E33" s="13">
        <v>1</v>
      </c>
      <c r="F33" s="13">
        <v>2</v>
      </c>
      <c r="G33" s="13"/>
      <c r="H33" s="13">
        <v>11</v>
      </c>
      <c r="I33" s="14">
        <f>(D33/161.26)*100</f>
        <v>4.9609326553392039</v>
      </c>
      <c r="J33" s="14">
        <f>(E33/161.26)*100</f>
        <v>0.62011658191740049</v>
      </c>
      <c r="K33" s="14">
        <f>(F33/161.26)*100</f>
        <v>1.240233163834801</v>
      </c>
      <c r="L33" s="14">
        <f>(G33/161.26)*100</f>
        <v>0</v>
      </c>
      <c r="M33" s="14">
        <f>(H33/161.26)*100</f>
        <v>6.8212824010914055</v>
      </c>
    </row>
    <row r="34" spans="1:13" x14ac:dyDescent="0.2">
      <c r="A34" t="s">
        <v>8</v>
      </c>
      <c r="B34" s="12">
        <v>2008</v>
      </c>
      <c r="C34" t="s">
        <v>16</v>
      </c>
      <c r="D34" s="13">
        <v>16</v>
      </c>
      <c r="E34" s="13"/>
      <c r="F34" s="13">
        <v>1</v>
      </c>
      <c r="G34" s="13"/>
      <c r="H34" s="13">
        <v>17</v>
      </c>
      <c r="I34" s="14">
        <f>(D34/802.02)*100</f>
        <v>1.9949627191341863</v>
      </c>
      <c r="J34" s="14">
        <f>(E34/802.02)*100</f>
        <v>0</v>
      </c>
      <c r="K34" s="14">
        <f>(F34/802.02)*100</f>
        <v>0.12468516994588665</v>
      </c>
      <c r="L34" s="14">
        <f>(G34/802.02)*100</f>
        <v>0</v>
      </c>
      <c r="M34" s="14">
        <f>(H34/802.02)*100</f>
        <v>2.1196478890800732</v>
      </c>
    </row>
    <row r="35" spans="1:13" x14ac:dyDescent="0.2">
      <c r="A35" t="s">
        <v>8</v>
      </c>
      <c r="B35" s="12">
        <v>2008</v>
      </c>
      <c r="C35" t="s">
        <v>17</v>
      </c>
      <c r="D35" s="13">
        <v>9</v>
      </c>
      <c r="E35" s="13">
        <v>3</v>
      </c>
      <c r="F35" s="13">
        <v>10</v>
      </c>
      <c r="G35" s="13">
        <v>1</v>
      </c>
      <c r="H35" s="13">
        <v>23</v>
      </c>
      <c r="I35" s="14">
        <f>(D35/1338.76)*100</f>
        <v>0.67226388598404496</v>
      </c>
      <c r="J35" s="14">
        <f>(E35/1338.76)*100</f>
        <v>0.22408796199468164</v>
      </c>
      <c r="K35" s="14">
        <f>(F35/1338.76)*100</f>
        <v>0.74695987331560554</v>
      </c>
      <c r="L35" s="14">
        <f>(G35/1338.76)*100</f>
        <v>7.4695987331560548E-2</v>
      </c>
      <c r="M35" s="14">
        <f>(H35/1338.76)*100</f>
        <v>1.7180077086258925</v>
      </c>
    </row>
    <row r="36" spans="1:13" x14ac:dyDescent="0.2">
      <c r="A36" s="9" t="s">
        <v>8</v>
      </c>
      <c r="B36" s="10">
        <v>2009</v>
      </c>
      <c r="C36" s="9"/>
      <c r="D36" s="15">
        <v>38</v>
      </c>
      <c r="E36" s="15">
        <v>31.999999999999996</v>
      </c>
      <c r="F36" s="15">
        <v>50</v>
      </c>
      <c r="G36" s="15">
        <v>2</v>
      </c>
      <c r="H36" s="15">
        <v>122</v>
      </c>
      <c r="I36" s="16"/>
      <c r="J36" s="16"/>
      <c r="K36" s="16"/>
      <c r="L36" s="16"/>
      <c r="M36" s="16"/>
    </row>
    <row r="37" spans="1:13" x14ac:dyDescent="0.2">
      <c r="A37" t="s">
        <v>8</v>
      </c>
      <c r="B37" s="12">
        <v>2009</v>
      </c>
      <c r="C37" t="s">
        <v>11</v>
      </c>
      <c r="D37" s="13">
        <v>4</v>
      </c>
      <c r="E37" s="13">
        <v>1</v>
      </c>
      <c r="F37" s="13">
        <v>6</v>
      </c>
      <c r="G37" s="13"/>
      <c r="H37" s="13">
        <v>11</v>
      </c>
      <c r="I37" s="14">
        <f>(D37/161.26)*100</f>
        <v>2.480466327669602</v>
      </c>
      <c r="J37" s="14">
        <f>(E37/161.26)*100</f>
        <v>0.62011658191740049</v>
      </c>
      <c r="K37" s="14">
        <f>(F37/161.26)*100</f>
        <v>3.7206994915044032</v>
      </c>
      <c r="L37" s="14">
        <f>(G37/161.26)*100</f>
        <v>0</v>
      </c>
      <c r="M37" s="14">
        <f>(H37/161.26)*100</f>
        <v>6.8212824010914055</v>
      </c>
    </row>
    <row r="38" spans="1:13" x14ac:dyDescent="0.2">
      <c r="A38" t="s">
        <v>8</v>
      </c>
      <c r="B38" s="12">
        <v>2009</v>
      </c>
      <c r="C38" t="s">
        <v>16</v>
      </c>
      <c r="D38" s="13">
        <v>13</v>
      </c>
      <c r="E38" s="13">
        <v>2</v>
      </c>
      <c r="F38" s="13">
        <v>1</v>
      </c>
      <c r="G38" s="13"/>
      <c r="H38" s="13">
        <v>16</v>
      </c>
      <c r="I38" s="14">
        <f>(D38/802.02)*100</f>
        <v>1.6209072092965262</v>
      </c>
      <c r="J38" s="14">
        <f>(E38/802.02)*100</f>
        <v>0.24937033989177329</v>
      </c>
      <c r="K38" s="14">
        <f>(F38/802.02)*100</f>
        <v>0.12468516994588665</v>
      </c>
      <c r="L38" s="14">
        <f>(G38/802.02)*100</f>
        <v>0</v>
      </c>
      <c r="M38" s="14">
        <f>(H38/802.02)*100</f>
        <v>1.9949627191341863</v>
      </c>
    </row>
    <row r="39" spans="1:13" x14ac:dyDescent="0.2">
      <c r="A39" t="s">
        <v>8</v>
      </c>
      <c r="B39" s="12">
        <v>2009</v>
      </c>
      <c r="C39" t="s">
        <v>20</v>
      </c>
      <c r="D39" s="13"/>
      <c r="E39" s="13">
        <v>1</v>
      </c>
      <c r="F39" s="13"/>
      <c r="G39" s="13"/>
      <c r="H39" s="13">
        <v>1</v>
      </c>
      <c r="I39" s="14" t="s">
        <v>97</v>
      </c>
      <c r="J39" s="14" t="s">
        <v>97</v>
      </c>
      <c r="K39" s="14" t="s">
        <v>97</v>
      </c>
      <c r="L39" s="14" t="s">
        <v>97</v>
      </c>
      <c r="M39" s="14" t="s">
        <v>97</v>
      </c>
    </row>
    <row r="40" spans="1:13" x14ac:dyDescent="0.2">
      <c r="A40" t="s">
        <v>8</v>
      </c>
      <c r="B40" s="12">
        <v>2009</v>
      </c>
      <c r="C40" t="s">
        <v>17</v>
      </c>
      <c r="D40" s="13">
        <v>21</v>
      </c>
      <c r="E40" s="13">
        <v>27.999999999999996</v>
      </c>
      <c r="F40" s="13">
        <v>43</v>
      </c>
      <c r="G40" s="13">
        <v>2</v>
      </c>
      <c r="H40" s="13">
        <v>94</v>
      </c>
      <c r="I40" s="14">
        <f>(D40/1338.76)*100</f>
        <v>1.5686157339627713</v>
      </c>
      <c r="J40" s="14">
        <f>(E40/1338.76)*100</f>
        <v>2.0914876452836952</v>
      </c>
      <c r="K40" s="14">
        <f>(F40/1338.76)*100</f>
        <v>3.2119274552571033</v>
      </c>
      <c r="L40" s="14">
        <f>(G40/1338.76)*100</f>
        <v>0.1493919746631211</v>
      </c>
      <c r="M40" s="14">
        <f>(H40/1338.76)*100</f>
        <v>7.0214228091666913</v>
      </c>
    </row>
    <row r="41" spans="1:13" x14ac:dyDescent="0.2">
      <c r="A41" s="9" t="s">
        <v>8</v>
      </c>
      <c r="B41" s="10">
        <v>2010</v>
      </c>
      <c r="C41" s="9"/>
      <c r="D41" s="15">
        <v>25</v>
      </c>
      <c r="E41" s="15">
        <v>15</v>
      </c>
      <c r="F41" s="15">
        <v>23</v>
      </c>
      <c r="G41" s="15">
        <v>2</v>
      </c>
      <c r="H41" s="15">
        <v>65</v>
      </c>
      <c r="I41" s="16"/>
      <c r="J41" s="16"/>
      <c r="K41" s="16"/>
      <c r="L41" s="16"/>
      <c r="M41" s="16"/>
    </row>
    <row r="42" spans="1:13" x14ac:dyDescent="0.2">
      <c r="A42" t="s">
        <v>8</v>
      </c>
      <c r="B42" s="12">
        <v>2010</v>
      </c>
      <c r="C42" t="s">
        <v>11</v>
      </c>
      <c r="D42" s="13">
        <v>4</v>
      </c>
      <c r="E42" s="13"/>
      <c r="F42" s="13">
        <v>2</v>
      </c>
      <c r="G42" s="13"/>
      <c r="H42" s="13">
        <v>6</v>
      </c>
      <c r="I42" s="14">
        <f>(D42/161.26)*100</f>
        <v>2.480466327669602</v>
      </c>
      <c r="J42" s="14">
        <f>(E42/161.26)*100</f>
        <v>0</v>
      </c>
      <c r="K42" s="14">
        <f>(F42/161.26)*100</f>
        <v>1.240233163834801</v>
      </c>
      <c r="L42" s="14">
        <f>(G42/161.26)*100</f>
        <v>0</v>
      </c>
      <c r="M42" s="14">
        <f>(H42/161.26)*100</f>
        <v>3.7206994915044032</v>
      </c>
    </row>
    <row r="43" spans="1:13" x14ac:dyDescent="0.2">
      <c r="A43" t="s">
        <v>8</v>
      </c>
      <c r="B43" s="12">
        <v>2010</v>
      </c>
      <c r="C43" t="s">
        <v>16</v>
      </c>
      <c r="D43" s="13">
        <v>8</v>
      </c>
      <c r="E43" s="13">
        <v>2</v>
      </c>
      <c r="F43" s="13">
        <v>2</v>
      </c>
      <c r="G43" s="13"/>
      <c r="H43" s="13">
        <v>12</v>
      </c>
      <c r="I43" s="14">
        <f>(D43/802.02)*100</f>
        <v>0.99748135956709316</v>
      </c>
      <c r="J43" s="14">
        <f>(E43/802.02)*100</f>
        <v>0.24937033989177329</v>
      </c>
      <c r="K43" s="14">
        <f>(F43/802.02)*100</f>
        <v>0.24937033989177329</v>
      </c>
      <c r="L43" s="14">
        <f>(G43/802.02)*100</f>
        <v>0</v>
      </c>
      <c r="M43" s="14">
        <f>(H43/802.02)*100</f>
        <v>1.4962220393506396</v>
      </c>
    </row>
    <row r="44" spans="1:13" x14ac:dyDescent="0.2">
      <c r="A44" t="s">
        <v>8</v>
      </c>
      <c r="B44" s="12">
        <v>2010</v>
      </c>
      <c r="C44" t="s">
        <v>17</v>
      </c>
      <c r="D44" s="13">
        <v>13</v>
      </c>
      <c r="E44" s="13">
        <v>13</v>
      </c>
      <c r="F44" s="13">
        <v>19</v>
      </c>
      <c r="G44" s="13">
        <v>2</v>
      </c>
      <c r="H44" s="13">
        <v>47</v>
      </c>
      <c r="I44" s="14">
        <f>(D44/1338.76)*100</f>
        <v>0.97104783531028716</v>
      </c>
      <c r="J44" s="14">
        <f>(E44/1338.76)*100</f>
        <v>0.97104783531028716</v>
      </c>
      <c r="K44" s="14">
        <f>(F44/1338.76)*100</f>
        <v>1.4192237592996504</v>
      </c>
      <c r="L44" s="14">
        <f>(G44/1338.76)*100</f>
        <v>0.1493919746631211</v>
      </c>
      <c r="M44" s="14">
        <f>(H44/1338.76)*100</f>
        <v>3.5107114045833456</v>
      </c>
    </row>
    <row r="45" spans="1:13" x14ac:dyDescent="0.2">
      <c r="A45" s="9" t="s">
        <v>8</v>
      </c>
      <c r="B45" s="10">
        <v>2011</v>
      </c>
      <c r="C45" s="9"/>
      <c r="D45" s="15">
        <v>23</v>
      </c>
      <c r="E45" s="15">
        <v>19</v>
      </c>
      <c r="F45" s="15">
        <v>25</v>
      </c>
      <c r="G45" s="15">
        <v>1</v>
      </c>
      <c r="H45" s="15">
        <v>68</v>
      </c>
      <c r="I45" s="16"/>
      <c r="J45" s="16"/>
      <c r="K45" s="16"/>
      <c r="L45" s="16"/>
      <c r="M45" s="16"/>
    </row>
    <row r="46" spans="1:13" x14ac:dyDescent="0.2">
      <c r="A46" t="s">
        <v>8</v>
      </c>
      <c r="B46" s="12">
        <v>2011</v>
      </c>
      <c r="C46" t="s">
        <v>11</v>
      </c>
      <c r="D46" s="13">
        <v>3</v>
      </c>
      <c r="E46" s="13">
        <v>1</v>
      </c>
      <c r="F46" s="13">
        <v>1</v>
      </c>
      <c r="G46" s="13"/>
      <c r="H46" s="13">
        <v>5</v>
      </c>
      <c r="I46" s="14">
        <f>(D46/161.26)*100</f>
        <v>1.8603497457522016</v>
      </c>
      <c r="J46" s="14">
        <f>(E46/161.26)*100</f>
        <v>0.62011658191740049</v>
      </c>
      <c r="K46" s="14">
        <f>(F46/161.26)*100</f>
        <v>0.62011658191740049</v>
      </c>
      <c r="L46" s="14">
        <f>(G46/161.26)*100</f>
        <v>0</v>
      </c>
      <c r="M46" s="14">
        <f>(H46/161.26)*100</f>
        <v>3.1005829095870028</v>
      </c>
    </row>
    <row r="47" spans="1:13" x14ac:dyDescent="0.2">
      <c r="A47" t="s">
        <v>8</v>
      </c>
      <c r="B47" s="12">
        <v>2011</v>
      </c>
      <c r="C47" t="s">
        <v>16</v>
      </c>
      <c r="D47" s="13">
        <v>5</v>
      </c>
      <c r="E47" s="13"/>
      <c r="F47" s="13">
        <v>5</v>
      </c>
      <c r="G47" s="13"/>
      <c r="H47" s="13">
        <v>10</v>
      </c>
      <c r="I47" s="14">
        <f>(D47/802.02)*100</f>
        <v>0.62342584972943316</v>
      </c>
      <c r="J47" s="14">
        <f>(E47/802.02)*100</f>
        <v>0</v>
      </c>
      <c r="K47" s="14">
        <f>(F47/802.02)*100</f>
        <v>0.62342584972943316</v>
      </c>
      <c r="L47" s="14">
        <f>(G47/802.02)*100</f>
        <v>0</v>
      </c>
      <c r="M47" s="14">
        <f>(H47/802.02)*100</f>
        <v>1.2468516994588663</v>
      </c>
    </row>
    <row r="48" spans="1:13" x14ac:dyDescent="0.2">
      <c r="A48" t="s">
        <v>8</v>
      </c>
      <c r="B48" s="12">
        <v>2011</v>
      </c>
      <c r="C48" t="s">
        <v>20</v>
      </c>
      <c r="D48" s="13"/>
      <c r="E48" s="13">
        <v>1</v>
      </c>
      <c r="F48" s="13"/>
      <c r="G48" s="13"/>
      <c r="H48" s="13">
        <v>1</v>
      </c>
      <c r="I48" s="14" t="s">
        <v>97</v>
      </c>
      <c r="J48" s="14" t="s">
        <v>97</v>
      </c>
      <c r="K48" s="14" t="s">
        <v>97</v>
      </c>
      <c r="L48" s="14" t="s">
        <v>97</v>
      </c>
      <c r="M48" s="14" t="s">
        <v>97</v>
      </c>
    </row>
    <row r="49" spans="1:13" x14ac:dyDescent="0.2">
      <c r="A49" t="s">
        <v>8</v>
      </c>
      <c r="B49" s="12">
        <v>2011</v>
      </c>
      <c r="C49" t="s">
        <v>17</v>
      </c>
      <c r="D49" s="13">
        <v>15</v>
      </c>
      <c r="E49" s="13">
        <v>17</v>
      </c>
      <c r="F49" s="13">
        <v>19</v>
      </c>
      <c r="G49" s="13">
        <v>1</v>
      </c>
      <c r="H49" s="13">
        <v>52</v>
      </c>
      <c r="I49" s="14">
        <f>(D49/1338.76)*100</f>
        <v>1.1204398099734083</v>
      </c>
      <c r="J49" s="14">
        <f>(E49/1338.76)*100</f>
        <v>1.2698317846365292</v>
      </c>
      <c r="K49" s="14">
        <f>(F49/1338.76)*100</f>
        <v>1.4192237592996504</v>
      </c>
      <c r="L49" s="14">
        <f>(G49/1338.76)*100</f>
        <v>7.4695987331560548E-2</v>
      </c>
      <c r="M49" s="14">
        <f>(H49/1338.76)*100</f>
        <v>3.8841913412411486</v>
      </c>
    </row>
    <row r="50" spans="1:13" x14ac:dyDescent="0.2">
      <c r="A50" s="9" t="s">
        <v>8</v>
      </c>
      <c r="B50" s="10">
        <v>2012</v>
      </c>
      <c r="C50" s="9"/>
      <c r="D50" s="15">
        <v>11</v>
      </c>
      <c r="E50" s="15">
        <v>73</v>
      </c>
      <c r="F50" s="15">
        <v>22</v>
      </c>
      <c r="G50" s="15">
        <v>4</v>
      </c>
      <c r="H50" s="15">
        <v>110</v>
      </c>
      <c r="I50" s="16"/>
      <c r="J50" s="16"/>
      <c r="K50" s="16"/>
      <c r="L50" s="16"/>
      <c r="M50" s="16"/>
    </row>
    <row r="51" spans="1:13" x14ac:dyDescent="0.2">
      <c r="A51" t="s">
        <v>8</v>
      </c>
      <c r="B51" s="12">
        <v>2012</v>
      </c>
      <c r="C51" t="s">
        <v>11</v>
      </c>
      <c r="D51" s="13"/>
      <c r="E51" s="13">
        <v>4</v>
      </c>
      <c r="F51" s="13">
        <v>5</v>
      </c>
      <c r="G51" s="13"/>
      <c r="H51" s="13">
        <v>9</v>
      </c>
      <c r="I51" s="14">
        <f>(D51/161.26)*100</f>
        <v>0</v>
      </c>
      <c r="J51" s="14">
        <f>(E51/161.26)*100</f>
        <v>2.480466327669602</v>
      </c>
      <c r="K51" s="14">
        <f>(F51/161.26)*100</f>
        <v>3.1005829095870028</v>
      </c>
      <c r="L51" s="14">
        <f>(G51/161.26)*100</f>
        <v>0</v>
      </c>
      <c r="M51" s="14">
        <f>(H51/161.26)*100</f>
        <v>5.5810492372566047</v>
      </c>
    </row>
    <row r="52" spans="1:13" x14ac:dyDescent="0.2">
      <c r="A52" t="s">
        <v>8</v>
      </c>
      <c r="B52" s="12">
        <v>2012</v>
      </c>
      <c r="C52" t="s">
        <v>16</v>
      </c>
      <c r="D52" s="13">
        <v>6</v>
      </c>
      <c r="E52" s="13">
        <v>2</v>
      </c>
      <c r="F52" s="13">
        <v>4</v>
      </c>
      <c r="G52" s="13"/>
      <c r="H52" s="13">
        <v>12</v>
      </c>
      <c r="I52" s="14">
        <f>(D52/802.02)*100</f>
        <v>0.74811101967531979</v>
      </c>
      <c r="J52" s="14">
        <f>(E52/802.02)*100</f>
        <v>0.24937033989177329</v>
      </c>
      <c r="K52" s="14">
        <f>(F52/802.02)*100</f>
        <v>0.49874067978354658</v>
      </c>
      <c r="L52" s="14">
        <f>(G52/802.02)*100</f>
        <v>0</v>
      </c>
      <c r="M52" s="14">
        <f>(H52/802.02)*100</f>
        <v>1.4962220393506396</v>
      </c>
    </row>
    <row r="53" spans="1:13" x14ac:dyDescent="0.2">
      <c r="A53" t="s">
        <v>8</v>
      </c>
      <c r="B53" s="12">
        <v>2012</v>
      </c>
      <c r="C53" t="s">
        <v>17</v>
      </c>
      <c r="D53" s="13">
        <v>5</v>
      </c>
      <c r="E53" s="13">
        <v>67</v>
      </c>
      <c r="F53" s="13">
        <v>13</v>
      </c>
      <c r="G53" s="13">
        <v>4</v>
      </c>
      <c r="H53" s="13">
        <v>89</v>
      </c>
      <c r="I53" s="14">
        <f>(D53/1338.76)*100</f>
        <v>0.37347993665780277</v>
      </c>
      <c r="J53" s="14">
        <f>(E53/1338.76)*100</f>
        <v>5.0046311512145563</v>
      </c>
      <c r="K53" s="14">
        <f>(F53/1338.76)*100</f>
        <v>0.97104783531028716</v>
      </c>
      <c r="L53" s="14">
        <f>(G53/1338.76)*100</f>
        <v>0.29878394932624219</v>
      </c>
      <c r="M53" s="14">
        <f>(H53/1338.76)*100</f>
        <v>6.6479428725088887</v>
      </c>
    </row>
    <row r="54" spans="1:13" x14ac:dyDescent="0.2">
      <c r="A54" s="6" t="s">
        <v>33</v>
      </c>
      <c r="B54" s="7" t="s">
        <v>96</v>
      </c>
      <c r="C54" s="6"/>
      <c r="D54" s="17">
        <v>278</v>
      </c>
      <c r="E54" s="17">
        <v>239</v>
      </c>
      <c r="F54" s="17">
        <v>185</v>
      </c>
      <c r="G54" s="17">
        <v>16</v>
      </c>
      <c r="H54" s="17">
        <v>718</v>
      </c>
      <c r="I54" s="18"/>
      <c r="J54" s="18"/>
      <c r="K54" s="18"/>
      <c r="L54" s="18"/>
      <c r="M54" s="18"/>
    </row>
    <row r="55" spans="1:13" x14ac:dyDescent="0.2">
      <c r="A55" s="9" t="s">
        <v>33</v>
      </c>
      <c r="B55" s="19">
        <v>2001</v>
      </c>
      <c r="C55" s="9"/>
      <c r="D55" s="15">
        <v>30</v>
      </c>
      <c r="E55" s="15">
        <v>7</v>
      </c>
      <c r="F55" s="15">
        <v>12</v>
      </c>
      <c r="G55" s="15">
        <v>1</v>
      </c>
      <c r="H55" s="15">
        <v>50</v>
      </c>
      <c r="I55" s="16"/>
      <c r="J55" s="16"/>
      <c r="K55" s="16"/>
      <c r="L55" s="16"/>
      <c r="M55" s="16"/>
    </row>
    <row r="56" spans="1:13" x14ac:dyDescent="0.2">
      <c r="A56" t="s">
        <v>33</v>
      </c>
      <c r="B56" s="20">
        <v>2001</v>
      </c>
      <c r="C56" t="s">
        <v>11</v>
      </c>
      <c r="D56" s="13">
        <v>4</v>
      </c>
      <c r="E56" s="13"/>
      <c r="F56" s="13"/>
      <c r="G56" s="13"/>
      <c r="H56" s="13">
        <v>4</v>
      </c>
      <c r="I56" s="14">
        <f>(D56/49.15)*100</f>
        <v>8.1383519837232967</v>
      </c>
      <c r="J56" s="14">
        <f>(E56/49.15)*100</f>
        <v>0</v>
      </c>
      <c r="K56" s="14">
        <f>(F56/49.15)*100</f>
        <v>0</v>
      </c>
      <c r="L56" s="14">
        <f>(G56/49.15)*100</f>
        <v>0</v>
      </c>
      <c r="M56" s="14">
        <f>(H56/49.15)*100</f>
        <v>8.1383519837232967</v>
      </c>
    </row>
    <row r="57" spans="1:13" x14ac:dyDescent="0.2">
      <c r="A57" t="s">
        <v>33</v>
      </c>
      <c r="B57" s="20">
        <v>2001</v>
      </c>
      <c r="C57" t="s">
        <v>16</v>
      </c>
      <c r="D57" s="13">
        <v>10</v>
      </c>
      <c r="E57" s="13"/>
      <c r="F57" s="13">
        <v>1</v>
      </c>
      <c r="G57" s="13"/>
      <c r="H57" s="13">
        <v>11</v>
      </c>
      <c r="I57" s="14">
        <f>(D57/636.9)*100</f>
        <v>1.5701051970482021</v>
      </c>
      <c r="J57" s="14">
        <f>(E57/636.9)*100</f>
        <v>0</v>
      </c>
      <c r="K57" s="14">
        <f>(F57/636.9)*100</f>
        <v>0.15701051970482022</v>
      </c>
      <c r="L57" s="14">
        <f>(G57/636.9)*100</f>
        <v>0</v>
      </c>
      <c r="M57" s="14">
        <f>(H57/636.9)*100</f>
        <v>1.7271157167530224</v>
      </c>
    </row>
    <row r="58" spans="1:13" x14ac:dyDescent="0.2">
      <c r="A58" t="s">
        <v>33</v>
      </c>
      <c r="B58" s="20">
        <v>2001</v>
      </c>
      <c r="C58" t="s">
        <v>17</v>
      </c>
      <c r="D58" s="13">
        <v>16</v>
      </c>
      <c r="E58" s="13">
        <v>7</v>
      </c>
      <c r="F58" s="13">
        <v>11</v>
      </c>
      <c r="G58" s="13">
        <v>1</v>
      </c>
      <c r="H58" s="13">
        <v>35</v>
      </c>
      <c r="I58" s="14">
        <f>(D58/906.46)*100</f>
        <v>1.7651082231979347</v>
      </c>
      <c r="J58" s="14">
        <f>(E58/906.46)*100</f>
        <v>0.77223484764909645</v>
      </c>
      <c r="K58" s="14">
        <f>(F58/906.46)*100</f>
        <v>1.2135119034485802</v>
      </c>
      <c r="L58" s="14">
        <f>(G58/906.46)*100</f>
        <v>0.11031926394987092</v>
      </c>
      <c r="M58" s="14">
        <f>(H58/906.46)*100</f>
        <v>3.8611742382454821</v>
      </c>
    </row>
    <row r="59" spans="1:13" x14ac:dyDescent="0.2">
      <c r="A59" s="9" t="s">
        <v>33</v>
      </c>
      <c r="B59" s="19">
        <v>2002</v>
      </c>
      <c r="C59" s="9"/>
      <c r="D59" s="15">
        <v>15</v>
      </c>
      <c r="E59" s="15">
        <v>30.999999999999996</v>
      </c>
      <c r="F59" s="15">
        <v>6</v>
      </c>
      <c r="G59" s="15">
        <v>5</v>
      </c>
      <c r="H59" s="15">
        <v>57</v>
      </c>
      <c r="I59" s="16"/>
      <c r="J59" s="16"/>
      <c r="K59" s="16"/>
      <c r="L59" s="16"/>
      <c r="M59" s="16"/>
    </row>
    <row r="60" spans="1:13" x14ac:dyDescent="0.2">
      <c r="A60" t="s">
        <v>33</v>
      </c>
      <c r="B60" s="20">
        <v>2002</v>
      </c>
      <c r="C60" t="s">
        <v>11</v>
      </c>
      <c r="D60" s="13">
        <v>3</v>
      </c>
      <c r="E60" s="13"/>
      <c r="F60" s="13">
        <v>1</v>
      </c>
      <c r="G60" s="13"/>
      <c r="H60" s="13">
        <v>4</v>
      </c>
      <c r="I60" s="14">
        <f>(D60/49.15)*100</f>
        <v>6.1037639877924725</v>
      </c>
      <c r="J60" s="14">
        <f>(E60/49.15)*100</f>
        <v>0</v>
      </c>
      <c r="K60" s="14">
        <f>(F60/49.15)*100</f>
        <v>2.0345879959308242</v>
      </c>
      <c r="L60" s="14">
        <f>(G60/49.15)*100</f>
        <v>0</v>
      </c>
      <c r="M60" s="14">
        <f>(H60/49.15)*100</f>
        <v>8.1383519837232967</v>
      </c>
    </row>
    <row r="61" spans="1:13" x14ac:dyDescent="0.2">
      <c r="A61" t="s">
        <v>33</v>
      </c>
      <c r="B61" s="20">
        <v>2002</v>
      </c>
      <c r="C61" t="s">
        <v>16</v>
      </c>
      <c r="D61" s="13">
        <v>4</v>
      </c>
      <c r="E61" s="13">
        <v>3</v>
      </c>
      <c r="F61" s="13"/>
      <c r="G61" s="13"/>
      <c r="H61" s="13">
        <v>7</v>
      </c>
      <c r="I61" s="14">
        <f>(D61/636.9)*100</f>
        <v>0.62804207881928087</v>
      </c>
      <c r="J61" s="14">
        <f>(E61/636.9)*100</f>
        <v>0.47103155911446071</v>
      </c>
      <c r="K61" s="14">
        <f>(F61/636.9)*100</f>
        <v>0</v>
      </c>
      <c r="L61" s="14">
        <f>(G61/636.9)*100</f>
        <v>0</v>
      </c>
      <c r="M61" s="14">
        <f>(H61/636.9)*100</f>
        <v>1.0990736379337416</v>
      </c>
    </row>
    <row r="62" spans="1:13" x14ac:dyDescent="0.2">
      <c r="A62" t="s">
        <v>33</v>
      </c>
      <c r="B62" s="20">
        <v>2002</v>
      </c>
      <c r="C62" t="s">
        <v>17</v>
      </c>
      <c r="D62" s="13">
        <v>8</v>
      </c>
      <c r="E62" s="13">
        <v>27.999999999999996</v>
      </c>
      <c r="F62" s="13">
        <v>5</v>
      </c>
      <c r="G62" s="13">
        <v>5</v>
      </c>
      <c r="H62" s="13">
        <v>46</v>
      </c>
      <c r="I62" s="14">
        <f>(D62/906.46)*100</f>
        <v>0.88255411159896735</v>
      </c>
      <c r="J62" s="14">
        <f>(E62/906.46)*100</f>
        <v>3.0889393905963853</v>
      </c>
      <c r="K62" s="14">
        <f>(F62/906.46)*100</f>
        <v>0.55159631974935464</v>
      </c>
      <c r="L62" s="14">
        <f>(G62/906.46)*100</f>
        <v>0.55159631974935464</v>
      </c>
      <c r="M62" s="14">
        <f>(H62/906.46)*100</f>
        <v>5.0746861416940625</v>
      </c>
    </row>
    <row r="63" spans="1:13" x14ac:dyDescent="0.2">
      <c r="A63" s="9" t="s">
        <v>33</v>
      </c>
      <c r="B63" s="19">
        <v>2003</v>
      </c>
      <c r="C63" s="9"/>
      <c r="D63" s="15">
        <v>20</v>
      </c>
      <c r="E63" s="15">
        <v>10</v>
      </c>
      <c r="F63" s="15">
        <v>9</v>
      </c>
      <c r="G63" s="15"/>
      <c r="H63" s="15">
        <v>39</v>
      </c>
      <c r="I63" s="16"/>
      <c r="J63" s="16"/>
      <c r="K63" s="16"/>
      <c r="L63" s="16"/>
      <c r="M63" s="16"/>
    </row>
    <row r="64" spans="1:13" x14ac:dyDescent="0.2">
      <c r="A64" t="s">
        <v>33</v>
      </c>
      <c r="B64" s="20">
        <v>2003</v>
      </c>
      <c r="C64" t="s">
        <v>11</v>
      </c>
      <c r="D64" s="13">
        <v>3</v>
      </c>
      <c r="E64" s="13"/>
      <c r="F64" s="13"/>
      <c r="G64" s="13"/>
      <c r="H64" s="13">
        <v>3</v>
      </c>
      <c r="I64" s="14">
        <f>(D64/49.15)*100</f>
        <v>6.1037639877924725</v>
      </c>
      <c r="J64" s="14">
        <f>(E64/49.15)*100</f>
        <v>0</v>
      </c>
      <c r="K64" s="14">
        <f>(F64/49.15)*100</f>
        <v>0</v>
      </c>
      <c r="L64" s="14">
        <f>(G64/49.15)*100</f>
        <v>0</v>
      </c>
      <c r="M64" s="14">
        <f>(H64/49.15)*100</f>
        <v>6.1037639877924725</v>
      </c>
    </row>
    <row r="65" spans="1:13" x14ac:dyDescent="0.2">
      <c r="A65" t="s">
        <v>33</v>
      </c>
      <c r="B65" s="20">
        <v>2003</v>
      </c>
      <c r="C65" t="s">
        <v>16</v>
      </c>
      <c r="D65" s="13">
        <v>10</v>
      </c>
      <c r="E65" s="13"/>
      <c r="F65" s="13"/>
      <c r="G65" s="13"/>
      <c r="H65" s="13">
        <v>10</v>
      </c>
      <c r="I65" s="14">
        <f>(D65/636.9)*100</f>
        <v>1.5701051970482021</v>
      </c>
      <c r="J65" s="14">
        <f>(E65/636.9)*100</f>
        <v>0</v>
      </c>
      <c r="K65" s="14">
        <f>(F65/636.9)*100</f>
        <v>0</v>
      </c>
      <c r="L65" s="14">
        <f>(G65/636.9)*100</f>
        <v>0</v>
      </c>
      <c r="M65" s="14">
        <f>(H65/636.9)*100</f>
        <v>1.5701051970482021</v>
      </c>
    </row>
    <row r="66" spans="1:13" x14ac:dyDescent="0.2">
      <c r="A66" t="s">
        <v>33</v>
      </c>
      <c r="B66" s="20">
        <v>2003</v>
      </c>
      <c r="C66" t="s">
        <v>17</v>
      </c>
      <c r="D66" s="13">
        <v>7</v>
      </c>
      <c r="E66" s="13">
        <v>10</v>
      </c>
      <c r="F66" s="13">
        <v>9</v>
      </c>
      <c r="G66" s="13"/>
      <c r="H66" s="13">
        <v>26</v>
      </c>
      <c r="I66" s="14">
        <f>(D66/906.46)*100</f>
        <v>0.77223484764909645</v>
      </c>
      <c r="J66" s="14">
        <f>(E66/906.46)*100</f>
        <v>1.1031926394987093</v>
      </c>
      <c r="K66" s="14">
        <f>(F66/906.46)*100</f>
        <v>0.99287337554883826</v>
      </c>
      <c r="L66" s="14">
        <f>(G66/906.46)*100</f>
        <v>0</v>
      </c>
      <c r="M66" s="14">
        <f>(H66/906.46)*100</f>
        <v>2.868300862696644</v>
      </c>
    </row>
    <row r="67" spans="1:13" x14ac:dyDescent="0.2">
      <c r="A67" s="9" t="s">
        <v>33</v>
      </c>
      <c r="B67" s="19">
        <v>2004</v>
      </c>
      <c r="C67" s="9"/>
      <c r="D67" s="15">
        <v>21</v>
      </c>
      <c r="E67" s="15">
        <v>8</v>
      </c>
      <c r="F67" s="15">
        <v>4</v>
      </c>
      <c r="G67" s="15"/>
      <c r="H67" s="15">
        <v>33</v>
      </c>
      <c r="I67" s="16"/>
      <c r="J67" s="16"/>
      <c r="K67" s="16"/>
      <c r="L67" s="16"/>
      <c r="M67" s="16"/>
    </row>
    <row r="68" spans="1:13" x14ac:dyDescent="0.2">
      <c r="A68" t="s">
        <v>33</v>
      </c>
      <c r="B68" s="20">
        <v>2004</v>
      </c>
      <c r="C68" t="s">
        <v>11</v>
      </c>
      <c r="D68" s="13">
        <v>3</v>
      </c>
      <c r="E68" s="13"/>
      <c r="F68" s="13"/>
      <c r="G68" s="13"/>
      <c r="H68" s="13">
        <v>3</v>
      </c>
      <c r="I68" s="14">
        <f>(D68/49.15)*100</f>
        <v>6.1037639877924725</v>
      </c>
      <c r="J68" s="14">
        <f>(E68/49.15)*100</f>
        <v>0</v>
      </c>
      <c r="K68" s="14">
        <f>(F68/49.15)*100</f>
        <v>0</v>
      </c>
      <c r="L68" s="14">
        <f>(G68/49.15)*100</f>
        <v>0</v>
      </c>
      <c r="M68" s="14">
        <f>(H68/49.15)*100</f>
        <v>6.1037639877924725</v>
      </c>
    </row>
    <row r="69" spans="1:13" x14ac:dyDescent="0.2">
      <c r="A69" t="s">
        <v>33</v>
      </c>
      <c r="B69" s="20">
        <v>2004</v>
      </c>
      <c r="C69" t="s">
        <v>16</v>
      </c>
      <c r="D69" s="13">
        <v>9</v>
      </c>
      <c r="E69" s="13"/>
      <c r="F69" s="13">
        <v>2</v>
      </c>
      <c r="G69" s="13"/>
      <c r="H69" s="13">
        <v>11</v>
      </c>
      <c r="I69" s="14">
        <f>(D69/636.9)*100</f>
        <v>1.4130946773433821</v>
      </c>
      <c r="J69" s="14">
        <f>(E69/636.9)*100</f>
        <v>0</v>
      </c>
      <c r="K69" s="14">
        <f>(F69/636.9)*100</f>
        <v>0.31402103940964043</v>
      </c>
      <c r="L69" s="14">
        <f>(G69/636.9)*100</f>
        <v>0</v>
      </c>
      <c r="M69" s="14">
        <f>(H69/636.9)*100</f>
        <v>1.7271157167530224</v>
      </c>
    </row>
    <row r="70" spans="1:13" x14ac:dyDescent="0.2">
      <c r="A70" t="s">
        <v>33</v>
      </c>
      <c r="B70" s="20">
        <v>2004</v>
      </c>
      <c r="C70" t="s">
        <v>17</v>
      </c>
      <c r="D70" s="13">
        <v>9</v>
      </c>
      <c r="E70" s="13">
        <v>8</v>
      </c>
      <c r="F70" s="13">
        <v>2</v>
      </c>
      <c r="G70" s="13"/>
      <c r="H70" s="13">
        <v>19</v>
      </c>
      <c r="I70" s="14">
        <f>(D70/906.46)*100</f>
        <v>0.99287337554883826</v>
      </c>
      <c r="J70" s="14">
        <f>(E70/906.46)*100</f>
        <v>0.88255411159896735</v>
      </c>
      <c r="K70" s="14">
        <f>(F70/906.46)*100</f>
        <v>0.22063852789974184</v>
      </c>
      <c r="L70" s="14">
        <f>(G70/906.46)*100</f>
        <v>0</v>
      </c>
      <c r="M70" s="14">
        <f>(H70/906.46)*100</f>
        <v>2.0960660150475476</v>
      </c>
    </row>
    <row r="71" spans="1:13" x14ac:dyDescent="0.2">
      <c r="A71" s="9" t="s">
        <v>33</v>
      </c>
      <c r="B71" s="19">
        <v>2005</v>
      </c>
      <c r="C71" s="9"/>
      <c r="D71" s="15">
        <v>11</v>
      </c>
      <c r="E71" s="15">
        <v>14</v>
      </c>
      <c r="F71" s="15">
        <v>7</v>
      </c>
      <c r="G71" s="15"/>
      <c r="H71" s="15">
        <v>32</v>
      </c>
      <c r="I71" s="16"/>
      <c r="J71" s="16"/>
      <c r="K71" s="16"/>
      <c r="L71" s="16"/>
      <c r="M71" s="16"/>
    </row>
    <row r="72" spans="1:13" x14ac:dyDescent="0.2">
      <c r="A72" t="s">
        <v>33</v>
      </c>
      <c r="B72" s="20">
        <v>2005</v>
      </c>
      <c r="C72" t="s">
        <v>11</v>
      </c>
      <c r="D72" s="13">
        <v>1</v>
      </c>
      <c r="E72" s="13"/>
      <c r="F72" s="13">
        <v>1</v>
      </c>
      <c r="G72" s="13"/>
      <c r="H72" s="13">
        <v>2</v>
      </c>
      <c r="I72" s="14">
        <f>(D72/49.15)*100</f>
        <v>2.0345879959308242</v>
      </c>
      <c r="J72" s="14">
        <f>(E72/49.15)*100</f>
        <v>0</v>
      </c>
      <c r="K72" s="14">
        <f>(F72/49.15)*100</f>
        <v>2.0345879959308242</v>
      </c>
      <c r="L72" s="14">
        <f>(G72/49.15)*100</f>
        <v>0</v>
      </c>
      <c r="M72" s="14">
        <f>(H72/49.15)*100</f>
        <v>4.0691759918616484</v>
      </c>
    </row>
    <row r="73" spans="1:13" x14ac:dyDescent="0.2">
      <c r="A73" t="s">
        <v>33</v>
      </c>
      <c r="B73" s="20">
        <v>2005</v>
      </c>
      <c r="C73" t="s">
        <v>16</v>
      </c>
      <c r="D73" s="13">
        <v>4</v>
      </c>
      <c r="E73" s="13"/>
      <c r="F73" s="13"/>
      <c r="G73" s="13"/>
      <c r="H73" s="13">
        <v>4</v>
      </c>
      <c r="I73" s="14">
        <f>(D73/636.9)*100</f>
        <v>0.62804207881928087</v>
      </c>
      <c r="J73" s="14">
        <f>(E73/636.9)*100</f>
        <v>0</v>
      </c>
      <c r="K73" s="14">
        <f>(F73/636.9)*100</f>
        <v>0</v>
      </c>
      <c r="L73" s="14">
        <f>(G73/636.9)*100</f>
        <v>0</v>
      </c>
      <c r="M73" s="14">
        <f>(H73/636.9)*100</f>
        <v>0.62804207881928087</v>
      </c>
    </row>
    <row r="74" spans="1:13" x14ac:dyDescent="0.2">
      <c r="A74" t="s">
        <v>33</v>
      </c>
      <c r="B74" s="20">
        <v>2005</v>
      </c>
      <c r="C74" t="s">
        <v>17</v>
      </c>
      <c r="D74" s="13">
        <v>6</v>
      </c>
      <c r="E74" s="13">
        <v>14</v>
      </c>
      <c r="F74" s="13">
        <v>6</v>
      </c>
      <c r="G74" s="13"/>
      <c r="H74" s="13">
        <v>26</v>
      </c>
      <c r="I74" s="14">
        <f>(D74/906.46)*100</f>
        <v>0.66191558369922554</v>
      </c>
      <c r="J74" s="14">
        <f>(E74/906.46)*100</f>
        <v>1.5444696952981929</v>
      </c>
      <c r="K74" s="14">
        <f>(F74/906.46)*100</f>
        <v>0.66191558369922554</v>
      </c>
      <c r="L74" s="14">
        <f>(G74/906.46)*100</f>
        <v>0</v>
      </c>
      <c r="M74" s="14">
        <f>(H74/906.46)*100</f>
        <v>2.868300862696644</v>
      </c>
    </row>
    <row r="75" spans="1:13" x14ac:dyDescent="0.2">
      <c r="A75" s="9" t="s">
        <v>33</v>
      </c>
      <c r="B75" s="19">
        <v>2006</v>
      </c>
      <c r="C75" s="9"/>
      <c r="D75" s="15">
        <v>13</v>
      </c>
      <c r="E75" s="15">
        <v>14</v>
      </c>
      <c r="F75" s="15">
        <v>9</v>
      </c>
      <c r="G75" s="15"/>
      <c r="H75" s="15">
        <v>36</v>
      </c>
      <c r="I75" s="16"/>
      <c r="J75" s="16"/>
      <c r="K75" s="16"/>
      <c r="L75" s="16"/>
      <c r="M75" s="16"/>
    </row>
    <row r="76" spans="1:13" x14ac:dyDescent="0.2">
      <c r="A76" t="s">
        <v>33</v>
      </c>
      <c r="B76" s="20">
        <v>2006</v>
      </c>
      <c r="C76" t="s">
        <v>11</v>
      </c>
      <c r="D76" s="13">
        <v>2</v>
      </c>
      <c r="E76" s="13"/>
      <c r="F76" s="13"/>
      <c r="G76" s="13"/>
      <c r="H76" s="13">
        <v>2</v>
      </c>
      <c r="I76" s="14">
        <f>(D76/49.15)*100</f>
        <v>4.0691759918616484</v>
      </c>
      <c r="J76" s="14">
        <f>(E76/49.15)*100</f>
        <v>0</v>
      </c>
      <c r="K76" s="14">
        <f>(F76/49.15)*100</f>
        <v>0</v>
      </c>
      <c r="L76" s="14">
        <f>(G76/49.15)*100</f>
        <v>0</v>
      </c>
      <c r="M76" s="14">
        <f>(H76/49.15)*100</f>
        <v>4.0691759918616484</v>
      </c>
    </row>
    <row r="77" spans="1:13" x14ac:dyDescent="0.2">
      <c r="A77" t="s">
        <v>33</v>
      </c>
      <c r="B77" s="20">
        <v>2006</v>
      </c>
      <c r="C77" t="s">
        <v>16</v>
      </c>
      <c r="D77" s="13">
        <v>6</v>
      </c>
      <c r="E77" s="13"/>
      <c r="F77" s="13">
        <v>3</v>
      </c>
      <c r="G77" s="13"/>
      <c r="H77" s="13">
        <v>9</v>
      </c>
      <c r="I77" s="14">
        <f>(D77/636.9)*100</f>
        <v>0.94206311822892141</v>
      </c>
      <c r="J77" s="14">
        <f>(E77/636.9)*100</f>
        <v>0</v>
      </c>
      <c r="K77" s="14">
        <f>(F77/636.9)*100</f>
        <v>0.47103155911446071</v>
      </c>
      <c r="L77" s="14">
        <f>(G77/636.9)*100</f>
        <v>0</v>
      </c>
      <c r="M77" s="14">
        <f>(H77/636.9)*100</f>
        <v>1.4130946773433821</v>
      </c>
    </row>
    <row r="78" spans="1:13" x14ac:dyDescent="0.2">
      <c r="A78" t="s">
        <v>33</v>
      </c>
      <c r="B78" s="20">
        <v>2006</v>
      </c>
      <c r="C78" t="s">
        <v>17</v>
      </c>
      <c r="D78" s="13">
        <v>5</v>
      </c>
      <c r="E78" s="13">
        <v>14</v>
      </c>
      <c r="F78" s="13">
        <v>6</v>
      </c>
      <c r="G78" s="13"/>
      <c r="H78" s="13">
        <v>25</v>
      </c>
      <c r="I78" s="14">
        <f>(D78/906.46)*100</f>
        <v>0.55159631974935464</v>
      </c>
      <c r="J78" s="14">
        <f>(E78/906.46)*100</f>
        <v>1.5444696952981929</v>
      </c>
      <c r="K78" s="14">
        <f>(F78/906.46)*100</f>
        <v>0.66191558369922554</v>
      </c>
      <c r="L78" s="14">
        <f>(G78/906.46)*100</f>
        <v>0</v>
      </c>
      <c r="M78" s="14">
        <f>(H78/906.46)*100</f>
        <v>2.7579815987467731</v>
      </c>
    </row>
    <row r="79" spans="1:13" x14ac:dyDescent="0.2">
      <c r="A79" s="9" t="s">
        <v>33</v>
      </c>
      <c r="B79" s="19">
        <v>2007</v>
      </c>
      <c r="C79" s="9"/>
      <c r="D79" s="15">
        <v>31</v>
      </c>
      <c r="E79" s="15">
        <v>32</v>
      </c>
      <c r="F79" s="15">
        <v>23</v>
      </c>
      <c r="G79" s="15">
        <v>2</v>
      </c>
      <c r="H79" s="15">
        <v>88</v>
      </c>
      <c r="I79" s="16"/>
      <c r="J79" s="16"/>
      <c r="K79" s="16"/>
      <c r="L79" s="16"/>
      <c r="M79" s="16"/>
    </row>
    <row r="80" spans="1:13" x14ac:dyDescent="0.2">
      <c r="A80" t="s">
        <v>33</v>
      </c>
      <c r="B80" s="20">
        <v>2007</v>
      </c>
      <c r="C80" t="s">
        <v>11</v>
      </c>
      <c r="D80" s="13">
        <v>2</v>
      </c>
      <c r="E80" s="13"/>
      <c r="F80" s="13"/>
      <c r="G80" s="13"/>
      <c r="H80" s="13">
        <v>2</v>
      </c>
      <c r="I80" s="14">
        <f>(D80/49.15)*100</f>
        <v>4.0691759918616484</v>
      </c>
      <c r="J80" s="14">
        <f>(E80/49.15)*100</f>
        <v>0</v>
      </c>
      <c r="K80" s="14">
        <f>(F80/49.15)*100</f>
        <v>0</v>
      </c>
      <c r="L80" s="14">
        <f>(G80/49.15)*100</f>
        <v>0</v>
      </c>
      <c r="M80" s="14">
        <f>(H80/49.15)*100</f>
        <v>4.0691759918616484</v>
      </c>
    </row>
    <row r="81" spans="1:13" x14ac:dyDescent="0.2">
      <c r="A81" t="s">
        <v>33</v>
      </c>
      <c r="B81" s="20">
        <v>2007</v>
      </c>
      <c r="C81" t="s">
        <v>16</v>
      </c>
      <c r="D81" s="13">
        <v>12</v>
      </c>
      <c r="E81" s="13"/>
      <c r="F81" s="13">
        <v>3</v>
      </c>
      <c r="G81" s="13"/>
      <c r="H81" s="13">
        <v>15</v>
      </c>
      <c r="I81" s="14">
        <f>(D81/636.9)*100</f>
        <v>1.8841262364578428</v>
      </c>
      <c r="J81" s="14">
        <f>(E81/636.9)*100</f>
        <v>0</v>
      </c>
      <c r="K81" s="14">
        <f>(F81/636.9)*100</f>
        <v>0.47103155911446071</v>
      </c>
      <c r="L81" s="14">
        <f>(G81/636.9)*100</f>
        <v>0</v>
      </c>
      <c r="M81" s="14">
        <f>(H81/636.9)*100</f>
        <v>2.3551577955723033</v>
      </c>
    </row>
    <row r="82" spans="1:13" x14ac:dyDescent="0.2">
      <c r="A82" t="s">
        <v>33</v>
      </c>
      <c r="B82" s="20">
        <v>2007</v>
      </c>
      <c r="C82" t="s">
        <v>17</v>
      </c>
      <c r="D82" s="13">
        <v>17</v>
      </c>
      <c r="E82" s="13">
        <v>32</v>
      </c>
      <c r="F82" s="13">
        <v>20</v>
      </c>
      <c r="G82" s="13">
        <v>2</v>
      </c>
      <c r="H82" s="13">
        <v>71</v>
      </c>
      <c r="I82" s="14">
        <f>(D82/906.46)*100</f>
        <v>1.8754274871478058</v>
      </c>
      <c r="J82" s="14">
        <f>(E82/906.46)*100</f>
        <v>3.5302164463958694</v>
      </c>
      <c r="K82" s="14">
        <f>(F82/906.46)*100</f>
        <v>2.2063852789974185</v>
      </c>
      <c r="L82" s="14">
        <f>(G82/906.46)*100</f>
        <v>0.22063852789974184</v>
      </c>
      <c r="M82" s="14">
        <f>(H82/906.46)*100</f>
        <v>7.8326677404408347</v>
      </c>
    </row>
    <row r="83" spans="1:13" x14ac:dyDescent="0.2">
      <c r="A83" s="9" t="s">
        <v>33</v>
      </c>
      <c r="B83" s="19">
        <v>2008</v>
      </c>
      <c r="C83" s="9"/>
      <c r="D83" s="15">
        <v>20</v>
      </c>
      <c r="E83" s="15">
        <v>23</v>
      </c>
      <c r="F83" s="15">
        <v>15</v>
      </c>
      <c r="G83" s="15"/>
      <c r="H83" s="15">
        <v>58</v>
      </c>
      <c r="I83" s="16"/>
      <c r="J83" s="16"/>
      <c r="K83" s="16"/>
      <c r="L83" s="16"/>
      <c r="M83" s="16"/>
    </row>
    <row r="84" spans="1:13" x14ac:dyDescent="0.2">
      <c r="A84" t="s">
        <v>33</v>
      </c>
      <c r="B84" s="20">
        <v>2008</v>
      </c>
      <c r="C84" t="s">
        <v>11</v>
      </c>
      <c r="D84" s="13">
        <v>1</v>
      </c>
      <c r="E84" s="13"/>
      <c r="F84" s="13"/>
      <c r="G84" s="13"/>
      <c r="H84" s="13">
        <v>1</v>
      </c>
      <c r="I84" s="14">
        <f>(D84/49.15)*100</f>
        <v>2.0345879959308242</v>
      </c>
      <c r="J84" s="14">
        <f>(E84/49.15)*100</f>
        <v>0</v>
      </c>
      <c r="K84" s="14">
        <f>(F84/49.15)*100</f>
        <v>0</v>
      </c>
      <c r="L84" s="14">
        <f>(G84/49.15)*100</f>
        <v>0</v>
      </c>
      <c r="M84" s="14">
        <f>(H84/49.15)*100</f>
        <v>2.0345879959308242</v>
      </c>
    </row>
    <row r="85" spans="1:13" x14ac:dyDescent="0.2">
      <c r="A85" t="s">
        <v>33</v>
      </c>
      <c r="B85" s="20">
        <v>2008</v>
      </c>
      <c r="C85" t="s">
        <v>16</v>
      </c>
      <c r="D85" s="13">
        <v>9</v>
      </c>
      <c r="E85" s="13">
        <v>2</v>
      </c>
      <c r="F85" s="13">
        <v>1</v>
      </c>
      <c r="G85" s="13"/>
      <c r="H85" s="13">
        <v>12</v>
      </c>
      <c r="I85" s="14">
        <f>(D85/636.9)*100</f>
        <v>1.4130946773433821</v>
      </c>
      <c r="J85" s="14">
        <f>(E85/636.9)*100</f>
        <v>0.31402103940964043</v>
      </c>
      <c r="K85" s="14">
        <f>(F85/636.9)*100</f>
        <v>0.15701051970482022</v>
      </c>
      <c r="L85" s="14">
        <f>(G85/636.9)*100</f>
        <v>0</v>
      </c>
      <c r="M85" s="14">
        <f>(H85/636.9)*100</f>
        <v>1.8841262364578428</v>
      </c>
    </row>
    <row r="86" spans="1:13" x14ac:dyDescent="0.2">
      <c r="A86" t="s">
        <v>33</v>
      </c>
      <c r="B86" s="20">
        <v>2008</v>
      </c>
      <c r="C86" t="s">
        <v>17</v>
      </c>
      <c r="D86" s="13">
        <v>10</v>
      </c>
      <c r="E86" s="13">
        <v>21</v>
      </c>
      <c r="F86" s="13">
        <v>14</v>
      </c>
      <c r="G86" s="13"/>
      <c r="H86" s="13">
        <v>45</v>
      </c>
      <c r="I86" s="14">
        <f>(D86/906.46)*100</f>
        <v>1.1031926394987093</v>
      </c>
      <c r="J86" s="14">
        <f>(E86/906.46)*100</f>
        <v>2.316704542947289</v>
      </c>
      <c r="K86" s="14">
        <f>(F86/906.46)*100</f>
        <v>1.5444696952981929</v>
      </c>
      <c r="L86" s="14">
        <f>(G86/906.46)*100</f>
        <v>0</v>
      </c>
      <c r="M86" s="14">
        <f>(H86/906.46)*100</f>
        <v>4.9643668777441921</v>
      </c>
    </row>
    <row r="87" spans="1:13" x14ac:dyDescent="0.2">
      <c r="A87" s="9" t="s">
        <v>33</v>
      </c>
      <c r="B87" s="19">
        <v>2009</v>
      </c>
      <c r="C87" s="9"/>
      <c r="D87" s="15">
        <v>35</v>
      </c>
      <c r="E87" s="15">
        <v>5</v>
      </c>
      <c r="F87" s="15">
        <v>27.999999999999996</v>
      </c>
      <c r="G87" s="15">
        <v>1</v>
      </c>
      <c r="H87" s="15">
        <v>69</v>
      </c>
      <c r="I87" s="16"/>
      <c r="J87" s="16"/>
      <c r="K87" s="16"/>
      <c r="L87" s="16"/>
      <c r="M87" s="16"/>
    </row>
    <row r="88" spans="1:13" x14ac:dyDescent="0.2">
      <c r="A88" t="s">
        <v>33</v>
      </c>
      <c r="B88" s="20">
        <v>2009</v>
      </c>
      <c r="C88" t="s">
        <v>11</v>
      </c>
      <c r="D88" s="13">
        <v>3</v>
      </c>
      <c r="E88" s="13"/>
      <c r="F88" s="13"/>
      <c r="G88" s="13"/>
      <c r="H88" s="13">
        <v>3</v>
      </c>
      <c r="I88" s="14">
        <f>(D88/49.15)*100</f>
        <v>6.1037639877924725</v>
      </c>
      <c r="J88" s="14">
        <f>(E88/49.15)*100</f>
        <v>0</v>
      </c>
      <c r="K88" s="14">
        <f>(F88/49.15)*100</f>
        <v>0</v>
      </c>
      <c r="L88" s="14">
        <f>(G88/49.15)*100</f>
        <v>0</v>
      </c>
      <c r="M88" s="14">
        <f>(H88/49.15)*100</f>
        <v>6.1037639877924725</v>
      </c>
    </row>
    <row r="89" spans="1:13" x14ac:dyDescent="0.2">
      <c r="A89" t="s">
        <v>33</v>
      </c>
      <c r="B89" s="20">
        <v>2009</v>
      </c>
      <c r="C89" t="s">
        <v>16</v>
      </c>
      <c r="D89" s="13">
        <v>10</v>
      </c>
      <c r="E89" s="13"/>
      <c r="F89" s="13"/>
      <c r="G89" s="13"/>
      <c r="H89" s="13">
        <v>10</v>
      </c>
      <c r="I89" s="14">
        <f>(D89/636.9)*100</f>
        <v>1.5701051970482021</v>
      </c>
      <c r="J89" s="14">
        <f>(E89/636.9)*100</f>
        <v>0</v>
      </c>
      <c r="K89" s="14">
        <f>(F89/636.9)*100</f>
        <v>0</v>
      </c>
      <c r="L89" s="14">
        <f>(G89/636.9)*100</f>
        <v>0</v>
      </c>
      <c r="M89" s="14">
        <f>(H89/636.9)*100</f>
        <v>1.5701051970482021</v>
      </c>
    </row>
    <row r="90" spans="1:13" x14ac:dyDescent="0.2">
      <c r="A90" t="s">
        <v>33</v>
      </c>
      <c r="B90" s="20">
        <v>2009</v>
      </c>
      <c r="C90" t="s">
        <v>17</v>
      </c>
      <c r="D90" s="13">
        <v>22.000000000000004</v>
      </c>
      <c r="E90" s="13">
        <v>5</v>
      </c>
      <c r="F90" s="13">
        <v>27.999999999999996</v>
      </c>
      <c r="G90" s="13">
        <v>1</v>
      </c>
      <c r="H90" s="13">
        <v>56</v>
      </c>
      <c r="I90" s="14">
        <f>(D90/906.46)*100</f>
        <v>2.4270238068971608</v>
      </c>
      <c r="J90" s="14">
        <f>(E90/906.46)*100</f>
        <v>0.55159631974935464</v>
      </c>
      <c r="K90" s="14">
        <f>(F90/906.46)*100</f>
        <v>3.0889393905963853</v>
      </c>
      <c r="L90" s="14">
        <f>(G90/906.46)*100</f>
        <v>0.11031926394987092</v>
      </c>
      <c r="M90" s="14">
        <f>(H90/906.46)*100</f>
        <v>6.1778787811927716</v>
      </c>
    </row>
    <row r="91" spans="1:13" x14ac:dyDescent="0.2">
      <c r="A91" s="9" t="s">
        <v>33</v>
      </c>
      <c r="B91" s="19">
        <v>2010</v>
      </c>
      <c r="C91" s="9"/>
      <c r="D91" s="15">
        <v>21</v>
      </c>
      <c r="E91" s="15">
        <v>9</v>
      </c>
      <c r="F91" s="15">
        <v>44.000000000000007</v>
      </c>
      <c r="G91" s="15">
        <v>2</v>
      </c>
      <c r="H91" s="15">
        <v>76</v>
      </c>
      <c r="I91" s="16"/>
      <c r="J91" s="16"/>
      <c r="K91" s="16"/>
      <c r="L91" s="16"/>
      <c r="M91" s="16"/>
    </row>
    <row r="92" spans="1:13" x14ac:dyDescent="0.2">
      <c r="A92" t="s">
        <v>33</v>
      </c>
      <c r="B92" s="20">
        <v>2010</v>
      </c>
      <c r="C92" t="s">
        <v>11</v>
      </c>
      <c r="D92" s="13">
        <v>3</v>
      </c>
      <c r="E92" s="13"/>
      <c r="F92" s="13"/>
      <c r="G92" s="13"/>
      <c r="H92" s="13">
        <v>3</v>
      </c>
      <c r="I92" s="14">
        <f>(D92/49.15)*100</f>
        <v>6.1037639877924725</v>
      </c>
      <c r="J92" s="14">
        <f>(E92/49.15)*100</f>
        <v>0</v>
      </c>
      <c r="K92" s="14">
        <f>(F92/49.15)*100</f>
        <v>0</v>
      </c>
      <c r="L92" s="14">
        <f>(G92/49.15)*100</f>
        <v>0</v>
      </c>
      <c r="M92" s="14">
        <f>(H92/49.15)*100</f>
        <v>6.1037639877924725</v>
      </c>
    </row>
    <row r="93" spans="1:13" x14ac:dyDescent="0.2">
      <c r="A93" t="s">
        <v>33</v>
      </c>
      <c r="B93" s="20">
        <v>2010</v>
      </c>
      <c r="C93" t="s">
        <v>16</v>
      </c>
      <c r="D93" s="13">
        <v>9</v>
      </c>
      <c r="E93" s="13"/>
      <c r="F93" s="13"/>
      <c r="G93" s="13"/>
      <c r="H93" s="13">
        <v>9</v>
      </c>
      <c r="I93" s="14">
        <f>(D93/636.9)*100</f>
        <v>1.4130946773433821</v>
      </c>
      <c r="J93" s="14">
        <f>(E93/636.9)*100</f>
        <v>0</v>
      </c>
      <c r="K93" s="14">
        <f>(F93/636.9)*100</f>
        <v>0</v>
      </c>
      <c r="L93" s="14">
        <f>(G93/636.9)*100</f>
        <v>0</v>
      </c>
      <c r="M93" s="14">
        <f>(H93/636.9)*100</f>
        <v>1.4130946773433821</v>
      </c>
    </row>
    <row r="94" spans="1:13" x14ac:dyDescent="0.2">
      <c r="A94" t="s">
        <v>33</v>
      </c>
      <c r="B94" s="20">
        <v>2010</v>
      </c>
      <c r="C94" t="s">
        <v>17</v>
      </c>
      <c r="D94" s="13">
        <v>9</v>
      </c>
      <c r="E94" s="13">
        <v>9</v>
      </c>
      <c r="F94" s="13">
        <v>44.000000000000007</v>
      </c>
      <c r="G94" s="13">
        <v>2</v>
      </c>
      <c r="H94" s="13">
        <v>64</v>
      </c>
      <c r="I94" s="14">
        <f>(D94/906.46)*100</f>
        <v>0.99287337554883826</v>
      </c>
      <c r="J94" s="14">
        <f>(E94/906.46)*100</f>
        <v>0.99287337554883826</v>
      </c>
      <c r="K94" s="14">
        <f>(F94/906.46)*100</f>
        <v>4.8540476137943216</v>
      </c>
      <c r="L94" s="14">
        <f>(G94/906.46)*100</f>
        <v>0.22063852789974184</v>
      </c>
      <c r="M94" s="14">
        <f>(H94/906.46)*100</f>
        <v>7.0604328927917388</v>
      </c>
    </row>
    <row r="95" spans="1:13" x14ac:dyDescent="0.2">
      <c r="A95" s="9" t="s">
        <v>33</v>
      </c>
      <c r="B95" s="19">
        <v>2011</v>
      </c>
      <c r="C95" s="9"/>
      <c r="D95" s="15">
        <v>30</v>
      </c>
      <c r="E95" s="15">
        <v>53</v>
      </c>
      <c r="F95" s="15">
        <v>18</v>
      </c>
      <c r="G95" s="15"/>
      <c r="H95" s="15">
        <v>101</v>
      </c>
      <c r="I95" s="16"/>
      <c r="J95" s="16"/>
      <c r="K95" s="16"/>
      <c r="L95" s="16"/>
      <c r="M95" s="16"/>
    </row>
    <row r="96" spans="1:13" x14ac:dyDescent="0.2">
      <c r="A96" t="s">
        <v>33</v>
      </c>
      <c r="B96" s="20">
        <v>2011</v>
      </c>
      <c r="C96" t="s">
        <v>11</v>
      </c>
      <c r="D96" s="13">
        <v>3</v>
      </c>
      <c r="E96" s="13"/>
      <c r="F96" s="13"/>
      <c r="G96" s="13"/>
      <c r="H96" s="13">
        <v>3</v>
      </c>
      <c r="I96" s="14">
        <f>(D96/49.15)*100</f>
        <v>6.1037639877924725</v>
      </c>
      <c r="J96" s="14">
        <f>(E96/49.15)*100</f>
        <v>0</v>
      </c>
      <c r="K96" s="14">
        <f>(F96/49.15)*100</f>
        <v>0</v>
      </c>
      <c r="L96" s="14">
        <f>(G96/49.15)*100</f>
        <v>0</v>
      </c>
      <c r="M96" s="14">
        <f>(H96/49.15)*100</f>
        <v>6.1037639877924725</v>
      </c>
    </row>
    <row r="97" spans="1:13" x14ac:dyDescent="0.2">
      <c r="A97" t="s">
        <v>33</v>
      </c>
      <c r="B97" s="20">
        <v>2011</v>
      </c>
      <c r="C97" t="s">
        <v>16</v>
      </c>
      <c r="D97" s="13">
        <v>8</v>
      </c>
      <c r="E97" s="13"/>
      <c r="F97" s="13">
        <v>1</v>
      </c>
      <c r="G97" s="13"/>
      <c r="H97" s="13">
        <v>9</v>
      </c>
      <c r="I97" s="14">
        <f>(D97/636.9)*100</f>
        <v>1.2560841576385617</v>
      </c>
      <c r="J97" s="14">
        <f>(E97/636.9)*100</f>
        <v>0</v>
      </c>
      <c r="K97" s="14">
        <f>(F97/636.9)*100</f>
        <v>0.15701051970482022</v>
      </c>
      <c r="L97" s="14">
        <f>(G97/636.9)*100</f>
        <v>0</v>
      </c>
      <c r="M97" s="14">
        <f>(H97/636.9)*100</f>
        <v>1.4130946773433821</v>
      </c>
    </row>
    <row r="98" spans="1:13" x14ac:dyDescent="0.2">
      <c r="A98" t="s">
        <v>33</v>
      </c>
      <c r="B98" s="20">
        <v>2011</v>
      </c>
      <c r="C98" t="s">
        <v>17</v>
      </c>
      <c r="D98" s="13">
        <v>19</v>
      </c>
      <c r="E98" s="13">
        <v>53</v>
      </c>
      <c r="F98" s="13">
        <v>17</v>
      </c>
      <c r="G98" s="13"/>
      <c r="H98" s="13">
        <v>89</v>
      </c>
      <c r="I98" s="14">
        <f>(D98/906.46)*100</f>
        <v>2.0960660150475476</v>
      </c>
      <c r="J98" s="14">
        <f>(E98/906.46)*100</f>
        <v>5.8469209893431584</v>
      </c>
      <c r="K98" s="14">
        <f>(F98/906.46)*100</f>
        <v>1.8754274871478058</v>
      </c>
      <c r="L98" s="14">
        <f>(G98/906.46)*100</f>
        <v>0</v>
      </c>
      <c r="M98" s="14">
        <f>(H98/906.46)*100</f>
        <v>9.8184144915385119</v>
      </c>
    </row>
    <row r="99" spans="1:13" x14ac:dyDescent="0.2">
      <c r="A99" s="9" t="s">
        <v>33</v>
      </c>
      <c r="B99" s="19">
        <v>2012</v>
      </c>
      <c r="C99" s="9"/>
      <c r="D99" s="15">
        <v>31</v>
      </c>
      <c r="E99" s="15">
        <v>33</v>
      </c>
      <c r="F99" s="15">
        <v>10</v>
      </c>
      <c r="G99" s="15">
        <v>5</v>
      </c>
      <c r="H99" s="15">
        <v>79</v>
      </c>
      <c r="I99" s="16"/>
      <c r="J99" s="16"/>
      <c r="K99" s="16"/>
      <c r="L99" s="16"/>
      <c r="M99" s="16"/>
    </row>
    <row r="100" spans="1:13" x14ac:dyDescent="0.2">
      <c r="A100" t="s">
        <v>33</v>
      </c>
      <c r="B100" s="20">
        <v>2012</v>
      </c>
      <c r="C100" t="s">
        <v>11</v>
      </c>
      <c r="D100" s="13">
        <v>4</v>
      </c>
      <c r="E100" s="13"/>
      <c r="F100" s="13"/>
      <c r="G100" s="13"/>
      <c r="H100" s="13">
        <v>4</v>
      </c>
      <c r="I100" s="14">
        <f>(D100/49.15)*100</f>
        <v>8.1383519837232967</v>
      </c>
      <c r="J100" s="14">
        <f>(E100/49.15)*100</f>
        <v>0</v>
      </c>
      <c r="K100" s="14">
        <f>(F100/49.15)*100</f>
        <v>0</v>
      </c>
      <c r="L100" s="14">
        <f>(G100/49.15)*100</f>
        <v>0</v>
      </c>
      <c r="M100" s="14">
        <f>(H100/49.15)*100</f>
        <v>8.1383519837232967</v>
      </c>
    </row>
    <row r="101" spans="1:13" x14ac:dyDescent="0.2">
      <c r="A101" t="s">
        <v>33</v>
      </c>
      <c r="B101" s="20">
        <v>2012</v>
      </c>
      <c r="C101" t="s">
        <v>16</v>
      </c>
      <c r="D101" s="13">
        <v>12</v>
      </c>
      <c r="E101" s="13">
        <v>2</v>
      </c>
      <c r="F101" s="13"/>
      <c r="G101" s="13"/>
      <c r="H101" s="13">
        <v>14</v>
      </c>
      <c r="I101" s="14">
        <f>(D101/636.9)*100</f>
        <v>1.8841262364578428</v>
      </c>
      <c r="J101" s="14">
        <f>(E101/636.9)*100</f>
        <v>0.31402103940964043</v>
      </c>
      <c r="K101" s="14">
        <f>(F101/636.9)*100</f>
        <v>0</v>
      </c>
      <c r="L101" s="14">
        <f>(G101/636.9)*100</f>
        <v>0</v>
      </c>
      <c r="M101" s="14">
        <f>(H101/636.9)*100</f>
        <v>2.1981472758674832</v>
      </c>
    </row>
    <row r="102" spans="1:13" x14ac:dyDescent="0.2">
      <c r="A102" t="s">
        <v>33</v>
      </c>
      <c r="B102" s="20">
        <v>2012</v>
      </c>
      <c r="C102" t="s">
        <v>17</v>
      </c>
      <c r="D102" s="13">
        <v>15</v>
      </c>
      <c r="E102" s="13">
        <v>31</v>
      </c>
      <c r="F102" s="13">
        <v>10</v>
      </c>
      <c r="G102" s="13">
        <v>5</v>
      </c>
      <c r="H102" s="13">
        <v>61</v>
      </c>
      <c r="I102" s="14">
        <f>(D102/906.46)*100</f>
        <v>1.6547889592480638</v>
      </c>
      <c r="J102" s="14">
        <f>(E102/906.46)*100</f>
        <v>3.4198971824459989</v>
      </c>
      <c r="K102" s="14">
        <f>(F102/906.46)*100</f>
        <v>1.1031926394987093</v>
      </c>
      <c r="L102" s="14">
        <f>(G102/906.46)*100</f>
        <v>0.55159631974935464</v>
      </c>
      <c r="M102" s="14">
        <f>(H102/906.46)*100</f>
        <v>6.7294751009421265</v>
      </c>
    </row>
    <row r="103" spans="1:13" x14ac:dyDescent="0.2">
      <c r="A103" s="6" t="s">
        <v>34</v>
      </c>
      <c r="B103" s="7" t="s">
        <v>96</v>
      </c>
      <c r="C103" s="6"/>
      <c r="D103" s="17">
        <v>815</v>
      </c>
      <c r="E103" s="17">
        <v>453</v>
      </c>
      <c r="F103" s="17">
        <v>347</v>
      </c>
      <c r="G103" s="17">
        <v>21</v>
      </c>
      <c r="H103" s="17">
        <v>1636</v>
      </c>
      <c r="I103" s="18"/>
      <c r="J103" s="18"/>
      <c r="K103" s="18"/>
      <c r="L103" s="18"/>
      <c r="M103" s="18"/>
    </row>
    <row r="104" spans="1:13" x14ac:dyDescent="0.2">
      <c r="A104" s="9" t="s">
        <v>34</v>
      </c>
      <c r="B104" s="19">
        <v>2001</v>
      </c>
      <c r="C104" s="9"/>
      <c r="D104" s="15">
        <v>69</v>
      </c>
      <c r="E104" s="15">
        <v>24</v>
      </c>
      <c r="F104" s="15">
        <v>10</v>
      </c>
      <c r="G104" s="15">
        <v>5</v>
      </c>
      <c r="H104" s="15">
        <v>108</v>
      </c>
      <c r="I104" s="16"/>
      <c r="J104" s="16"/>
      <c r="K104" s="16"/>
      <c r="L104" s="16"/>
      <c r="M104" s="16"/>
    </row>
    <row r="105" spans="1:13" x14ac:dyDescent="0.2">
      <c r="A105" t="s">
        <v>34</v>
      </c>
      <c r="B105" s="20">
        <v>2001</v>
      </c>
      <c r="C105" t="s">
        <v>11</v>
      </c>
      <c r="D105" s="13">
        <v>36</v>
      </c>
      <c r="E105" s="13">
        <v>10</v>
      </c>
      <c r="F105" s="13">
        <v>5</v>
      </c>
      <c r="G105" s="13">
        <v>2</v>
      </c>
      <c r="H105" s="13">
        <v>53</v>
      </c>
      <c r="I105" s="14">
        <f>(D105/844.47)*100</f>
        <v>4.2630288820206763</v>
      </c>
      <c r="J105" s="14">
        <f>(E105/844.47)*100</f>
        <v>1.1841746894501877</v>
      </c>
      <c r="K105" s="14">
        <f>(F105/844.47)*100</f>
        <v>0.59208734472509383</v>
      </c>
      <c r="L105" s="14">
        <f>(G105/844.47)*100</f>
        <v>0.23683493789003751</v>
      </c>
      <c r="M105" s="14">
        <f>(H105/844.47)*100</f>
        <v>6.2761258540859943</v>
      </c>
    </row>
    <row r="106" spans="1:13" x14ac:dyDescent="0.2">
      <c r="A106" t="s">
        <v>34</v>
      </c>
      <c r="B106" s="20">
        <v>2001</v>
      </c>
      <c r="C106" t="s">
        <v>16</v>
      </c>
      <c r="D106" s="13">
        <v>18</v>
      </c>
      <c r="E106" s="13">
        <v>1</v>
      </c>
      <c r="F106" s="13">
        <v>1</v>
      </c>
      <c r="G106" s="13"/>
      <c r="H106" s="13">
        <v>20</v>
      </c>
      <c r="I106" s="14">
        <f>(D106/540.8)*100</f>
        <v>3.3284023668639056</v>
      </c>
      <c r="J106" s="14">
        <f>(E106/540.8)*100</f>
        <v>0.1849112426035503</v>
      </c>
      <c r="K106" s="14">
        <f>(F106/540.8)*100</f>
        <v>0.1849112426035503</v>
      </c>
      <c r="L106" s="14">
        <f>(G106/540.8)*100</f>
        <v>0</v>
      </c>
      <c r="M106" s="14">
        <f>(H106/540.8)*100</f>
        <v>3.6982248520710059</v>
      </c>
    </row>
    <row r="107" spans="1:13" x14ac:dyDescent="0.2">
      <c r="A107" t="s">
        <v>34</v>
      </c>
      <c r="B107" s="20">
        <v>2001</v>
      </c>
      <c r="C107" t="s">
        <v>17</v>
      </c>
      <c r="D107" s="13">
        <v>15</v>
      </c>
      <c r="E107" s="13">
        <v>13</v>
      </c>
      <c r="F107" s="13">
        <v>4</v>
      </c>
      <c r="G107" s="13">
        <v>3</v>
      </c>
      <c r="H107" s="13">
        <v>35</v>
      </c>
      <c r="I107" s="14">
        <f>(D107/1357.7)*100</f>
        <v>1.1048096044781617</v>
      </c>
      <c r="J107" s="14">
        <f>(E107/1357.7)*100</f>
        <v>0.95750165721440672</v>
      </c>
      <c r="K107" s="14">
        <f>(F107/1357.7)*100</f>
        <v>0.29461589452750975</v>
      </c>
      <c r="L107" s="14">
        <f>(G107/1357.7)*100</f>
        <v>0.2209619208956323</v>
      </c>
      <c r="M107" s="14">
        <f>(H107/1357.7)*100</f>
        <v>2.5778890771157101</v>
      </c>
    </row>
    <row r="108" spans="1:13" x14ac:dyDescent="0.2">
      <c r="A108" s="9" t="s">
        <v>34</v>
      </c>
      <c r="B108" s="19">
        <v>2002</v>
      </c>
      <c r="C108" s="9"/>
      <c r="D108" s="15">
        <v>68</v>
      </c>
      <c r="E108" s="15">
        <v>33</v>
      </c>
      <c r="F108" s="15">
        <v>14</v>
      </c>
      <c r="G108" s="15">
        <v>2</v>
      </c>
      <c r="H108" s="15">
        <v>117</v>
      </c>
      <c r="I108" s="16"/>
      <c r="J108" s="16"/>
      <c r="K108" s="16"/>
      <c r="L108" s="16"/>
      <c r="M108" s="16"/>
    </row>
    <row r="109" spans="1:13" x14ac:dyDescent="0.2">
      <c r="A109" t="s">
        <v>34</v>
      </c>
      <c r="B109" s="20">
        <v>2002</v>
      </c>
      <c r="C109" t="s">
        <v>11</v>
      </c>
      <c r="D109" s="13">
        <v>22.999999999999996</v>
      </c>
      <c r="E109" s="13">
        <v>5</v>
      </c>
      <c r="F109" s="13">
        <v>4</v>
      </c>
      <c r="G109" s="13"/>
      <c r="H109" s="13">
        <v>31.999999999999996</v>
      </c>
      <c r="I109" s="14">
        <f>(D109/844.47)*100</f>
        <v>2.7236017857354309</v>
      </c>
      <c r="J109" s="14">
        <f>(E109/844.47)*100</f>
        <v>0.59208734472509383</v>
      </c>
      <c r="K109" s="14">
        <f>(F109/844.47)*100</f>
        <v>0.47366987578007502</v>
      </c>
      <c r="L109" s="14">
        <f>(G109/844.47)*100</f>
        <v>0</v>
      </c>
      <c r="M109" s="14">
        <f>(H109/844.47)*100</f>
        <v>3.7893590062406002</v>
      </c>
    </row>
    <row r="110" spans="1:13" x14ac:dyDescent="0.2">
      <c r="A110" t="s">
        <v>34</v>
      </c>
      <c r="B110" s="20">
        <v>2002</v>
      </c>
      <c r="C110" t="s">
        <v>16</v>
      </c>
      <c r="D110" s="13">
        <v>21</v>
      </c>
      <c r="E110" s="13">
        <v>2</v>
      </c>
      <c r="F110" s="13"/>
      <c r="G110" s="13"/>
      <c r="H110" s="13">
        <v>23</v>
      </c>
      <c r="I110" s="14">
        <f>(D110/540.8)*100</f>
        <v>3.8831360946745566</v>
      </c>
      <c r="J110" s="14">
        <f>(E110/540.8)*100</f>
        <v>0.36982248520710059</v>
      </c>
      <c r="K110" s="14">
        <f>(F110/540.8)*100</f>
        <v>0</v>
      </c>
      <c r="L110" s="14">
        <f>(G110/540.8)*100</f>
        <v>0</v>
      </c>
      <c r="M110" s="14">
        <f>(H110/540.8)*100</f>
        <v>4.2529585798816569</v>
      </c>
    </row>
    <row r="111" spans="1:13" x14ac:dyDescent="0.2">
      <c r="A111" t="s">
        <v>34</v>
      </c>
      <c r="B111" s="20">
        <v>2002</v>
      </c>
      <c r="C111" t="s">
        <v>17</v>
      </c>
      <c r="D111" s="13">
        <v>24</v>
      </c>
      <c r="E111" s="13">
        <v>26</v>
      </c>
      <c r="F111" s="13">
        <v>10</v>
      </c>
      <c r="G111" s="13">
        <v>2</v>
      </c>
      <c r="H111" s="13">
        <v>62</v>
      </c>
      <c r="I111" s="14">
        <f>(D111/1357.7)*100</f>
        <v>1.7676953671650584</v>
      </c>
      <c r="J111" s="14">
        <f>(E111/1357.7)*100</f>
        <v>1.9150033144288134</v>
      </c>
      <c r="K111" s="14">
        <f>(F111/1357.7)*100</f>
        <v>0.73653973631877434</v>
      </c>
      <c r="L111" s="14">
        <f>(G111/1357.7)*100</f>
        <v>0.14730794726375487</v>
      </c>
      <c r="M111" s="14">
        <f>(H111/1357.7)*100</f>
        <v>4.5665463651764018</v>
      </c>
    </row>
    <row r="112" spans="1:13" x14ac:dyDescent="0.2">
      <c r="A112" s="9" t="s">
        <v>34</v>
      </c>
      <c r="B112" s="19">
        <v>2003</v>
      </c>
      <c r="C112" s="9"/>
      <c r="D112" s="15">
        <v>55</v>
      </c>
      <c r="E112" s="15">
        <v>7</v>
      </c>
      <c r="F112" s="15">
        <v>22</v>
      </c>
      <c r="G112" s="15"/>
      <c r="H112" s="15">
        <v>84</v>
      </c>
      <c r="I112" s="16"/>
      <c r="J112" s="16"/>
      <c r="K112" s="16"/>
      <c r="L112" s="16"/>
      <c r="M112" s="16"/>
    </row>
    <row r="113" spans="1:13" x14ac:dyDescent="0.2">
      <c r="A113" t="s">
        <v>34</v>
      </c>
      <c r="B113" s="20">
        <v>2003</v>
      </c>
      <c r="C113" t="s">
        <v>11</v>
      </c>
      <c r="D113" s="13">
        <v>31</v>
      </c>
      <c r="E113" s="13">
        <v>1</v>
      </c>
      <c r="F113" s="13">
        <v>10</v>
      </c>
      <c r="G113" s="13"/>
      <c r="H113" s="13">
        <v>42</v>
      </c>
      <c r="I113" s="14">
        <f>(D113/844.47)*100</f>
        <v>3.6709415372955814</v>
      </c>
      <c r="J113" s="14">
        <f>(E113/844.47)*100</f>
        <v>0.11841746894501876</v>
      </c>
      <c r="K113" s="14">
        <f>(F113/844.47)*100</f>
        <v>1.1841746894501877</v>
      </c>
      <c r="L113" s="14">
        <f>(G113/844.47)*100</f>
        <v>0</v>
      </c>
      <c r="M113" s="14">
        <f>(H113/844.47)*100</f>
        <v>4.9735336956907883</v>
      </c>
    </row>
    <row r="114" spans="1:13" x14ac:dyDescent="0.2">
      <c r="A114" t="s">
        <v>34</v>
      </c>
      <c r="B114" s="20">
        <v>2003</v>
      </c>
      <c r="C114" t="s">
        <v>16</v>
      </c>
      <c r="D114" s="13">
        <v>10</v>
      </c>
      <c r="E114" s="13"/>
      <c r="F114" s="13">
        <v>1</v>
      </c>
      <c r="G114" s="13"/>
      <c r="H114" s="13">
        <v>11</v>
      </c>
      <c r="I114" s="14">
        <f>(D114/540.8)*100</f>
        <v>1.849112426035503</v>
      </c>
      <c r="J114" s="14">
        <f>(E114/540.8)*100</f>
        <v>0</v>
      </c>
      <c r="K114" s="14">
        <f>(F114/540.8)*100</f>
        <v>0.1849112426035503</v>
      </c>
      <c r="L114" s="14">
        <f>(G114/540.8)*100</f>
        <v>0</v>
      </c>
      <c r="M114" s="14">
        <f>(H114/540.8)*100</f>
        <v>2.0340236686390534</v>
      </c>
    </row>
    <row r="115" spans="1:13" x14ac:dyDescent="0.2">
      <c r="A115" t="s">
        <v>34</v>
      </c>
      <c r="B115" s="20">
        <v>2003</v>
      </c>
      <c r="C115" t="s">
        <v>17</v>
      </c>
      <c r="D115" s="13">
        <v>14</v>
      </c>
      <c r="E115" s="13">
        <v>6</v>
      </c>
      <c r="F115" s="13">
        <v>11</v>
      </c>
      <c r="G115" s="13"/>
      <c r="H115" s="13">
        <v>31</v>
      </c>
      <c r="I115" s="14">
        <f>(D115/1357.7)*100</f>
        <v>1.0311556308462841</v>
      </c>
      <c r="J115" s="14">
        <f>(E115/1357.7)*100</f>
        <v>0.44192384179126459</v>
      </c>
      <c r="K115" s="14">
        <f>(F115/1357.7)*100</f>
        <v>0.81019370995065176</v>
      </c>
      <c r="L115" s="14">
        <f>(G115/1357.7)*100</f>
        <v>0</v>
      </c>
      <c r="M115" s="14">
        <f>(H115/1357.7)*100</f>
        <v>2.2832731825882009</v>
      </c>
    </row>
    <row r="116" spans="1:13" x14ac:dyDescent="0.2">
      <c r="A116" s="9" t="s">
        <v>34</v>
      </c>
      <c r="B116" s="19">
        <v>2004</v>
      </c>
      <c r="C116" s="9"/>
      <c r="D116" s="15">
        <v>55.000000000000007</v>
      </c>
      <c r="E116" s="15">
        <v>14</v>
      </c>
      <c r="F116" s="15">
        <v>14</v>
      </c>
      <c r="G116" s="15">
        <v>1</v>
      </c>
      <c r="H116" s="15">
        <v>84</v>
      </c>
      <c r="I116" s="16"/>
      <c r="J116" s="16"/>
      <c r="K116" s="16"/>
      <c r="L116" s="16"/>
      <c r="M116" s="16"/>
    </row>
    <row r="117" spans="1:13" x14ac:dyDescent="0.2">
      <c r="A117" t="s">
        <v>34</v>
      </c>
      <c r="B117" s="20">
        <v>2004</v>
      </c>
      <c r="C117" t="s">
        <v>11</v>
      </c>
      <c r="D117" s="13">
        <v>22.000000000000004</v>
      </c>
      <c r="E117" s="13">
        <v>2</v>
      </c>
      <c r="F117" s="13">
        <v>8</v>
      </c>
      <c r="G117" s="13"/>
      <c r="H117" s="13">
        <v>32</v>
      </c>
      <c r="I117" s="14">
        <f>(D117/844.47)*100</f>
        <v>2.6051843167904134</v>
      </c>
      <c r="J117" s="14">
        <f>(E117/844.47)*100</f>
        <v>0.23683493789003751</v>
      </c>
      <c r="K117" s="14">
        <f>(F117/844.47)*100</f>
        <v>0.94733975156015005</v>
      </c>
      <c r="L117" s="14">
        <f>(G117/844.47)*100</f>
        <v>0</v>
      </c>
      <c r="M117" s="14">
        <f>(H117/844.47)*100</f>
        <v>3.7893590062406002</v>
      </c>
    </row>
    <row r="118" spans="1:13" x14ac:dyDescent="0.2">
      <c r="A118" t="s">
        <v>34</v>
      </c>
      <c r="B118" s="20">
        <v>2004</v>
      </c>
      <c r="C118" t="s">
        <v>16</v>
      </c>
      <c r="D118" s="13">
        <v>22.000000000000004</v>
      </c>
      <c r="E118" s="13"/>
      <c r="F118" s="13"/>
      <c r="G118" s="13"/>
      <c r="H118" s="13">
        <v>22.000000000000004</v>
      </c>
      <c r="I118" s="14">
        <f>(D118/540.8)*100</f>
        <v>4.0680473372781067</v>
      </c>
      <c r="J118" s="14">
        <f>(E118/540.8)*100</f>
        <v>0</v>
      </c>
      <c r="K118" s="14">
        <f>(F118/540.8)*100</f>
        <v>0</v>
      </c>
      <c r="L118" s="14">
        <f>(G118/540.8)*100</f>
        <v>0</v>
      </c>
      <c r="M118" s="14">
        <f>(H118/540.8)*100</f>
        <v>4.0680473372781067</v>
      </c>
    </row>
    <row r="119" spans="1:13" x14ac:dyDescent="0.2">
      <c r="A119" t="s">
        <v>34</v>
      </c>
      <c r="B119" s="20">
        <v>2004</v>
      </c>
      <c r="C119" t="s">
        <v>17</v>
      </c>
      <c r="D119" s="13">
        <v>11</v>
      </c>
      <c r="E119" s="13">
        <v>12</v>
      </c>
      <c r="F119" s="13">
        <v>6</v>
      </c>
      <c r="G119" s="13">
        <v>1</v>
      </c>
      <c r="H119" s="13">
        <v>30</v>
      </c>
      <c r="I119" s="14">
        <f>(D119/1357.7)*100</f>
        <v>0.81019370995065176</v>
      </c>
      <c r="J119" s="14">
        <f>(E119/1357.7)*100</f>
        <v>0.88384768358252919</v>
      </c>
      <c r="K119" s="14">
        <f>(F119/1357.7)*100</f>
        <v>0.44192384179126459</v>
      </c>
      <c r="L119" s="14">
        <f>(G119/1357.7)*100</f>
        <v>7.3653973631877437E-2</v>
      </c>
      <c r="M119" s="14">
        <f>(H119/1357.7)*100</f>
        <v>2.2096192089563234</v>
      </c>
    </row>
    <row r="120" spans="1:13" x14ac:dyDescent="0.2">
      <c r="A120" s="9" t="s">
        <v>34</v>
      </c>
      <c r="B120" s="19">
        <v>2005</v>
      </c>
      <c r="C120" s="9"/>
      <c r="D120" s="15">
        <v>46</v>
      </c>
      <c r="E120" s="15">
        <v>19</v>
      </c>
      <c r="F120" s="15">
        <v>13</v>
      </c>
      <c r="G120" s="15"/>
      <c r="H120" s="15">
        <v>78</v>
      </c>
      <c r="I120" s="16"/>
      <c r="J120" s="16"/>
      <c r="K120" s="16"/>
      <c r="L120" s="16"/>
      <c r="M120" s="16"/>
    </row>
    <row r="121" spans="1:13" x14ac:dyDescent="0.2">
      <c r="A121" t="s">
        <v>34</v>
      </c>
      <c r="B121" s="20">
        <v>2005</v>
      </c>
      <c r="C121" t="s">
        <v>11</v>
      </c>
      <c r="D121" s="13">
        <v>20</v>
      </c>
      <c r="E121" s="13">
        <v>2</v>
      </c>
      <c r="F121" s="13">
        <v>5</v>
      </c>
      <c r="G121" s="13"/>
      <c r="H121" s="13">
        <v>27</v>
      </c>
      <c r="I121" s="14">
        <f>(D121/844.47)*100</f>
        <v>2.3683493789003753</v>
      </c>
      <c r="J121" s="14">
        <f>(E121/844.47)*100</f>
        <v>0.23683493789003751</v>
      </c>
      <c r="K121" s="14">
        <f>(F121/844.47)*100</f>
        <v>0.59208734472509383</v>
      </c>
      <c r="L121" s="14">
        <f>(G121/844.47)*100</f>
        <v>0</v>
      </c>
      <c r="M121" s="14">
        <f>(H121/844.47)*100</f>
        <v>3.1972716615155066</v>
      </c>
    </row>
    <row r="122" spans="1:13" x14ac:dyDescent="0.2">
      <c r="A122" t="s">
        <v>34</v>
      </c>
      <c r="B122" s="20">
        <v>2005</v>
      </c>
      <c r="C122" t="s">
        <v>16</v>
      </c>
      <c r="D122" s="13">
        <v>11</v>
      </c>
      <c r="E122" s="13"/>
      <c r="F122" s="13">
        <v>2</v>
      </c>
      <c r="G122" s="13"/>
      <c r="H122" s="13">
        <v>13</v>
      </c>
      <c r="I122" s="14">
        <f>(D122/540.8)*100</f>
        <v>2.0340236686390534</v>
      </c>
      <c r="J122" s="14">
        <f>(E122/540.8)*100</f>
        <v>0</v>
      </c>
      <c r="K122" s="14">
        <f>(F122/540.8)*100</f>
        <v>0.36982248520710059</v>
      </c>
      <c r="L122" s="14">
        <f>(G122/540.8)*100</f>
        <v>0</v>
      </c>
      <c r="M122" s="14">
        <f>(H122/540.8)*100</f>
        <v>2.4038461538461542</v>
      </c>
    </row>
    <row r="123" spans="1:13" x14ac:dyDescent="0.2">
      <c r="A123" t="s">
        <v>34</v>
      </c>
      <c r="B123" s="20">
        <v>2005</v>
      </c>
      <c r="C123" t="s">
        <v>17</v>
      </c>
      <c r="D123" s="13">
        <v>15</v>
      </c>
      <c r="E123" s="13">
        <v>17</v>
      </c>
      <c r="F123" s="13">
        <v>6</v>
      </c>
      <c r="G123" s="13"/>
      <c r="H123" s="13">
        <v>38</v>
      </c>
      <c r="I123" s="14">
        <f>(D123/1357.7)*100</f>
        <v>1.1048096044781617</v>
      </c>
      <c r="J123" s="14">
        <f>(E123/1357.7)*100</f>
        <v>1.2521175517419163</v>
      </c>
      <c r="K123" s="14">
        <f>(F123/1357.7)*100</f>
        <v>0.44192384179126459</v>
      </c>
      <c r="L123" s="14">
        <f>(G123/1357.7)*100</f>
        <v>0</v>
      </c>
      <c r="M123" s="14">
        <f>(H123/1357.7)*100</f>
        <v>2.7988509980113427</v>
      </c>
    </row>
    <row r="124" spans="1:13" x14ac:dyDescent="0.2">
      <c r="A124" s="9" t="s">
        <v>34</v>
      </c>
      <c r="B124" s="19">
        <v>2006</v>
      </c>
      <c r="C124" s="9"/>
      <c r="D124" s="15">
        <v>82</v>
      </c>
      <c r="E124" s="15">
        <v>15</v>
      </c>
      <c r="F124" s="15">
        <v>19</v>
      </c>
      <c r="G124" s="15">
        <v>1</v>
      </c>
      <c r="H124" s="15">
        <v>117</v>
      </c>
      <c r="I124" s="16"/>
      <c r="J124" s="16"/>
      <c r="K124" s="16"/>
      <c r="L124" s="16"/>
      <c r="M124" s="16"/>
    </row>
    <row r="125" spans="1:13" x14ac:dyDescent="0.2">
      <c r="A125" t="s">
        <v>34</v>
      </c>
      <c r="B125" s="20">
        <v>2006</v>
      </c>
      <c r="C125" t="s">
        <v>11</v>
      </c>
      <c r="D125" s="13">
        <v>35</v>
      </c>
      <c r="E125" s="13">
        <v>4</v>
      </c>
      <c r="F125" s="13">
        <v>6</v>
      </c>
      <c r="G125" s="13"/>
      <c r="H125" s="13">
        <v>45</v>
      </c>
      <c r="I125" s="14">
        <f>(D125/844.47)*100</f>
        <v>4.1446114130756566</v>
      </c>
      <c r="J125" s="14">
        <f>(E125/844.47)*100</f>
        <v>0.47366987578007502</v>
      </c>
      <c r="K125" s="14">
        <f>(F125/844.47)*100</f>
        <v>0.71050481367011264</v>
      </c>
      <c r="L125" s="14">
        <f>(G125/844.47)*100</f>
        <v>0</v>
      </c>
      <c r="M125" s="14">
        <f>(H125/844.47)*100</f>
        <v>5.3287861025258447</v>
      </c>
    </row>
    <row r="126" spans="1:13" x14ac:dyDescent="0.2">
      <c r="A126" t="s">
        <v>34</v>
      </c>
      <c r="B126" s="20">
        <v>2006</v>
      </c>
      <c r="C126" t="s">
        <v>16</v>
      </c>
      <c r="D126" s="13">
        <v>30</v>
      </c>
      <c r="E126" s="13">
        <v>1</v>
      </c>
      <c r="F126" s="13">
        <v>1</v>
      </c>
      <c r="G126" s="13"/>
      <c r="H126" s="13">
        <v>32</v>
      </c>
      <c r="I126" s="14">
        <f>(D126/540.8)*100</f>
        <v>5.5473372781065091</v>
      </c>
      <c r="J126" s="14">
        <f>(E126/540.8)*100</f>
        <v>0.1849112426035503</v>
      </c>
      <c r="K126" s="14">
        <f>(F126/540.8)*100</f>
        <v>0.1849112426035503</v>
      </c>
      <c r="L126" s="14">
        <f>(G126/540.8)*100</f>
        <v>0</v>
      </c>
      <c r="M126" s="14">
        <f>(H126/540.8)*100</f>
        <v>5.9171597633136095</v>
      </c>
    </row>
    <row r="127" spans="1:13" x14ac:dyDescent="0.2">
      <c r="A127" t="s">
        <v>34</v>
      </c>
      <c r="B127" s="20">
        <v>2006</v>
      </c>
      <c r="C127" t="s">
        <v>17</v>
      </c>
      <c r="D127" s="13">
        <v>17</v>
      </c>
      <c r="E127" s="13">
        <v>10</v>
      </c>
      <c r="F127" s="13">
        <v>12</v>
      </c>
      <c r="G127" s="13">
        <v>1</v>
      </c>
      <c r="H127" s="13">
        <v>40</v>
      </c>
      <c r="I127" s="14">
        <f>(D127/1357.7)*100</f>
        <v>1.2521175517419163</v>
      </c>
      <c r="J127" s="14">
        <f>(E127/1357.7)*100</f>
        <v>0.73653973631877434</v>
      </c>
      <c r="K127" s="14">
        <f>(F127/1357.7)*100</f>
        <v>0.88384768358252919</v>
      </c>
      <c r="L127" s="14">
        <f>(G127/1357.7)*100</f>
        <v>7.3653973631877437E-2</v>
      </c>
      <c r="M127" s="14">
        <f>(H127/1357.7)*100</f>
        <v>2.9461589452750974</v>
      </c>
    </row>
    <row r="128" spans="1:13" x14ac:dyDescent="0.2">
      <c r="A128" s="9" t="s">
        <v>34</v>
      </c>
      <c r="B128" s="19">
        <v>2007</v>
      </c>
      <c r="C128" s="9"/>
      <c r="D128" s="15">
        <v>60</v>
      </c>
      <c r="E128" s="15">
        <v>17</v>
      </c>
      <c r="F128" s="15">
        <v>15</v>
      </c>
      <c r="G128" s="15"/>
      <c r="H128" s="15">
        <v>92</v>
      </c>
      <c r="I128" s="16"/>
      <c r="J128" s="16"/>
      <c r="K128" s="16"/>
      <c r="L128" s="16"/>
      <c r="M128" s="16"/>
    </row>
    <row r="129" spans="1:13" x14ac:dyDescent="0.2">
      <c r="A129" t="s">
        <v>34</v>
      </c>
      <c r="B129" s="20">
        <v>2007</v>
      </c>
      <c r="C129" t="s">
        <v>11</v>
      </c>
      <c r="D129" s="13">
        <v>27.000000000000004</v>
      </c>
      <c r="E129" s="13"/>
      <c r="F129" s="13">
        <v>7</v>
      </c>
      <c r="G129" s="13"/>
      <c r="H129" s="13">
        <v>34</v>
      </c>
      <c r="I129" s="14">
        <f>(D129/844.47)*100</f>
        <v>3.197271661515507</v>
      </c>
      <c r="J129" s="14">
        <f>(E129/844.47)*100</f>
        <v>0</v>
      </c>
      <c r="K129" s="14">
        <f>(F129/844.47)*100</f>
        <v>0.82892228261513123</v>
      </c>
      <c r="L129" s="14">
        <f>(G129/844.47)*100</f>
        <v>0</v>
      </c>
      <c r="M129" s="14">
        <f>(H129/844.47)*100</f>
        <v>4.0261939441306378</v>
      </c>
    </row>
    <row r="130" spans="1:13" x14ac:dyDescent="0.2">
      <c r="A130" t="s">
        <v>34</v>
      </c>
      <c r="B130" s="20">
        <v>2007</v>
      </c>
      <c r="C130" t="s">
        <v>16</v>
      </c>
      <c r="D130" s="13">
        <v>16</v>
      </c>
      <c r="E130" s="13"/>
      <c r="F130" s="13">
        <v>1</v>
      </c>
      <c r="G130" s="13"/>
      <c r="H130" s="13">
        <v>17</v>
      </c>
      <c r="I130" s="14">
        <f>(D130/540.8)*100</f>
        <v>2.9585798816568047</v>
      </c>
      <c r="J130" s="14">
        <f>(E130/540.8)*100</f>
        <v>0</v>
      </c>
      <c r="K130" s="14">
        <f>(F130/540.8)*100</f>
        <v>0.1849112426035503</v>
      </c>
      <c r="L130" s="14">
        <f>(G130/540.8)*100</f>
        <v>0</v>
      </c>
      <c r="M130" s="14">
        <f>(H130/540.8)*100</f>
        <v>3.1434911242603549</v>
      </c>
    </row>
    <row r="131" spans="1:13" x14ac:dyDescent="0.2">
      <c r="A131" t="s">
        <v>34</v>
      </c>
      <c r="B131" s="20">
        <v>2007</v>
      </c>
      <c r="C131" t="s">
        <v>17</v>
      </c>
      <c r="D131" s="13">
        <v>17</v>
      </c>
      <c r="E131" s="13">
        <v>17</v>
      </c>
      <c r="F131" s="13">
        <v>7</v>
      </c>
      <c r="G131" s="13"/>
      <c r="H131" s="13">
        <v>41</v>
      </c>
      <c r="I131" s="14">
        <f>(D131/1357.7)*100</f>
        <v>1.2521175517419163</v>
      </c>
      <c r="J131" s="14">
        <f>(E131/1357.7)*100</f>
        <v>1.2521175517419163</v>
      </c>
      <c r="K131" s="14">
        <f>(F131/1357.7)*100</f>
        <v>0.51557781542314207</v>
      </c>
      <c r="L131" s="14">
        <f>(G131/1357.7)*100</f>
        <v>0</v>
      </c>
      <c r="M131" s="14">
        <f>(H131/1357.7)*100</f>
        <v>3.0198129189069749</v>
      </c>
    </row>
    <row r="132" spans="1:13" x14ac:dyDescent="0.2">
      <c r="A132" s="9" t="s">
        <v>34</v>
      </c>
      <c r="B132" s="19">
        <v>2008</v>
      </c>
      <c r="C132" s="9"/>
      <c r="D132" s="15">
        <v>63</v>
      </c>
      <c r="E132" s="15">
        <v>46</v>
      </c>
      <c r="F132" s="15">
        <v>33</v>
      </c>
      <c r="G132" s="15">
        <v>1</v>
      </c>
      <c r="H132" s="15">
        <v>143</v>
      </c>
      <c r="I132" s="16"/>
      <c r="J132" s="16"/>
      <c r="K132" s="16"/>
      <c r="L132" s="16"/>
      <c r="M132" s="16"/>
    </row>
    <row r="133" spans="1:13" x14ac:dyDescent="0.2">
      <c r="A133" t="s">
        <v>34</v>
      </c>
      <c r="B133" s="20">
        <v>2008</v>
      </c>
      <c r="C133" t="s">
        <v>11</v>
      </c>
      <c r="D133" s="13">
        <v>29</v>
      </c>
      <c r="E133" s="13"/>
      <c r="F133" s="13">
        <v>8</v>
      </c>
      <c r="G133" s="13"/>
      <c r="H133" s="13">
        <v>37</v>
      </c>
      <c r="I133" s="14">
        <f>(D133/844.47)*100</f>
        <v>3.4341065994055437</v>
      </c>
      <c r="J133" s="14">
        <f>(E133/844.47)*100</f>
        <v>0</v>
      </c>
      <c r="K133" s="14">
        <f>(F133/844.47)*100</f>
        <v>0.94733975156015005</v>
      </c>
      <c r="L133" s="14">
        <f>(G133/844.47)*100</f>
        <v>0</v>
      </c>
      <c r="M133" s="14">
        <f>(H133/844.47)*100</f>
        <v>4.3814463509656942</v>
      </c>
    </row>
    <row r="134" spans="1:13" x14ac:dyDescent="0.2">
      <c r="A134" t="s">
        <v>34</v>
      </c>
      <c r="B134" s="20">
        <v>2008</v>
      </c>
      <c r="C134" t="s">
        <v>16</v>
      </c>
      <c r="D134" s="13">
        <v>6</v>
      </c>
      <c r="E134" s="13">
        <v>1</v>
      </c>
      <c r="F134" s="13"/>
      <c r="G134" s="13"/>
      <c r="H134" s="13">
        <v>7</v>
      </c>
      <c r="I134" s="14">
        <f>(D134/540.8)*100</f>
        <v>1.109467455621302</v>
      </c>
      <c r="J134" s="14">
        <f>(E134/540.8)*100</f>
        <v>0.1849112426035503</v>
      </c>
      <c r="K134" s="14">
        <f>(F134/540.8)*100</f>
        <v>0</v>
      </c>
      <c r="L134" s="14">
        <f>(G134/540.8)*100</f>
        <v>0</v>
      </c>
      <c r="M134" s="14">
        <f>(H134/540.8)*100</f>
        <v>1.2943786982248522</v>
      </c>
    </row>
    <row r="135" spans="1:13" x14ac:dyDescent="0.2">
      <c r="A135" t="s">
        <v>34</v>
      </c>
      <c r="B135" s="20">
        <v>2008</v>
      </c>
      <c r="C135" t="s">
        <v>17</v>
      </c>
      <c r="D135" s="13">
        <v>27.999999999999996</v>
      </c>
      <c r="E135" s="13">
        <v>45</v>
      </c>
      <c r="F135" s="13">
        <v>25</v>
      </c>
      <c r="G135" s="13">
        <v>1</v>
      </c>
      <c r="H135" s="13">
        <v>99</v>
      </c>
      <c r="I135" s="14">
        <f>(D135/1357.7)*100</f>
        <v>2.0623112616925678</v>
      </c>
      <c r="J135" s="14">
        <f>(E135/1357.7)*100</f>
        <v>3.314428813434485</v>
      </c>
      <c r="K135" s="14">
        <f>(F135/1357.7)*100</f>
        <v>1.8413493407969359</v>
      </c>
      <c r="L135" s="14">
        <f>(G135/1357.7)*100</f>
        <v>7.3653973631877437E-2</v>
      </c>
      <c r="M135" s="14">
        <f>(H135/1357.7)*100</f>
        <v>7.2917433895558661</v>
      </c>
    </row>
    <row r="136" spans="1:13" x14ac:dyDescent="0.2">
      <c r="A136" s="9" t="s">
        <v>34</v>
      </c>
      <c r="B136" s="19">
        <v>2009</v>
      </c>
      <c r="C136" s="9"/>
      <c r="D136" s="15">
        <v>109</v>
      </c>
      <c r="E136" s="15">
        <v>97.000000000000014</v>
      </c>
      <c r="F136" s="15">
        <v>101.99999999999999</v>
      </c>
      <c r="G136" s="15"/>
      <c r="H136" s="15">
        <v>308</v>
      </c>
      <c r="I136" s="16"/>
      <c r="J136" s="16"/>
      <c r="K136" s="16"/>
      <c r="L136" s="16"/>
      <c r="M136" s="16"/>
    </row>
    <row r="137" spans="1:13" x14ac:dyDescent="0.2">
      <c r="A137" t="s">
        <v>34</v>
      </c>
      <c r="B137" s="20">
        <v>2009</v>
      </c>
      <c r="C137" t="s">
        <v>11</v>
      </c>
      <c r="D137" s="13">
        <v>31</v>
      </c>
      <c r="E137" s="13">
        <v>3</v>
      </c>
      <c r="F137" s="13">
        <v>10</v>
      </c>
      <c r="G137" s="13"/>
      <c r="H137" s="13">
        <v>44</v>
      </c>
      <c r="I137" s="14">
        <f>(D137/844.47)*100</f>
        <v>3.6709415372955814</v>
      </c>
      <c r="J137" s="14">
        <f>(E137/844.47)*100</f>
        <v>0.35525240683505632</v>
      </c>
      <c r="K137" s="14">
        <f>(F137/844.47)*100</f>
        <v>1.1841746894501877</v>
      </c>
      <c r="L137" s="14">
        <f>(G137/844.47)*100</f>
        <v>0</v>
      </c>
      <c r="M137" s="14">
        <f>(H137/844.47)*100</f>
        <v>5.2103686335808259</v>
      </c>
    </row>
    <row r="138" spans="1:13" x14ac:dyDescent="0.2">
      <c r="A138" t="s">
        <v>34</v>
      </c>
      <c r="B138" s="20">
        <v>2009</v>
      </c>
      <c r="C138" t="s">
        <v>16</v>
      </c>
      <c r="D138" s="13">
        <v>8</v>
      </c>
      <c r="E138" s="13">
        <v>1</v>
      </c>
      <c r="F138" s="13"/>
      <c r="G138" s="13"/>
      <c r="H138" s="13">
        <v>9</v>
      </c>
      <c r="I138" s="14">
        <f>(D138/540.8)*100</f>
        <v>1.4792899408284024</v>
      </c>
      <c r="J138" s="14">
        <f>(E138/540.8)*100</f>
        <v>0.1849112426035503</v>
      </c>
      <c r="K138" s="14">
        <f>(F138/540.8)*100</f>
        <v>0</v>
      </c>
      <c r="L138" s="14">
        <f>(G138/540.8)*100</f>
        <v>0</v>
      </c>
      <c r="M138" s="14">
        <f>(H138/540.8)*100</f>
        <v>1.6642011834319528</v>
      </c>
    </row>
    <row r="139" spans="1:13" x14ac:dyDescent="0.2">
      <c r="A139" t="s">
        <v>34</v>
      </c>
      <c r="B139" s="20">
        <v>2009</v>
      </c>
      <c r="C139" t="s">
        <v>17</v>
      </c>
      <c r="D139" s="13">
        <v>70</v>
      </c>
      <c r="E139" s="13">
        <v>93.000000000000014</v>
      </c>
      <c r="F139" s="13">
        <v>91.999999999999986</v>
      </c>
      <c r="G139" s="13"/>
      <c r="H139" s="13">
        <v>255</v>
      </c>
      <c r="I139" s="14">
        <f>(D139/1357.7)*100</f>
        <v>5.1557781542314203</v>
      </c>
      <c r="J139" s="14">
        <f>(E139/1357.7)*100</f>
        <v>6.8498195477646036</v>
      </c>
      <c r="K139" s="14">
        <f>(F139/1357.7)*100</f>
        <v>6.7761655741327225</v>
      </c>
      <c r="L139" s="14">
        <f>(G139/1357.7)*100</f>
        <v>0</v>
      </c>
      <c r="M139" s="14">
        <f>(H139/1357.7)*100</f>
        <v>18.781763276128746</v>
      </c>
    </row>
    <row r="140" spans="1:13" x14ac:dyDescent="0.2">
      <c r="A140" s="9" t="s">
        <v>34</v>
      </c>
      <c r="B140" s="19">
        <v>2010</v>
      </c>
      <c r="C140" s="9"/>
      <c r="D140" s="15">
        <v>37</v>
      </c>
      <c r="E140" s="15">
        <v>22</v>
      </c>
      <c r="F140" s="15">
        <v>45.999999999999993</v>
      </c>
      <c r="G140" s="15">
        <v>4</v>
      </c>
      <c r="H140" s="15">
        <v>109</v>
      </c>
      <c r="I140" s="16"/>
      <c r="J140" s="16"/>
      <c r="K140" s="16"/>
      <c r="L140" s="16"/>
      <c r="M140" s="16"/>
    </row>
    <row r="141" spans="1:13" x14ac:dyDescent="0.2">
      <c r="A141" t="s">
        <v>34</v>
      </c>
      <c r="B141" s="20">
        <v>2010</v>
      </c>
      <c r="C141" t="s">
        <v>11</v>
      </c>
      <c r="D141" s="13">
        <v>16</v>
      </c>
      <c r="E141" s="13">
        <v>1</v>
      </c>
      <c r="F141" s="13">
        <v>5</v>
      </c>
      <c r="G141" s="13"/>
      <c r="H141" s="13">
        <v>22</v>
      </c>
      <c r="I141" s="14">
        <f>(D141/844.47)*100</f>
        <v>1.8946795031203001</v>
      </c>
      <c r="J141" s="14">
        <f>(E141/844.47)*100</f>
        <v>0.11841746894501876</v>
      </c>
      <c r="K141" s="14">
        <f>(F141/844.47)*100</f>
        <v>0.59208734472509383</v>
      </c>
      <c r="L141" s="14">
        <f>(G141/844.47)*100</f>
        <v>0</v>
      </c>
      <c r="M141" s="14">
        <f>(H141/844.47)*100</f>
        <v>2.605184316790413</v>
      </c>
    </row>
    <row r="142" spans="1:13" x14ac:dyDescent="0.2">
      <c r="A142" t="s">
        <v>34</v>
      </c>
      <c r="B142" s="20">
        <v>2010</v>
      </c>
      <c r="C142" t="s">
        <v>16</v>
      </c>
      <c r="D142" s="13">
        <v>7</v>
      </c>
      <c r="E142" s="13"/>
      <c r="F142" s="13"/>
      <c r="G142" s="13"/>
      <c r="H142" s="13">
        <v>7</v>
      </c>
      <c r="I142" s="14">
        <f>(D142/540.8)*100</f>
        <v>1.2943786982248522</v>
      </c>
      <c r="J142" s="14">
        <f>(E142/540.8)*100</f>
        <v>0</v>
      </c>
      <c r="K142" s="14">
        <f>(F142/540.8)*100</f>
        <v>0</v>
      </c>
      <c r="L142" s="14">
        <f>(G142/540.8)*100</f>
        <v>0</v>
      </c>
      <c r="M142" s="14">
        <f>(H142/540.8)*100</f>
        <v>1.2943786982248522</v>
      </c>
    </row>
    <row r="143" spans="1:13" x14ac:dyDescent="0.2">
      <c r="A143" t="s">
        <v>34</v>
      </c>
      <c r="B143" s="20">
        <v>2010</v>
      </c>
      <c r="C143" t="s">
        <v>17</v>
      </c>
      <c r="D143" s="13">
        <v>14</v>
      </c>
      <c r="E143" s="13">
        <v>21</v>
      </c>
      <c r="F143" s="13">
        <v>40.999999999999993</v>
      </c>
      <c r="G143" s="13">
        <v>4</v>
      </c>
      <c r="H143" s="13">
        <v>80</v>
      </c>
      <c r="I143" s="14">
        <f>(D143/1357.7)*100</f>
        <v>1.0311556308462841</v>
      </c>
      <c r="J143" s="14">
        <f>(E143/1357.7)*100</f>
        <v>1.5467334462694262</v>
      </c>
      <c r="K143" s="14">
        <f>(F143/1357.7)*100</f>
        <v>3.0198129189069745</v>
      </c>
      <c r="L143" s="14">
        <f>(G143/1357.7)*100</f>
        <v>0.29461589452750975</v>
      </c>
      <c r="M143" s="14">
        <f>(H143/1357.7)*100</f>
        <v>5.8923178905501947</v>
      </c>
    </row>
    <row r="144" spans="1:13" x14ac:dyDescent="0.2">
      <c r="A144" s="9" t="s">
        <v>34</v>
      </c>
      <c r="B144" s="19">
        <v>2011</v>
      </c>
      <c r="C144" s="9"/>
      <c r="D144" s="15">
        <v>85</v>
      </c>
      <c r="E144" s="15">
        <v>102</v>
      </c>
      <c r="F144" s="15">
        <v>29</v>
      </c>
      <c r="G144" s="15">
        <v>2</v>
      </c>
      <c r="H144" s="15">
        <v>218</v>
      </c>
      <c r="I144" s="16"/>
      <c r="J144" s="16"/>
      <c r="K144" s="16"/>
      <c r="L144" s="16"/>
      <c r="M144" s="16"/>
    </row>
    <row r="145" spans="1:13" x14ac:dyDescent="0.2">
      <c r="A145" t="s">
        <v>34</v>
      </c>
      <c r="B145" s="20">
        <v>2011</v>
      </c>
      <c r="C145" t="s">
        <v>11</v>
      </c>
      <c r="D145" s="13">
        <v>24</v>
      </c>
      <c r="E145" s="13">
        <v>2</v>
      </c>
      <c r="F145" s="13">
        <v>4</v>
      </c>
      <c r="G145" s="13"/>
      <c r="H145" s="13">
        <v>30</v>
      </c>
      <c r="I145" s="14">
        <f>(D145/844.47)*100</f>
        <v>2.8420192546804506</v>
      </c>
      <c r="J145" s="14">
        <f>(E145/844.47)*100</f>
        <v>0.23683493789003751</v>
      </c>
      <c r="K145" s="14">
        <f>(F145/844.47)*100</f>
        <v>0.47366987578007502</v>
      </c>
      <c r="L145" s="14">
        <f>(G145/844.47)*100</f>
        <v>0</v>
      </c>
      <c r="M145" s="14">
        <f>(H145/844.47)*100</f>
        <v>3.5525240683505626</v>
      </c>
    </row>
    <row r="146" spans="1:13" x14ac:dyDescent="0.2">
      <c r="A146" t="s">
        <v>34</v>
      </c>
      <c r="B146" s="20">
        <v>2011</v>
      </c>
      <c r="C146" t="s">
        <v>16</v>
      </c>
      <c r="D146" s="13">
        <v>2</v>
      </c>
      <c r="E146" s="13"/>
      <c r="F146" s="13"/>
      <c r="G146" s="13"/>
      <c r="H146" s="13">
        <v>2</v>
      </c>
      <c r="I146" s="14">
        <f>(D146/540.8)*100</f>
        <v>0.36982248520710059</v>
      </c>
      <c r="J146" s="14">
        <f>(E146/540.8)*100</f>
        <v>0</v>
      </c>
      <c r="K146" s="14">
        <f>(F146/540.8)*100</f>
        <v>0</v>
      </c>
      <c r="L146" s="14">
        <f>(G146/540.8)*100</f>
        <v>0</v>
      </c>
      <c r="M146" s="14">
        <f>(H146/540.8)*100</f>
        <v>0.36982248520710059</v>
      </c>
    </row>
    <row r="147" spans="1:13" x14ac:dyDescent="0.2">
      <c r="A147" t="s">
        <v>34</v>
      </c>
      <c r="B147" s="20">
        <v>2011</v>
      </c>
      <c r="C147" t="s">
        <v>17</v>
      </c>
      <c r="D147" s="13">
        <v>59</v>
      </c>
      <c r="E147" s="13">
        <v>100</v>
      </c>
      <c r="F147" s="13">
        <v>25</v>
      </c>
      <c r="G147" s="13">
        <v>2</v>
      </c>
      <c r="H147" s="13">
        <v>186</v>
      </c>
      <c r="I147" s="14">
        <f>(D147/1357.7)*100</f>
        <v>4.3455844442807683</v>
      </c>
      <c r="J147" s="14">
        <f>(E147/1357.7)*100</f>
        <v>7.3653973631877436</v>
      </c>
      <c r="K147" s="14">
        <f>(F147/1357.7)*100</f>
        <v>1.8413493407969359</v>
      </c>
      <c r="L147" s="14">
        <f>(G147/1357.7)*100</f>
        <v>0.14730794726375487</v>
      </c>
      <c r="M147" s="14">
        <f>(H147/1357.7)*100</f>
        <v>13.699639095529204</v>
      </c>
    </row>
    <row r="148" spans="1:13" x14ac:dyDescent="0.2">
      <c r="A148" s="9" t="s">
        <v>34</v>
      </c>
      <c r="B148" s="19">
        <v>2012</v>
      </c>
      <c r="C148" s="9"/>
      <c r="D148" s="15">
        <v>86</v>
      </c>
      <c r="E148" s="15">
        <v>57</v>
      </c>
      <c r="F148" s="15">
        <v>30</v>
      </c>
      <c r="G148" s="15">
        <v>5</v>
      </c>
      <c r="H148" s="15">
        <v>178</v>
      </c>
      <c r="I148" s="16"/>
      <c r="J148" s="16"/>
      <c r="K148" s="16"/>
      <c r="L148" s="16"/>
      <c r="M148" s="16"/>
    </row>
    <row r="149" spans="1:13" x14ac:dyDescent="0.2">
      <c r="A149" t="s">
        <v>34</v>
      </c>
      <c r="B149" s="20">
        <v>2012</v>
      </c>
      <c r="C149" t="s">
        <v>11</v>
      </c>
      <c r="D149" s="13">
        <v>22.000000000000004</v>
      </c>
      <c r="E149" s="13">
        <v>3</v>
      </c>
      <c r="F149" s="13">
        <v>4</v>
      </c>
      <c r="G149" s="13"/>
      <c r="H149" s="13">
        <v>29.000000000000004</v>
      </c>
      <c r="I149" s="14">
        <f>(D149/844.47)*100</f>
        <v>2.6051843167904134</v>
      </c>
      <c r="J149" s="14">
        <f>(E149/844.47)*100</f>
        <v>0.35525240683505632</v>
      </c>
      <c r="K149" s="14">
        <f>(F149/844.47)*100</f>
        <v>0.47366987578007502</v>
      </c>
      <c r="L149" s="14">
        <f>(G149/844.47)*100</f>
        <v>0</v>
      </c>
      <c r="M149" s="14">
        <f>(H149/844.47)*100</f>
        <v>3.4341065994055446</v>
      </c>
    </row>
    <row r="150" spans="1:13" x14ac:dyDescent="0.2">
      <c r="A150" t="s">
        <v>34</v>
      </c>
      <c r="B150" s="20">
        <v>2012</v>
      </c>
      <c r="C150" t="s">
        <v>16</v>
      </c>
      <c r="D150" s="13">
        <v>2</v>
      </c>
      <c r="E150" s="13">
        <v>2</v>
      </c>
      <c r="F150" s="13"/>
      <c r="G150" s="13"/>
      <c r="H150" s="13">
        <v>4</v>
      </c>
      <c r="I150" s="14">
        <f>(D150/540.8)*100</f>
        <v>0.36982248520710059</v>
      </c>
      <c r="J150" s="14">
        <f>(E150/540.8)*100</f>
        <v>0.36982248520710059</v>
      </c>
      <c r="K150" s="14">
        <f>(F150/540.8)*100</f>
        <v>0</v>
      </c>
      <c r="L150" s="14">
        <f>(G150/540.8)*100</f>
        <v>0</v>
      </c>
      <c r="M150" s="14">
        <f>(H150/540.8)*100</f>
        <v>0.73964497041420119</v>
      </c>
    </row>
    <row r="151" spans="1:13" x14ac:dyDescent="0.2">
      <c r="A151" t="s">
        <v>34</v>
      </c>
      <c r="B151" s="20">
        <v>2012</v>
      </c>
      <c r="C151" t="s">
        <v>17</v>
      </c>
      <c r="D151" s="13">
        <v>62</v>
      </c>
      <c r="E151" s="13">
        <v>52</v>
      </c>
      <c r="F151" s="13">
        <v>26</v>
      </c>
      <c r="G151" s="13">
        <v>5</v>
      </c>
      <c r="H151" s="13">
        <v>145</v>
      </c>
      <c r="I151" s="14">
        <f>(D151/1357.7)*100</f>
        <v>4.5665463651764018</v>
      </c>
      <c r="J151" s="14">
        <f>(E151/1357.7)*100</f>
        <v>3.8300066288576269</v>
      </c>
      <c r="K151" s="14">
        <f>(F151/1357.7)*100</f>
        <v>1.9150033144288134</v>
      </c>
      <c r="L151" s="14">
        <f>(G151/1357.7)*100</f>
        <v>0.36826986815938717</v>
      </c>
      <c r="M151" s="14">
        <f>(H151/1357.7)*100</f>
        <v>10.679826176622228</v>
      </c>
    </row>
    <row r="152" spans="1:13" x14ac:dyDescent="0.2">
      <c r="A152" s="6" t="s">
        <v>35</v>
      </c>
      <c r="B152" s="7" t="s">
        <v>96</v>
      </c>
      <c r="C152" s="6"/>
      <c r="D152" s="17">
        <v>651</v>
      </c>
      <c r="E152" s="17">
        <v>520</v>
      </c>
      <c r="F152" s="17">
        <v>741</v>
      </c>
      <c r="G152" s="17">
        <v>14</v>
      </c>
      <c r="H152" s="17">
        <v>1926</v>
      </c>
      <c r="I152" s="18"/>
      <c r="J152" s="18"/>
      <c r="K152" s="18"/>
      <c r="L152" s="18"/>
      <c r="M152" s="18"/>
    </row>
    <row r="153" spans="1:13" x14ac:dyDescent="0.2">
      <c r="A153" s="9" t="s">
        <v>35</v>
      </c>
      <c r="B153" s="19">
        <v>2001</v>
      </c>
      <c r="C153" s="9"/>
      <c r="D153" s="15">
        <v>53</v>
      </c>
      <c r="E153" s="15">
        <v>28.000000000000004</v>
      </c>
      <c r="F153" s="15">
        <v>30.999999999999996</v>
      </c>
      <c r="G153" s="15"/>
      <c r="H153" s="15">
        <v>112</v>
      </c>
      <c r="I153" s="16"/>
      <c r="J153" s="16"/>
      <c r="K153" s="16"/>
      <c r="L153" s="16"/>
      <c r="M153" s="16"/>
    </row>
    <row r="154" spans="1:13" x14ac:dyDescent="0.2">
      <c r="A154" t="s">
        <v>35</v>
      </c>
      <c r="B154" s="20">
        <v>2001</v>
      </c>
      <c r="C154" t="s">
        <v>11</v>
      </c>
      <c r="D154" s="13">
        <v>24</v>
      </c>
      <c r="E154" s="13">
        <v>1</v>
      </c>
      <c r="F154" s="13">
        <v>7</v>
      </c>
      <c r="G154" s="13"/>
      <c r="H154" s="13">
        <v>32</v>
      </c>
      <c r="I154" s="14">
        <f>(D154/710.54)*100</f>
        <v>3.3777127255326937</v>
      </c>
      <c r="J154" s="14">
        <f>(E154/710.54)*100</f>
        <v>0.14073803023052892</v>
      </c>
      <c r="K154" s="14">
        <f>(F154/710.54)*100</f>
        <v>0.98516621161370221</v>
      </c>
      <c r="L154" s="14">
        <f>(G154/710.54)*100</f>
        <v>0</v>
      </c>
      <c r="M154" s="14">
        <f>(H154/710.54)*100</f>
        <v>4.5036169673769253</v>
      </c>
    </row>
    <row r="155" spans="1:13" x14ac:dyDescent="0.2">
      <c r="A155" t="s">
        <v>35</v>
      </c>
      <c r="B155" s="20">
        <v>2001</v>
      </c>
      <c r="C155" t="s">
        <v>16</v>
      </c>
      <c r="D155" s="13">
        <v>9</v>
      </c>
      <c r="E155" s="13"/>
      <c r="F155" s="13">
        <v>1</v>
      </c>
      <c r="G155" s="13"/>
      <c r="H155" s="13">
        <v>10</v>
      </c>
      <c r="I155" s="14">
        <f>(D155/116.05)*100</f>
        <v>7.7552778974579919</v>
      </c>
      <c r="J155" s="14">
        <f>(E155/116.05)*100</f>
        <v>0</v>
      </c>
      <c r="K155" s="14">
        <f>(F155/116.05)*100</f>
        <v>0.86169754416199917</v>
      </c>
      <c r="L155" s="14">
        <f>(G155/116.05)*100</f>
        <v>0</v>
      </c>
      <c r="M155" s="14">
        <f>(H155/116.05)*100</f>
        <v>8.6169754416199904</v>
      </c>
    </row>
    <row r="156" spans="1:13" x14ac:dyDescent="0.2">
      <c r="A156" t="s">
        <v>35</v>
      </c>
      <c r="B156" s="20">
        <v>2001</v>
      </c>
      <c r="C156" t="s">
        <v>17</v>
      </c>
      <c r="D156" s="13">
        <v>20</v>
      </c>
      <c r="E156" s="13">
        <v>27.000000000000004</v>
      </c>
      <c r="F156" s="13">
        <v>22.999999999999996</v>
      </c>
      <c r="G156" s="13"/>
      <c r="H156" s="13">
        <v>70</v>
      </c>
      <c r="I156" s="14">
        <f>(D156/1289.49)*100</f>
        <v>1.5510007832553956</v>
      </c>
      <c r="J156" s="14">
        <f>(E156/1289.49)*100</f>
        <v>2.0938510573947839</v>
      </c>
      <c r="K156" s="14">
        <f>(F156/1289.49)*100</f>
        <v>1.7836509007437045</v>
      </c>
      <c r="L156" s="14">
        <f>(G156/1289.49)*100</f>
        <v>0</v>
      </c>
      <c r="M156" s="14">
        <f>(H156/1289.49)*100</f>
        <v>5.428502741393884</v>
      </c>
    </row>
    <row r="157" spans="1:13" x14ac:dyDescent="0.2">
      <c r="A157" s="9" t="s">
        <v>35</v>
      </c>
      <c r="B157" s="19">
        <v>2002</v>
      </c>
      <c r="C157" s="9"/>
      <c r="D157" s="15">
        <v>79</v>
      </c>
      <c r="E157" s="15">
        <v>23</v>
      </c>
      <c r="F157" s="15">
        <v>35</v>
      </c>
      <c r="G157" s="15">
        <v>2</v>
      </c>
      <c r="H157" s="15">
        <v>139</v>
      </c>
      <c r="I157" s="16"/>
      <c r="J157" s="16"/>
      <c r="K157" s="16"/>
      <c r="L157" s="16"/>
      <c r="M157" s="16"/>
    </row>
    <row r="158" spans="1:13" x14ac:dyDescent="0.2">
      <c r="A158" t="s">
        <v>35</v>
      </c>
      <c r="B158" s="20">
        <v>2002</v>
      </c>
      <c r="C158" t="s">
        <v>11</v>
      </c>
      <c r="D158" s="13">
        <v>22.000000000000004</v>
      </c>
      <c r="E158" s="13">
        <v>3</v>
      </c>
      <c r="F158" s="13">
        <v>8</v>
      </c>
      <c r="G158" s="13"/>
      <c r="H158" s="13">
        <v>33</v>
      </c>
      <c r="I158" s="14">
        <f>(D158/710.54)*100</f>
        <v>3.0962366650716366</v>
      </c>
      <c r="J158" s="14">
        <f>(E158/710.54)*100</f>
        <v>0.42221409069158672</v>
      </c>
      <c r="K158" s="14">
        <f>(F158/710.54)*100</f>
        <v>1.1259042418442313</v>
      </c>
      <c r="L158" s="14">
        <f>(G158/710.54)*100</f>
        <v>0</v>
      </c>
      <c r="M158" s="14">
        <f>(H158/710.54)*100</f>
        <v>4.6443549976074534</v>
      </c>
    </row>
    <row r="159" spans="1:13" x14ac:dyDescent="0.2">
      <c r="A159" t="s">
        <v>35</v>
      </c>
      <c r="B159" s="20">
        <v>2002</v>
      </c>
      <c r="C159" t="s">
        <v>16</v>
      </c>
      <c r="D159" s="13">
        <v>14</v>
      </c>
      <c r="E159" s="13"/>
      <c r="F159" s="13"/>
      <c r="G159" s="13"/>
      <c r="H159" s="13">
        <v>14</v>
      </c>
      <c r="I159" s="14">
        <f>(D159/116.05)*100</f>
        <v>12.063765618267988</v>
      </c>
      <c r="J159" s="14">
        <f>(E159/116.05)*100</f>
        <v>0</v>
      </c>
      <c r="K159" s="14">
        <f>(F159/116.05)*100</f>
        <v>0</v>
      </c>
      <c r="L159" s="14">
        <f>(G159/116.05)*100</f>
        <v>0</v>
      </c>
      <c r="M159" s="14">
        <f>(H159/116.05)*100</f>
        <v>12.063765618267988</v>
      </c>
    </row>
    <row r="160" spans="1:13" x14ac:dyDescent="0.2">
      <c r="A160" t="s">
        <v>35</v>
      </c>
      <c r="B160" s="20">
        <v>2002</v>
      </c>
      <c r="C160" t="s">
        <v>20</v>
      </c>
      <c r="D160" s="13"/>
      <c r="E160" s="13"/>
      <c r="F160" s="13">
        <v>2</v>
      </c>
      <c r="G160" s="13"/>
      <c r="H160" s="13">
        <v>2</v>
      </c>
      <c r="I160" s="14">
        <f>(D160/14.46)*100</f>
        <v>0</v>
      </c>
      <c r="J160" s="14">
        <f>(E160/14.46)*100</f>
        <v>0</v>
      </c>
      <c r="K160" s="14">
        <f>(F160/14.46)*100</f>
        <v>13.831258644536652</v>
      </c>
      <c r="L160" s="14">
        <f>(G160/14.46)*100</f>
        <v>0</v>
      </c>
      <c r="M160" s="14">
        <f>(H160/14.46)*100</f>
        <v>13.831258644536652</v>
      </c>
    </row>
    <row r="161" spans="1:13" x14ac:dyDescent="0.2">
      <c r="A161" t="s">
        <v>35</v>
      </c>
      <c r="B161" s="20">
        <v>2002</v>
      </c>
      <c r="C161" t="s">
        <v>17</v>
      </c>
      <c r="D161" s="13">
        <v>43</v>
      </c>
      <c r="E161" s="13">
        <v>20</v>
      </c>
      <c r="F161" s="13">
        <v>25</v>
      </c>
      <c r="G161" s="13">
        <v>2</v>
      </c>
      <c r="H161" s="13">
        <v>90</v>
      </c>
      <c r="I161" s="14">
        <f>(D161/1289.49)*100</f>
        <v>3.3346516839991005</v>
      </c>
      <c r="J161" s="14">
        <f>(E161/1289.49)*100</f>
        <v>1.5510007832553956</v>
      </c>
      <c r="K161" s="14">
        <f>(F161/1289.49)*100</f>
        <v>1.9387509790692443</v>
      </c>
      <c r="L161" s="14">
        <f>(G161/1289.49)*100</f>
        <v>0.15510007832553954</v>
      </c>
      <c r="M161" s="14">
        <f>(H161/1289.49)*100</f>
        <v>6.9795035246492807</v>
      </c>
    </row>
    <row r="162" spans="1:13" x14ac:dyDescent="0.2">
      <c r="A162" s="9" t="s">
        <v>35</v>
      </c>
      <c r="B162" s="19">
        <v>2003</v>
      </c>
      <c r="C162" s="9"/>
      <c r="D162" s="15">
        <v>56</v>
      </c>
      <c r="E162" s="15">
        <v>11</v>
      </c>
      <c r="F162" s="15">
        <v>30.999999999999996</v>
      </c>
      <c r="G162" s="15"/>
      <c r="H162" s="15">
        <v>98</v>
      </c>
      <c r="I162" s="16"/>
      <c r="J162" s="16"/>
      <c r="K162" s="16"/>
      <c r="L162" s="16"/>
      <c r="M162" s="16"/>
    </row>
    <row r="163" spans="1:13" x14ac:dyDescent="0.2">
      <c r="A163" t="s">
        <v>35</v>
      </c>
      <c r="B163" s="20">
        <v>2003</v>
      </c>
      <c r="C163" t="s">
        <v>11</v>
      </c>
      <c r="D163" s="13">
        <v>20</v>
      </c>
      <c r="E163" s="13">
        <v>1</v>
      </c>
      <c r="F163" s="13">
        <v>7</v>
      </c>
      <c r="G163" s="13"/>
      <c r="H163" s="13">
        <v>28</v>
      </c>
      <c r="I163" s="14">
        <f>(D163/710.54)*100</f>
        <v>2.8147606046105782</v>
      </c>
      <c r="J163" s="14">
        <f>(E163/710.54)*100</f>
        <v>0.14073803023052892</v>
      </c>
      <c r="K163" s="14">
        <f>(F163/710.54)*100</f>
        <v>0.98516621161370221</v>
      </c>
      <c r="L163" s="14">
        <f>(G163/710.54)*100</f>
        <v>0</v>
      </c>
      <c r="M163" s="14">
        <f>(H163/710.54)*100</f>
        <v>3.9406648464548089</v>
      </c>
    </row>
    <row r="164" spans="1:13" x14ac:dyDescent="0.2">
      <c r="A164" t="s">
        <v>35</v>
      </c>
      <c r="B164" s="20">
        <v>2003</v>
      </c>
      <c r="C164" t="s">
        <v>16</v>
      </c>
      <c r="D164" s="13">
        <v>11</v>
      </c>
      <c r="E164" s="13"/>
      <c r="F164" s="13">
        <v>1</v>
      </c>
      <c r="G164" s="13"/>
      <c r="H164" s="13">
        <v>12</v>
      </c>
      <c r="I164" s="14">
        <f>(D164/116.05)*100</f>
        <v>9.4786729857819907</v>
      </c>
      <c r="J164" s="14">
        <f>(E164/116.05)*100</f>
        <v>0</v>
      </c>
      <c r="K164" s="14">
        <f>(F164/116.05)*100</f>
        <v>0.86169754416199917</v>
      </c>
      <c r="L164" s="14">
        <f>(G164/116.05)*100</f>
        <v>0</v>
      </c>
      <c r="M164" s="14">
        <f>(H164/116.05)*100</f>
        <v>10.340370529943991</v>
      </c>
    </row>
    <row r="165" spans="1:13" x14ac:dyDescent="0.2">
      <c r="A165" t="s">
        <v>35</v>
      </c>
      <c r="B165" s="20">
        <v>2003</v>
      </c>
      <c r="C165" t="s">
        <v>17</v>
      </c>
      <c r="D165" s="13">
        <v>25</v>
      </c>
      <c r="E165" s="13">
        <v>10</v>
      </c>
      <c r="F165" s="13">
        <v>22.999999999999996</v>
      </c>
      <c r="G165" s="13"/>
      <c r="H165" s="13">
        <v>58</v>
      </c>
      <c r="I165" s="14">
        <f>(D165/1289.49)*100</f>
        <v>1.9387509790692443</v>
      </c>
      <c r="J165" s="14">
        <f>(E165/1289.49)*100</f>
        <v>0.77550039162769779</v>
      </c>
      <c r="K165" s="14">
        <f>(F165/1289.49)*100</f>
        <v>1.7836509007437045</v>
      </c>
      <c r="L165" s="14">
        <f>(G165/1289.49)*100</f>
        <v>0</v>
      </c>
      <c r="M165" s="14">
        <f>(H165/1289.49)*100</f>
        <v>4.4979022714406476</v>
      </c>
    </row>
    <row r="166" spans="1:13" x14ac:dyDescent="0.2">
      <c r="A166" s="9" t="s">
        <v>35</v>
      </c>
      <c r="B166" s="19">
        <v>2004</v>
      </c>
      <c r="C166" s="9"/>
      <c r="D166" s="15">
        <v>56</v>
      </c>
      <c r="E166" s="15">
        <v>20</v>
      </c>
      <c r="F166" s="15">
        <v>23</v>
      </c>
      <c r="G166" s="15"/>
      <c r="H166" s="15">
        <v>99</v>
      </c>
      <c r="I166" s="16"/>
      <c r="J166" s="16"/>
      <c r="K166" s="16"/>
      <c r="L166" s="16"/>
      <c r="M166" s="16"/>
    </row>
    <row r="167" spans="1:13" x14ac:dyDescent="0.2">
      <c r="A167" t="s">
        <v>35</v>
      </c>
      <c r="B167" s="20">
        <v>2004</v>
      </c>
      <c r="C167" t="s">
        <v>11</v>
      </c>
      <c r="D167" s="13">
        <v>20</v>
      </c>
      <c r="E167" s="13">
        <v>1</v>
      </c>
      <c r="F167" s="13">
        <v>4</v>
      </c>
      <c r="G167" s="13"/>
      <c r="H167" s="13">
        <v>25</v>
      </c>
      <c r="I167" s="14">
        <f>(D167/710.54)*100</f>
        <v>2.8147606046105782</v>
      </c>
      <c r="J167" s="14">
        <f>(E167/710.54)*100</f>
        <v>0.14073803023052892</v>
      </c>
      <c r="K167" s="14">
        <f>(F167/710.54)*100</f>
        <v>0.56295212092211566</v>
      </c>
      <c r="L167" s="14">
        <f>(G167/710.54)*100</f>
        <v>0</v>
      </c>
      <c r="M167" s="14">
        <f>(H167/710.54)*100</f>
        <v>3.5184507557632223</v>
      </c>
    </row>
    <row r="168" spans="1:13" x14ac:dyDescent="0.2">
      <c r="A168" t="s">
        <v>35</v>
      </c>
      <c r="B168" s="20">
        <v>2004</v>
      </c>
      <c r="C168" t="s">
        <v>16</v>
      </c>
      <c r="D168" s="13">
        <v>14</v>
      </c>
      <c r="E168" s="13"/>
      <c r="F168" s="13">
        <v>1</v>
      </c>
      <c r="G168" s="13"/>
      <c r="H168" s="13">
        <v>15</v>
      </c>
      <c r="I168" s="14">
        <f>(D168/116.05)*100</f>
        <v>12.063765618267988</v>
      </c>
      <c r="J168" s="14">
        <f>(E168/116.05)*100</f>
        <v>0</v>
      </c>
      <c r="K168" s="14">
        <f>(F168/116.05)*100</f>
        <v>0.86169754416199917</v>
      </c>
      <c r="L168" s="14">
        <f>(G168/116.05)*100</f>
        <v>0</v>
      </c>
      <c r="M168" s="14">
        <f>(H168/116.05)*100</f>
        <v>12.925463162429986</v>
      </c>
    </row>
    <row r="169" spans="1:13" x14ac:dyDescent="0.2">
      <c r="A169" t="s">
        <v>35</v>
      </c>
      <c r="B169" s="20">
        <v>2004</v>
      </c>
      <c r="C169" t="s">
        <v>20</v>
      </c>
      <c r="D169" s="13"/>
      <c r="E169" s="13">
        <v>1</v>
      </c>
      <c r="F169" s="13"/>
      <c r="G169" s="13"/>
      <c r="H169" s="13">
        <v>1</v>
      </c>
      <c r="I169" s="14">
        <f>(D169/14.46)*100</f>
        <v>0</v>
      </c>
      <c r="J169" s="14">
        <f>(E169/14.46)*100</f>
        <v>6.9156293222683258</v>
      </c>
      <c r="K169" s="14">
        <f>(F169/14.46)*100</f>
        <v>0</v>
      </c>
      <c r="L169" s="14">
        <f>(G169/14.46)*100</f>
        <v>0</v>
      </c>
      <c r="M169" s="14">
        <f>(H169/14.46)*100</f>
        <v>6.9156293222683258</v>
      </c>
    </row>
    <row r="170" spans="1:13" x14ac:dyDescent="0.2">
      <c r="A170" t="s">
        <v>35</v>
      </c>
      <c r="B170" s="20">
        <v>2004</v>
      </c>
      <c r="C170" t="s">
        <v>17</v>
      </c>
      <c r="D170" s="13">
        <v>22.000000000000004</v>
      </c>
      <c r="E170" s="13">
        <v>18</v>
      </c>
      <c r="F170" s="13">
        <v>18</v>
      </c>
      <c r="G170" s="13"/>
      <c r="H170" s="13">
        <v>58</v>
      </c>
      <c r="I170" s="14">
        <f>(D170/1289.49)*100</f>
        <v>1.7061008615809354</v>
      </c>
      <c r="J170" s="14">
        <f>(E170/1289.49)*100</f>
        <v>1.395900704929856</v>
      </c>
      <c r="K170" s="14">
        <f>(F170/1289.49)*100</f>
        <v>1.395900704929856</v>
      </c>
      <c r="L170" s="14">
        <f>(G170/1289.49)*100</f>
        <v>0</v>
      </c>
      <c r="M170" s="14">
        <f>(H170/1289.49)*100</f>
        <v>4.4979022714406476</v>
      </c>
    </row>
    <row r="171" spans="1:13" x14ac:dyDescent="0.2">
      <c r="A171" s="9" t="s">
        <v>35</v>
      </c>
      <c r="B171" s="19">
        <v>2005</v>
      </c>
      <c r="C171" s="9"/>
      <c r="D171" s="15">
        <v>43</v>
      </c>
      <c r="E171" s="15">
        <v>21</v>
      </c>
      <c r="F171" s="15">
        <v>22</v>
      </c>
      <c r="G171" s="15">
        <v>1</v>
      </c>
      <c r="H171" s="15">
        <v>87</v>
      </c>
      <c r="I171" s="16"/>
      <c r="J171" s="16"/>
      <c r="K171" s="16"/>
      <c r="L171" s="16"/>
      <c r="M171" s="16"/>
    </row>
    <row r="172" spans="1:13" x14ac:dyDescent="0.2">
      <c r="A172" t="s">
        <v>35</v>
      </c>
      <c r="B172" s="20">
        <v>2005</v>
      </c>
      <c r="C172" t="s">
        <v>11</v>
      </c>
      <c r="D172" s="13">
        <v>11</v>
      </c>
      <c r="E172" s="13">
        <v>4</v>
      </c>
      <c r="F172" s="13">
        <v>5</v>
      </c>
      <c r="G172" s="13"/>
      <c r="H172" s="13">
        <v>20</v>
      </c>
      <c r="I172" s="14">
        <f>(D172/710.54)*100</f>
        <v>1.5481183325358179</v>
      </c>
      <c r="J172" s="14">
        <f>(E172/710.54)*100</f>
        <v>0.56295212092211566</v>
      </c>
      <c r="K172" s="14">
        <f>(F172/710.54)*100</f>
        <v>0.70369015115264455</v>
      </c>
      <c r="L172" s="14">
        <f>(G172/710.54)*100</f>
        <v>0</v>
      </c>
      <c r="M172" s="14">
        <f>(H172/710.54)*100</f>
        <v>2.8147606046105782</v>
      </c>
    </row>
    <row r="173" spans="1:13" x14ac:dyDescent="0.2">
      <c r="A173" t="s">
        <v>35</v>
      </c>
      <c r="B173" s="20">
        <v>2005</v>
      </c>
      <c r="C173" t="s">
        <v>16</v>
      </c>
      <c r="D173" s="13">
        <v>10</v>
      </c>
      <c r="E173" s="13"/>
      <c r="F173" s="13">
        <v>1</v>
      </c>
      <c r="G173" s="13"/>
      <c r="H173" s="13">
        <v>11</v>
      </c>
      <c r="I173" s="14">
        <f>(D173/116.05)*100</f>
        <v>8.6169754416199904</v>
      </c>
      <c r="J173" s="14">
        <f>(E173/116.05)*100</f>
        <v>0</v>
      </c>
      <c r="K173" s="14">
        <f>(F173/116.05)*100</f>
        <v>0.86169754416199917</v>
      </c>
      <c r="L173" s="14">
        <f>(G173/116.05)*100</f>
        <v>0</v>
      </c>
      <c r="M173" s="14">
        <f>(H173/116.05)*100</f>
        <v>9.4786729857819907</v>
      </c>
    </row>
    <row r="174" spans="1:13" x14ac:dyDescent="0.2">
      <c r="A174" t="s">
        <v>35</v>
      </c>
      <c r="B174" s="20">
        <v>2005</v>
      </c>
      <c r="C174" t="s">
        <v>17</v>
      </c>
      <c r="D174" s="13">
        <v>22.000000000000004</v>
      </c>
      <c r="E174" s="13">
        <v>17</v>
      </c>
      <c r="F174" s="13">
        <v>16</v>
      </c>
      <c r="G174" s="13">
        <v>1</v>
      </c>
      <c r="H174" s="13">
        <v>56</v>
      </c>
      <c r="I174" s="14">
        <f>(D174/1289.49)*100</f>
        <v>1.7061008615809354</v>
      </c>
      <c r="J174" s="14">
        <f>(E174/1289.49)*100</f>
        <v>1.3183506657670863</v>
      </c>
      <c r="K174" s="14">
        <f>(F174/1289.49)*100</f>
        <v>1.2408006266043163</v>
      </c>
      <c r="L174" s="14">
        <f>(G174/1289.49)*100</f>
        <v>7.7550039162769771E-2</v>
      </c>
      <c r="M174" s="14">
        <f>(H174/1289.49)*100</f>
        <v>4.3428021931151077</v>
      </c>
    </row>
    <row r="175" spans="1:13" x14ac:dyDescent="0.2">
      <c r="A175" s="9" t="s">
        <v>35</v>
      </c>
      <c r="B175" s="19">
        <v>2006</v>
      </c>
      <c r="C175" s="9"/>
      <c r="D175" s="15">
        <v>49</v>
      </c>
      <c r="E175" s="15">
        <v>18</v>
      </c>
      <c r="F175" s="15">
        <v>33</v>
      </c>
      <c r="G175" s="15">
        <v>1</v>
      </c>
      <c r="H175" s="15">
        <v>101</v>
      </c>
      <c r="I175" s="16"/>
      <c r="J175" s="16"/>
      <c r="K175" s="16"/>
      <c r="L175" s="16"/>
      <c r="M175" s="16"/>
    </row>
    <row r="176" spans="1:13" x14ac:dyDescent="0.2">
      <c r="A176" t="s">
        <v>35</v>
      </c>
      <c r="B176" s="20">
        <v>2006</v>
      </c>
      <c r="C176" t="s">
        <v>11</v>
      </c>
      <c r="D176" s="13">
        <v>14</v>
      </c>
      <c r="E176" s="13">
        <v>1</v>
      </c>
      <c r="F176" s="13">
        <v>5</v>
      </c>
      <c r="G176" s="13"/>
      <c r="H176" s="13">
        <v>20</v>
      </c>
      <c r="I176" s="14">
        <f>(D176/710.54)*100</f>
        <v>1.9703324232274044</v>
      </c>
      <c r="J176" s="14">
        <f>(E176/710.54)*100</f>
        <v>0.14073803023052892</v>
      </c>
      <c r="K176" s="14">
        <f>(F176/710.54)*100</f>
        <v>0.70369015115264455</v>
      </c>
      <c r="L176" s="14">
        <f>(G176/710.54)*100</f>
        <v>0</v>
      </c>
      <c r="M176" s="14">
        <f>(H176/710.54)*100</f>
        <v>2.8147606046105782</v>
      </c>
    </row>
    <row r="177" spans="1:13" x14ac:dyDescent="0.2">
      <c r="A177" t="s">
        <v>35</v>
      </c>
      <c r="B177" s="20">
        <v>2006</v>
      </c>
      <c r="C177" t="s">
        <v>16</v>
      </c>
      <c r="D177" s="13">
        <v>10</v>
      </c>
      <c r="E177" s="13">
        <v>2</v>
      </c>
      <c r="F177" s="13">
        <v>1</v>
      </c>
      <c r="G177" s="13"/>
      <c r="H177" s="13">
        <v>13</v>
      </c>
      <c r="I177" s="14">
        <f>(D177/116.05)*100</f>
        <v>8.6169754416199904</v>
      </c>
      <c r="J177" s="14">
        <f>(E177/116.05)*100</f>
        <v>1.7233950883239983</v>
      </c>
      <c r="K177" s="14">
        <f>(F177/116.05)*100</f>
        <v>0.86169754416199917</v>
      </c>
      <c r="L177" s="14">
        <f>(G177/116.05)*100</f>
        <v>0</v>
      </c>
      <c r="M177" s="14">
        <f>(H177/116.05)*100</f>
        <v>11.202068074105989</v>
      </c>
    </row>
    <row r="178" spans="1:13" x14ac:dyDescent="0.2">
      <c r="A178" t="s">
        <v>35</v>
      </c>
      <c r="B178" s="20">
        <v>2006</v>
      </c>
      <c r="C178" t="s">
        <v>17</v>
      </c>
      <c r="D178" s="13">
        <v>25</v>
      </c>
      <c r="E178" s="13">
        <v>15</v>
      </c>
      <c r="F178" s="13">
        <v>27.000000000000004</v>
      </c>
      <c r="G178" s="13">
        <v>1</v>
      </c>
      <c r="H178" s="13">
        <v>68</v>
      </c>
      <c r="I178" s="14">
        <f>(D178/1289.49)*100</f>
        <v>1.9387509790692443</v>
      </c>
      <c r="J178" s="14">
        <f>(E178/1289.49)*100</f>
        <v>1.1632505874415466</v>
      </c>
      <c r="K178" s="14">
        <f>(F178/1289.49)*100</f>
        <v>2.0938510573947839</v>
      </c>
      <c r="L178" s="14">
        <f>(G178/1289.49)*100</f>
        <v>7.7550039162769771E-2</v>
      </c>
      <c r="M178" s="14">
        <f>(H178/1289.49)*100</f>
        <v>5.273402663068345</v>
      </c>
    </row>
    <row r="179" spans="1:13" x14ac:dyDescent="0.2">
      <c r="A179" s="9" t="s">
        <v>35</v>
      </c>
      <c r="B179" s="19">
        <v>2007</v>
      </c>
      <c r="C179" s="9"/>
      <c r="D179" s="15">
        <v>48</v>
      </c>
      <c r="E179" s="15">
        <v>45</v>
      </c>
      <c r="F179" s="15">
        <v>37</v>
      </c>
      <c r="G179" s="15">
        <v>1</v>
      </c>
      <c r="H179" s="15">
        <v>131</v>
      </c>
      <c r="I179" s="16"/>
      <c r="J179" s="16"/>
      <c r="K179" s="16"/>
      <c r="L179" s="16"/>
      <c r="M179" s="16"/>
    </row>
    <row r="180" spans="1:13" x14ac:dyDescent="0.2">
      <c r="A180" t="s">
        <v>35</v>
      </c>
      <c r="B180" s="20">
        <v>2007</v>
      </c>
      <c r="C180" t="s">
        <v>11</v>
      </c>
      <c r="D180" s="13">
        <v>18</v>
      </c>
      <c r="E180" s="13">
        <v>4</v>
      </c>
      <c r="F180" s="13">
        <v>3</v>
      </c>
      <c r="G180" s="13">
        <v>1</v>
      </c>
      <c r="H180" s="13">
        <v>26</v>
      </c>
      <c r="I180" s="14">
        <f>(D180/710.54)*100</f>
        <v>2.5332845441495202</v>
      </c>
      <c r="J180" s="14">
        <f>(E180/710.54)*100</f>
        <v>0.56295212092211566</v>
      </c>
      <c r="K180" s="14">
        <f>(F180/710.54)*100</f>
        <v>0.42221409069158672</v>
      </c>
      <c r="L180" s="14">
        <f>(G180/710.54)*100</f>
        <v>0.14073803023052892</v>
      </c>
      <c r="M180" s="14">
        <f>(H180/710.54)*100</f>
        <v>3.6591887859937513</v>
      </c>
    </row>
    <row r="181" spans="1:13" x14ac:dyDescent="0.2">
      <c r="A181" t="s">
        <v>35</v>
      </c>
      <c r="B181" s="20">
        <v>2007</v>
      </c>
      <c r="C181" t="s">
        <v>16</v>
      </c>
      <c r="D181" s="13">
        <v>12</v>
      </c>
      <c r="E181" s="13">
        <v>1</v>
      </c>
      <c r="F181" s="13">
        <v>1</v>
      </c>
      <c r="G181" s="13"/>
      <c r="H181" s="13">
        <v>14</v>
      </c>
      <c r="I181" s="14">
        <f>(D181/116.05)*100</f>
        <v>10.340370529943991</v>
      </c>
      <c r="J181" s="14">
        <f>(E181/116.05)*100</f>
        <v>0.86169754416199917</v>
      </c>
      <c r="K181" s="14">
        <f>(F181/116.05)*100</f>
        <v>0.86169754416199917</v>
      </c>
      <c r="L181" s="14">
        <f>(G181/116.05)*100</f>
        <v>0</v>
      </c>
      <c r="M181" s="14">
        <f>(H181/116.05)*100</f>
        <v>12.063765618267988</v>
      </c>
    </row>
    <row r="182" spans="1:13" x14ac:dyDescent="0.2">
      <c r="A182" t="s">
        <v>35</v>
      </c>
      <c r="B182" s="20">
        <v>2007</v>
      </c>
      <c r="C182" t="s">
        <v>17</v>
      </c>
      <c r="D182" s="13">
        <v>18</v>
      </c>
      <c r="E182" s="13">
        <v>40</v>
      </c>
      <c r="F182" s="13">
        <v>33</v>
      </c>
      <c r="G182" s="13"/>
      <c r="H182" s="13">
        <v>91</v>
      </c>
      <c r="I182" s="14">
        <f>(D182/1289.49)*100</f>
        <v>1.395900704929856</v>
      </c>
      <c r="J182" s="14">
        <f>(E182/1289.49)*100</f>
        <v>3.1020015665107912</v>
      </c>
      <c r="K182" s="14">
        <f>(F182/1289.49)*100</f>
        <v>2.5591512923714026</v>
      </c>
      <c r="L182" s="14">
        <f>(G182/1289.49)*100</f>
        <v>0</v>
      </c>
      <c r="M182" s="14">
        <f>(H182/1289.49)*100</f>
        <v>7.0570535638120493</v>
      </c>
    </row>
    <row r="183" spans="1:13" x14ac:dyDescent="0.2">
      <c r="A183" s="9" t="s">
        <v>35</v>
      </c>
      <c r="B183" s="19">
        <v>2008</v>
      </c>
      <c r="C183" s="9"/>
      <c r="D183" s="15">
        <v>47</v>
      </c>
      <c r="E183" s="15">
        <v>35</v>
      </c>
      <c r="F183" s="15">
        <v>70</v>
      </c>
      <c r="G183" s="15">
        <v>1</v>
      </c>
      <c r="H183" s="15">
        <v>153</v>
      </c>
      <c r="I183" s="16"/>
      <c r="J183" s="16"/>
      <c r="K183" s="16"/>
      <c r="L183" s="16"/>
      <c r="M183" s="16"/>
    </row>
    <row r="184" spans="1:13" x14ac:dyDescent="0.2">
      <c r="A184" t="s">
        <v>35</v>
      </c>
      <c r="B184" s="20">
        <v>2008</v>
      </c>
      <c r="C184" t="s">
        <v>11</v>
      </c>
      <c r="D184" s="13">
        <v>17</v>
      </c>
      <c r="E184" s="13">
        <v>4</v>
      </c>
      <c r="F184" s="13">
        <v>7</v>
      </c>
      <c r="G184" s="13"/>
      <c r="H184" s="13">
        <v>28</v>
      </c>
      <c r="I184" s="14">
        <f>(D184/710.54)*100</f>
        <v>2.3925465139189912</v>
      </c>
      <c r="J184" s="14">
        <f>(E184/710.54)*100</f>
        <v>0.56295212092211566</v>
      </c>
      <c r="K184" s="14">
        <f>(F184/710.54)*100</f>
        <v>0.98516621161370221</v>
      </c>
      <c r="L184" s="14">
        <f>(G184/710.54)*100</f>
        <v>0</v>
      </c>
      <c r="M184" s="14">
        <f>(H184/710.54)*100</f>
        <v>3.9406648464548089</v>
      </c>
    </row>
    <row r="185" spans="1:13" x14ac:dyDescent="0.2">
      <c r="A185" t="s">
        <v>35</v>
      </c>
      <c r="B185" s="20">
        <v>2008</v>
      </c>
      <c r="C185" t="s">
        <v>16</v>
      </c>
      <c r="D185" s="13">
        <v>7</v>
      </c>
      <c r="E185" s="13"/>
      <c r="F185" s="13">
        <v>1</v>
      </c>
      <c r="G185" s="13">
        <v>1</v>
      </c>
      <c r="H185" s="13">
        <v>9</v>
      </c>
      <c r="I185" s="14">
        <f>(D185/116.05)*100</f>
        <v>6.031882809133994</v>
      </c>
      <c r="J185" s="14">
        <f>(E185/116.05)*100</f>
        <v>0</v>
      </c>
      <c r="K185" s="14">
        <f>(F185/116.05)*100</f>
        <v>0.86169754416199917</v>
      </c>
      <c r="L185" s="14">
        <f>(G185/116.05)*100</f>
        <v>0.86169754416199917</v>
      </c>
      <c r="M185" s="14">
        <f>(H185/116.05)*100</f>
        <v>7.7552778974579919</v>
      </c>
    </row>
    <row r="186" spans="1:13" x14ac:dyDescent="0.2">
      <c r="A186" t="s">
        <v>35</v>
      </c>
      <c r="B186" s="20">
        <v>2008</v>
      </c>
      <c r="C186" t="s">
        <v>17</v>
      </c>
      <c r="D186" s="13">
        <v>22.999999999999996</v>
      </c>
      <c r="E186" s="13">
        <v>31</v>
      </c>
      <c r="F186" s="13">
        <v>62</v>
      </c>
      <c r="G186" s="13"/>
      <c r="H186" s="13">
        <v>116</v>
      </c>
      <c r="I186" s="14">
        <f>(D186/1289.49)*100</f>
        <v>1.7836509007437045</v>
      </c>
      <c r="J186" s="14">
        <f>(E186/1289.49)*100</f>
        <v>2.4040512140458632</v>
      </c>
      <c r="K186" s="14">
        <f>(F186/1289.49)*100</f>
        <v>4.8081024280917264</v>
      </c>
      <c r="L186" s="14">
        <f>(G186/1289.49)*100</f>
        <v>0</v>
      </c>
      <c r="M186" s="14">
        <f>(H186/1289.49)*100</f>
        <v>8.9958045428812952</v>
      </c>
    </row>
    <row r="187" spans="1:13" x14ac:dyDescent="0.2">
      <c r="A187" s="9" t="s">
        <v>35</v>
      </c>
      <c r="B187" s="19">
        <v>2009</v>
      </c>
      <c r="C187" s="9"/>
      <c r="D187" s="15">
        <v>68</v>
      </c>
      <c r="E187" s="15">
        <v>151</v>
      </c>
      <c r="F187" s="15">
        <v>162</v>
      </c>
      <c r="G187" s="15">
        <v>1</v>
      </c>
      <c r="H187" s="15">
        <v>382</v>
      </c>
      <c r="I187" s="16"/>
      <c r="J187" s="16"/>
      <c r="K187" s="16"/>
      <c r="L187" s="16"/>
      <c r="M187" s="16"/>
    </row>
    <row r="188" spans="1:13" x14ac:dyDescent="0.2">
      <c r="A188" t="s">
        <v>35</v>
      </c>
      <c r="B188" s="20">
        <v>2009</v>
      </c>
      <c r="C188" t="s">
        <v>11</v>
      </c>
      <c r="D188" s="13">
        <v>18</v>
      </c>
      <c r="E188" s="13">
        <v>17</v>
      </c>
      <c r="F188" s="13">
        <v>33</v>
      </c>
      <c r="G188" s="13"/>
      <c r="H188" s="13">
        <v>68</v>
      </c>
      <c r="I188" s="14">
        <f>(D188/710.54)*100</f>
        <v>2.5332845441495202</v>
      </c>
      <c r="J188" s="14">
        <f>(E188/710.54)*100</f>
        <v>2.3925465139189912</v>
      </c>
      <c r="K188" s="14">
        <f>(F188/710.54)*100</f>
        <v>4.6443549976074534</v>
      </c>
      <c r="L188" s="14">
        <f>(G188/710.54)*100</f>
        <v>0</v>
      </c>
      <c r="M188" s="14">
        <f>(H188/710.54)*100</f>
        <v>9.5701860556759648</v>
      </c>
    </row>
    <row r="189" spans="1:13" x14ac:dyDescent="0.2">
      <c r="A189" t="s">
        <v>35</v>
      </c>
      <c r="B189" s="20">
        <v>2009</v>
      </c>
      <c r="C189" t="s">
        <v>16</v>
      </c>
      <c r="D189" s="13">
        <v>8</v>
      </c>
      <c r="E189" s="13">
        <v>3</v>
      </c>
      <c r="F189" s="13"/>
      <c r="G189" s="13"/>
      <c r="H189" s="13">
        <v>11</v>
      </c>
      <c r="I189" s="14">
        <f>(D189/116.05)*100</f>
        <v>6.8935803532959934</v>
      </c>
      <c r="J189" s="14">
        <f>(E189/116.05)*100</f>
        <v>2.5850926324859977</v>
      </c>
      <c r="K189" s="14">
        <f>(F189/116.05)*100</f>
        <v>0</v>
      </c>
      <c r="L189" s="14">
        <f>(G189/116.05)*100</f>
        <v>0</v>
      </c>
      <c r="M189" s="14">
        <f>(H189/116.05)*100</f>
        <v>9.4786729857819907</v>
      </c>
    </row>
    <row r="190" spans="1:13" x14ac:dyDescent="0.2">
      <c r="A190" t="s">
        <v>35</v>
      </c>
      <c r="B190" s="20">
        <v>2009</v>
      </c>
      <c r="C190" t="s">
        <v>20</v>
      </c>
      <c r="D190" s="13"/>
      <c r="E190" s="13">
        <v>2</v>
      </c>
      <c r="F190" s="13"/>
      <c r="G190" s="13"/>
      <c r="H190" s="13">
        <v>2</v>
      </c>
      <c r="I190" s="14">
        <f>(D190/14.46)*100</f>
        <v>0</v>
      </c>
      <c r="J190" s="14">
        <f>(E190/14.46)*100</f>
        <v>13.831258644536652</v>
      </c>
      <c r="K190" s="14">
        <f>(F190/14.46)*100</f>
        <v>0</v>
      </c>
      <c r="L190" s="14">
        <f>(G190/14.46)*100</f>
        <v>0</v>
      </c>
      <c r="M190" s="14">
        <f>(H190/14.46)*100</f>
        <v>13.831258644536652</v>
      </c>
    </row>
    <row r="191" spans="1:13" x14ac:dyDescent="0.2">
      <c r="A191" t="s">
        <v>35</v>
      </c>
      <c r="B191" s="20">
        <v>2009</v>
      </c>
      <c r="C191" t="s">
        <v>17</v>
      </c>
      <c r="D191" s="13">
        <v>42</v>
      </c>
      <c r="E191" s="13">
        <v>129</v>
      </c>
      <c r="F191" s="13">
        <v>129</v>
      </c>
      <c r="G191" s="13">
        <v>1</v>
      </c>
      <c r="H191" s="13">
        <v>301</v>
      </c>
      <c r="I191" s="14">
        <f>(D191/1289.49)*100</f>
        <v>3.2571016448363306</v>
      </c>
      <c r="J191" s="14">
        <f>(E191/1289.49)*100</f>
        <v>10.003955051997302</v>
      </c>
      <c r="K191" s="14">
        <f>(F191/1289.49)*100</f>
        <v>10.003955051997302</v>
      </c>
      <c r="L191" s="14">
        <f>(G191/1289.49)*100</f>
        <v>7.7550039162769771E-2</v>
      </c>
      <c r="M191" s="14">
        <f>(H191/1289.49)*100</f>
        <v>23.342561787993702</v>
      </c>
    </row>
    <row r="192" spans="1:13" x14ac:dyDescent="0.2">
      <c r="A192" s="9" t="s">
        <v>35</v>
      </c>
      <c r="B192" s="19">
        <v>2010</v>
      </c>
      <c r="C192" s="9"/>
      <c r="D192" s="15">
        <v>74</v>
      </c>
      <c r="E192" s="15">
        <v>35</v>
      </c>
      <c r="F192" s="15">
        <v>105</v>
      </c>
      <c r="G192" s="15">
        <v>1</v>
      </c>
      <c r="H192" s="15">
        <v>215</v>
      </c>
      <c r="I192" s="16"/>
      <c r="J192" s="16"/>
      <c r="K192" s="16"/>
      <c r="L192" s="16"/>
      <c r="M192" s="16"/>
    </row>
    <row r="193" spans="1:13" x14ac:dyDescent="0.2">
      <c r="A193" t="s">
        <v>35</v>
      </c>
      <c r="B193" s="20">
        <v>2010</v>
      </c>
      <c r="C193" t="s">
        <v>11</v>
      </c>
      <c r="D193" s="13">
        <v>22.000000000000004</v>
      </c>
      <c r="E193" s="13">
        <v>2</v>
      </c>
      <c r="F193" s="13">
        <v>19</v>
      </c>
      <c r="G193" s="13"/>
      <c r="H193" s="13">
        <v>43</v>
      </c>
      <c r="I193" s="14">
        <f>(D193/710.54)*100</f>
        <v>3.0962366650716366</v>
      </c>
      <c r="J193" s="14">
        <f>(E193/710.54)*100</f>
        <v>0.28147606046105783</v>
      </c>
      <c r="K193" s="14">
        <f>(F193/710.54)*100</f>
        <v>2.6740225743800492</v>
      </c>
      <c r="L193" s="14">
        <f>(G193/710.54)*100</f>
        <v>0</v>
      </c>
      <c r="M193" s="14">
        <f>(H193/710.54)*100</f>
        <v>6.0517352999127434</v>
      </c>
    </row>
    <row r="194" spans="1:13" x14ac:dyDescent="0.2">
      <c r="A194" t="s">
        <v>35</v>
      </c>
      <c r="B194" s="20">
        <v>2010</v>
      </c>
      <c r="C194" t="s">
        <v>16</v>
      </c>
      <c r="D194" s="13">
        <v>13</v>
      </c>
      <c r="E194" s="13"/>
      <c r="F194" s="13"/>
      <c r="G194" s="13"/>
      <c r="H194" s="13">
        <v>13</v>
      </c>
      <c r="I194" s="14">
        <f>(D194/116.05)*100</f>
        <v>11.202068074105989</v>
      </c>
      <c r="J194" s="14">
        <f>(E194/116.05)*100</f>
        <v>0</v>
      </c>
      <c r="K194" s="14">
        <f>(F194/116.05)*100</f>
        <v>0</v>
      </c>
      <c r="L194" s="14">
        <f>(G194/116.05)*100</f>
        <v>0</v>
      </c>
      <c r="M194" s="14">
        <f>(H194/116.05)*100</f>
        <v>11.202068074105989</v>
      </c>
    </row>
    <row r="195" spans="1:13" x14ac:dyDescent="0.2">
      <c r="A195" t="s">
        <v>35</v>
      </c>
      <c r="B195" s="20">
        <v>2010</v>
      </c>
      <c r="C195" t="s">
        <v>17</v>
      </c>
      <c r="D195" s="13">
        <v>39</v>
      </c>
      <c r="E195" s="13">
        <v>33</v>
      </c>
      <c r="F195" s="13">
        <v>86</v>
      </c>
      <c r="G195" s="13">
        <v>1</v>
      </c>
      <c r="H195" s="13">
        <v>159</v>
      </c>
      <c r="I195" s="14">
        <f>(D195/1289.49)*100</f>
        <v>3.0244515273480213</v>
      </c>
      <c r="J195" s="14">
        <f>(E195/1289.49)*100</f>
        <v>2.5591512923714026</v>
      </c>
      <c r="K195" s="14">
        <f>(F195/1289.49)*100</f>
        <v>6.669303367998201</v>
      </c>
      <c r="L195" s="14">
        <f>(G195/1289.49)*100</f>
        <v>7.7550039162769771E-2</v>
      </c>
      <c r="M195" s="14">
        <f>(H195/1289.49)*100</f>
        <v>12.330456226880395</v>
      </c>
    </row>
    <row r="196" spans="1:13" x14ac:dyDescent="0.2">
      <c r="A196" s="9" t="s">
        <v>35</v>
      </c>
      <c r="B196" s="19">
        <v>2011</v>
      </c>
      <c r="C196" s="9"/>
      <c r="D196" s="15">
        <v>45</v>
      </c>
      <c r="E196" s="15">
        <v>53</v>
      </c>
      <c r="F196" s="15">
        <v>96.000000000000014</v>
      </c>
      <c r="G196" s="15">
        <v>1</v>
      </c>
      <c r="H196" s="15">
        <v>195</v>
      </c>
      <c r="I196" s="16"/>
      <c r="J196" s="16"/>
      <c r="K196" s="16"/>
      <c r="L196" s="16"/>
      <c r="M196" s="16"/>
    </row>
    <row r="197" spans="1:13" x14ac:dyDescent="0.2">
      <c r="A197" t="s">
        <v>35</v>
      </c>
      <c r="B197" s="20">
        <v>2011</v>
      </c>
      <c r="C197" t="s">
        <v>11</v>
      </c>
      <c r="D197" s="13">
        <v>13</v>
      </c>
      <c r="E197" s="13"/>
      <c r="F197" s="13">
        <v>8</v>
      </c>
      <c r="G197" s="13"/>
      <c r="H197" s="13">
        <v>21</v>
      </c>
      <c r="I197" s="14">
        <f>(D197/710.54)*100</f>
        <v>1.8295943929968757</v>
      </c>
      <c r="J197" s="14">
        <f>(E197/710.54)*100</f>
        <v>0</v>
      </c>
      <c r="K197" s="14">
        <f>(F197/710.54)*100</f>
        <v>1.1259042418442313</v>
      </c>
      <c r="L197" s="14">
        <f>(G197/710.54)*100</f>
        <v>0</v>
      </c>
      <c r="M197" s="14">
        <f>(H197/710.54)*100</f>
        <v>2.9554986348411068</v>
      </c>
    </row>
    <row r="198" spans="1:13" x14ac:dyDescent="0.2">
      <c r="A198" t="s">
        <v>35</v>
      </c>
      <c r="B198" s="20">
        <v>2011</v>
      </c>
      <c r="C198" t="s">
        <v>16</v>
      </c>
      <c r="D198" s="13">
        <v>3</v>
      </c>
      <c r="E198" s="13"/>
      <c r="F198" s="13"/>
      <c r="G198" s="13"/>
      <c r="H198" s="13">
        <v>3</v>
      </c>
      <c r="I198" s="14">
        <f>(D198/116.05)*100</f>
        <v>2.5850926324859977</v>
      </c>
      <c r="J198" s="14">
        <f>(E198/116.05)*100</f>
        <v>0</v>
      </c>
      <c r="K198" s="14">
        <f>(F198/116.05)*100</f>
        <v>0</v>
      </c>
      <c r="L198" s="14">
        <f>(G198/116.05)*100</f>
        <v>0</v>
      </c>
      <c r="M198" s="14">
        <f>(H198/116.05)*100</f>
        <v>2.5850926324859977</v>
      </c>
    </row>
    <row r="199" spans="1:13" x14ac:dyDescent="0.2">
      <c r="A199" t="s">
        <v>35</v>
      </c>
      <c r="B199" s="20">
        <v>2011</v>
      </c>
      <c r="C199" t="s">
        <v>17</v>
      </c>
      <c r="D199" s="13">
        <v>29</v>
      </c>
      <c r="E199" s="13">
        <v>53</v>
      </c>
      <c r="F199" s="13">
        <v>88.000000000000014</v>
      </c>
      <c r="G199" s="13">
        <v>1</v>
      </c>
      <c r="H199" s="13">
        <v>171</v>
      </c>
      <c r="I199" s="14">
        <f>(D199/1289.49)*100</f>
        <v>2.2489511357203238</v>
      </c>
      <c r="J199" s="14">
        <f>(E199/1289.49)*100</f>
        <v>4.1101520756267984</v>
      </c>
      <c r="K199" s="14">
        <f>(F199/1289.49)*100</f>
        <v>6.8244034463237417</v>
      </c>
      <c r="L199" s="14">
        <f>(G199/1289.49)*100</f>
        <v>7.7550039162769771E-2</v>
      </c>
      <c r="M199" s="14">
        <f>(H199/1289.49)*100</f>
        <v>13.261056696833631</v>
      </c>
    </row>
    <row r="200" spans="1:13" x14ac:dyDescent="0.2">
      <c r="A200" s="9" t="s">
        <v>35</v>
      </c>
      <c r="B200" s="19">
        <v>2012</v>
      </c>
      <c r="C200" s="9"/>
      <c r="D200" s="15">
        <v>33</v>
      </c>
      <c r="E200" s="15">
        <v>80</v>
      </c>
      <c r="F200" s="15">
        <v>96</v>
      </c>
      <c r="G200" s="15">
        <v>5</v>
      </c>
      <c r="H200" s="15">
        <v>214</v>
      </c>
      <c r="I200" s="16"/>
      <c r="J200" s="16"/>
      <c r="K200" s="16"/>
      <c r="L200" s="16"/>
      <c r="M200" s="16"/>
    </row>
    <row r="201" spans="1:13" x14ac:dyDescent="0.2">
      <c r="A201" t="s">
        <v>35</v>
      </c>
      <c r="B201" s="20">
        <v>2012</v>
      </c>
      <c r="C201" t="s">
        <v>11</v>
      </c>
      <c r="D201" s="13">
        <v>12</v>
      </c>
      <c r="E201" s="13">
        <v>5</v>
      </c>
      <c r="F201" s="13">
        <v>17</v>
      </c>
      <c r="G201" s="13"/>
      <c r="H201" s="13">
        <v>34</v>
      </c>
      <c r="I201" s="14">
        <f>(D201/710.54)*100</f>
        <v>1.6888563627663469</v>
      </c>
      <c r="J201" s="14">
        <f>(E201/710.54)*100</f>
        <v>0.70369015115264455</v>
      </c>
      <c r="K201" s="14">
        <f>(F201/710.54)*100</f>
        <v>2.3925465139189912</v>
      </c>
      <c r="L201" s="14">
        <f>(G201/710.54)*100</f>
        <v>0</v>
      </c>
      <c r="M201" s="14">
        <f>(H201/710.54)*100</f>
        <v>4.7850930278379824</v>
      </c>
    </row>
    <row r="202" spans="1:13" x14ac:dyDescent="0.2">
      <c r="A202" t="s">
        <v>35</v>
      </c>
      <c r="B202" s="20">
        <v>2012</v>
      </c>
      <c r="C202" t="s">
        <v>16</v>
      </c>
      <c r="D202" s="13">
        <v>5</v>
      </c>
      <c r="E202" s="13"/>
      <c r="F202" s="13">
        <v>2</v>
      </c>
      <c r="G202" s="13">
        <v>1</v>
      </c>
      <c r="H202" s="13">
        <v>8</v>
      </c>
      <c r="I202" s="14">
        <f>(D202/116.05)*100</f>
        <v>4.3084877208099952</v>
      </c>
      <c r="J202" s="14">
        <f>(E202/116.05)*100</f>
        <v>0</v>
      </c>
      <c r="K202" s="14">
        <f>(F202/116.05)*100</f>
        <v>1.7233950883239983</v>
      </c>
      <c r="L202" s="14">
        <f>(G202/116.05)*100</f>
        <v>0.86169754416199917</v>
      </c>
      <c r="M202" s="14">
        <f>(H202/116.05)*100</f>
        <v>6.8935803532959934</v>
      </c>
    </row>
    <row r="203" spans="1:13" x14ac:dyDescent="0.2">
      <c r="A203" t="s">
        <v>35</v>
      </c>
      <c r="B203" s="20">
        <v>2012</v>
      </c>
      <c r="C203" t="s">
        <v>17</v>
      </c>
      <c r="D203" s="13">
        <v>16</v>
      </c>
      <c r="E203" s="13">
        <v>75</v>
      </c>
      <c r="F203" s="13">
        <v>77</v>
      </c>
      <c r="G203" s="13">
        <v>4</v>
      </c>
      <c r="H203" s="13">
        <v>172</v>
      </c>
      <c r="I203" s="14">
        <f>(D203/1289.49)*100</f>
        <v>1.2408006266043163</v>
      </c>
      <c r="J203" s="14">
        <f>(E203/1289.49)*100</f>
        <v>5.8162529372077332</v>
      </c>
      <c r="K203" s="14">
        <f>(F203/1289.49)*100</f>
        <v>5.971353015533273</v>
      </c>
      <c r="L203" s="14">
        <f>(G203/1289.49)*100</f>
        <v>0.31020015665107908</v>
      </c>
      <c r="M203" s="14">
        <f>(H203/1289.49)*100</f>
        <v>13.338606735996402</v>
      </c>
    </row>
    <row r="204" spans="1:13" x14ac:dyDescent="0.2">
      <c r="A204" s="6" t="s">
        <v>36</v>
      </c>
      <c r="B204" s="7" t="s">
        <v>96</v>
      </c>
      <c r="C204" s="6"/>
      <c r="D204" s="17">
        <v>546</v>
      </c>
      <c r="E204" s="17">
        <v>165</v>
      </c>
      <c r="F204" s="17">
        <v>239</v>
      </c>
      <c r="G204" s="17">
        <v>6</v>
      </c>
      <c r="H204" s="17">
        <v>956</v>
      </c>
      <c r="I204" s="18"/>
      <c r="J204" s="18"/>
      <c r="K204" s="18"/>
      <c r="L204" s="18"/>
      <c r="M204" s="18"/>
    </row>
    <row r="205" spans="1:13" x14ac:dyDescent="0.2">
      <c r="A205" s="9" t="s">
        <v>36</v>
      </c>
      <c r="B205" s="19">
        <v>2001</v>
      </c>
      <c r="C205" s="9"/>
      <c r="D205" s="15">
        <v>37</v>
      </c>
      <c r="E205" s="15">
        <v>6</v>
      </c>
      <c r="F205" s="15">
        <v>2</v>
      </c>
      <c r="G205" s="15"/>
      <c r="H205" s="15">
        <v>45</v>
      </c>
      <c r="I205" s="16"/>
      <c r="J205" s="16"/>
      <c r="K205" s="16"/>
      <c r="L205" s="16"/>
      <c r="M205" s="16"/>
    </row>
    <row r="206" spans="1:13" x14ac:dyDescent="0.2">
      <c r="A206" t="s">
        <v>36</v>
      </c>
      <c r="B206" s="20">
        <v>2001</v>
      </c>
      <c r="C206" t="s">
        <v>11</v>
      </c>
      <c r="D206" s="13">
        <v>4</v>
      </c>
      <c r="E206" s="13">
        <v>2</v>
      </c>
      <c r="F206" s="13"/>
      <c r="G206" s="13"/>
      <c r="H206" s="13">
        <v>6</v>
      </c>
      <c r="I206" s="14">
        <f>(D206/180.15)*100</f>
        <v>2.2203719122953092</v>
      </c>
      <c r="J206" s="14">
        <f>(E206/180.15)*100</f>
        <v>1.1101859561476546</v>
      </c>
      <c r="K206" s="14">
        <f>(F206/180.15)*100</f>
        <v>0</v>
      </c>
      <c r="L206" s="14">
        <f>(G206/180.15)*100</f>
        <v>0</v>
      </c>
      <c r="M206" s="14">
        <f>(H206/180.15)*100</f>
        <v>3.330557868442964</v>
      </c>
    </row>
    <row r="207" spans="1:13" x14ac:dyDescent="0.2">
      <c r="A207" t="s">
        <v>36</v>
      </c>
      <c r="B207" s="20">
        <v>2001</v>
      </c>
      <c r="C207" t="s">
        <v>16</v>
      </c>
      <c r="D207" s="13">
        <v>29</v>
      </c>
      <c r="E207" s="13">
        <v>2</v>
      </c>
      <c r="F207" s="13">
        <v>1</v>
      </c>
      <c r="G207" s="13"/>
      <c r="H207" s="13">
        <v>32</v>
      </c>
      <c r="I207" s="14">
        <f>(D207/1272.97)*100</f>
        <v>2.2781369553092374</v>
      </c>
      <c r="J207" s="14">
        <f>(E207/1272.97)*100</f>
        <v>0.15711289346960258</v>
      </c>
      <c r="K207" s="14">
        <f>(F207/1272.97)*100</f>
        <v>7.8556446734801291E-2</v>
      </c>
      <c r="L207" s="14">
        <f>(G207/1272.97)*100</f>
        <v>0</v>
      </c>
      <c r="M207" s="14">
        <f>(H207/1272.97)*100</f>
        <v>2.5138062955136413</v>
      </c>
    </row>
    <row r="208" spans="1:13" x14ac:dyDescent="0.2">
      <c r="A208" t="s">
        <v>36</v>
      </c>
      <c r="B208" s="20">
        <v>2001</v>
      </c>
      <c r="C208" t="s">
        <v>17</v>
      </c>
      <c r="D208" s="13">
        <v>4</v>
      </c>
      <c r="E208" s="13">
        <v>2</v>
      </c>
      <c r="F208" s="13">
        <v>1</v>
      </c>
      <c r="G208" s="13"/>
      <c r="H208" s="13">
        <v>7</v>
      </c>
      <c r="I208" s="14">
        <f>(D208/1264.53)*100</f>
        <v>0.31632306074193572</v>
      </c>
      <c r="J208" s="14">
        <f>(E208/1264.53)*100</f>
        <v>0.15816153037096786</v>
      </c>
      <c r="K208" s="14">
        <f>(F208/1264.53)*100</f>
        <v>7.9080765185483931E-2</v>
      </c>
      <c r="L208" s="14">
        <f>(G208/1264.53)*100</f>
        <v>0</v>
      </c>
      <c r="M208" s="14">
        <f>(H208/1264.53)*100</f>
        <v>0.55356535629838755</v>
      </c>
    </row>
    <row r="209" spans="1:13" x14ac:dyDescent="0.2">
      <c r="A209" s="9" t="s">
        <v>36</v>
      </c>
      <c r="B209" s="19">
        <v>2002</v>
      </c>
      <c r="C209" s="9"/>
      <c r="D209" s="15">
        <v>55</v>
      </c>
      <c r="E209" s="15">
        <v>11</v>
      </c>
      <c r="F209" s="15">
        <v>3</v>
      </c>
      <c r="G209" s="15"/>
      <c r="H209" s="15">
        <v>69</v>
      </c>
      <c r="I209" s="16"/>
      <c r="J209" s="16"/>
      <c r="K209" s="16"/>
      <c r="L209" s="16"/>
      <c r="M209" s="16"/>
    </row>
    <row r="210" spans="1:13" x14ac:dyDescent="0.2">
      <c r="A210" t="s">
        <v>36</v>
      </c>
      <c r="B210" s="20">
        <v>2002</v>
      </c>
      <c r="C210" t="s">
        <v>11</v>
      </c>
      <c r="D210" s="13">
        <v>7</v>
      </c>
      <c r="E210" s="13">
        <v>4</v>
      </c>
      <c r="F210" s="13"/>
      <c r="G210" s="13"/>
      <c r="H210" s="13">
        <v>11</v>
      </c>
      <c r="I210" s="14">
        <f>(D210/180.15)*100</f>
        <v>3.8856508465167918</v>
      </c>
      <c r="J210" s="14">
        <f>(E210/180.15)*100</f>
        <v>2.2203719122953092</v>
      </c>
      <c r="K210" s="14">
        <f>(F210/180.15)*100</f>
        <v>0</v>
      </c>
      <c r="L210" s="14">
        <f>(G210/180.15)*100</f>
        <v>0</v>
      </c>
      <c r="M210" s="14">
        <f>(H210/180.15)*100</f>
        <v>6.1060227588121005</v>
      </c>
    </row>
    <row r="211" spans="1:13" x14ac:dyDescent="0.2">
      <c r="A211" t="s">
        <v>36</v>
      </c>
      <c r="B211" s="20">
        <v>2002</v>
      </c>
      <c r="C211" t="s">
        <v>16</v>
      </c>
      <c r="D211" s="13">
        <v>30</v>
      </c>
      <c r="E211" s="13">
        <v>4</v>
      </c>
      <c r="F211" s="13">
        <v>3</v>
      </c>
      <c r="G211" s="13"/>
      <c r="H211" s="13">
        <v>37</v>
      </c>
      <c r="I211" s="14">
        <f>(D211/1272.97)*100</f>
        <v>2.3566934020440389</v>
      </c>
      <c r="J211" s="14">
        <f>(E211/1272.97)*100</f>
        <v>0.31422578693920517</v>
      </c>
      <c r="K211" s="14">
        <f>(F211/1272.97)*100</f>
        <v>0.23566934020440386</v>
      </c>
      <c r="L211" s="14">
        <f>(G211/1272.97)*100</f>
        <v>0</v>
      </c>
      <c r="M211" s="14">
        <f>(H211/1272.97)*100</f>
        <v>2.9065885291876477</v>
      </c>
    </row>
    <row r="212" spans="1:13" x14ac:dyDescent="0.2">
      <c r="A212" t="s">
        <v>36</v>
      </c>
      <c r="B212" s="20">
        <v>2002</v>
      </c>
      <c r="C212" t="s">
        <v>20</v>
      </c>
      <c r="D212" s="13">
        <v>1</v>
      </c>
      <c r="E212" s="13">
        <v>1</v>
      </c>
      <c r="F212" s="13"/>
      <c r="G212" s="13"/>
      <c r="H212" s="13">
        <v>2</v>
      </c>
      <c r="I212" s="14">
        <f>(D212/9.66)*100</f>
        <v>10.351966873706003</v>
      </c>
      <c r="J212" s="14">
        <f>(E212/9.66)*100</f>
        <v>10.351966873706003</v>
      </c>
      <c r="K212" s="14">
        <f>(F212/9.66)*100</f>
        <v>0</v>
      </c>
      <c r="L212" s="14">
        <f>(G212/9.66)*100</f>
        <v>0</v>
      </c>
      <c r="M212" s="14">
        <f>(H212/9.66)*100</f>
        <v>20.703933747412005</v>
      </c>
    </row>
    <row r="213" spans="1:13" x14ac:dyDescent="0.2">
      <c r="A213" t="s">
        <v>36</v>
      </c>
      <c r="B213" s="20">
        <v>2002</v>
      </c>
      <c r="C213" t="s">
        <v>17</v>
      </c>
      <c r="D213" s="13">
        <v>17</v>
      </c>
      <c r="E213" s="13">
        <v>2</v>
      </c>
      <c r="F213" s="13"/>
      <c r="G213" s="13"/>
      <c r="H213" s="13">
        <v>19</v>
      </c>
      <c r="I213" s="14">
        <f>(D213/1264.53)*100</f>
        <v>1.344373008153227</v>
      </c>
      <c r="J213" s="14">
        <f>(E213/1264.53)*100</f>
        <v>0.15816153037096786</v>
      </c>
      <c r="K213" s="14">
        <f>(F213/1264.53)*100</f>
        <v>0</v>
      </c>
      <c r="L213" s="14">
        <f>(G213/1264.53)*100</f>
        <v>0</v>
      </c>
      <c r="M213" s="14">
        <f>(H213/1264.53)*100</f>
        <v>1.5025345385241948</v>
      </c>
    </row>
    <row r="214" spans="1:13" x14ac:dyDescent="0.2">
      <c r="A214" s="9" t="s">
        <v>36</v>
      </c>
      <c r="B214" s="19">
        <v>2003</v>
      </c>
      <c r="C214" s="9"/>
      <c r="D214" s="15">
        <v>72</v>
      </c>
      <c r="E214" s="15">
        <v>13</v>
      </c>
      <c r="F214" s="15">
        <v>7</v>
      </c>
      <c r="G214" s="15"/>
      <c r="H214" s="15">
        <v>92</v>
      </c>
      <c r="I214" s="16"/>
      <c r="J214" s="16"/>
      <c r="K214" s="16"/>
      <c r="L214" s="16"/>
      <c r="M214" s="16"/>
    </row>
    <row r="215" spans="1:13" x14ac:dyDescent="0.2">
      <c r="A215" t="s">
        <v>36</v>
      </c>
      <c r="B215" s="20">
        <v>2003</v>
      </c>
      <c r="C215" t="s">
        <v>11</v>
      </c>
      <c r="D215" s="13">
        <v>7</v>
      </c>
      <c r="E215" s="13">
        <v>1</v>
      </c>
      <c r="F215" s="13">
        <v>3</v>
      </c>
      <c r="G215" s="13"/>
      <c r="H215" s="13">
        <v>11</v>
      </c>
      <c r="I215" s="14">
        <f>(D215/180.15)*100</f>
        <v>3.8856508465167918</v>
      </c>
      <c r="J215" s="14">
        <f>(E215/180.15)*100</f>
        <v>0.55509297807382729</v>
      </c>
      <c r="K215" s="14">
        <f>(F215/180.15)*100</f>
        <v>1.665278934221482</v>
      </c>
      <c r="L215" s="14">
        <f>(G215/180.15)*100</f>
        <v>0</v>
      </c>
      <c r="M215" s="14">
        <f>(H215/180.15)*100</f>
        <v>6.1060227588121005</v>
      </c>
    </row>
    <row r="216" spans="1:13" x14ac:dyDescent="0.2">
      <c r="A216" t="s">
        <v>36</v>
      </c>
      <c r="B216" s="20">
        <v>2003</v>
      </c>
      <c r="C216" t="s">
        <v>16</v>
      </c>
      <c r="D216" s="13">
        <v>52</v>
      </c>
      <c r="E216" s="13">
        <v>3</v>
      </c>
      <c r="F216" s="13">
        <v>1</v>
      </c>
      <c r="G216" s="13"/>
      <c r="H216" s="13">
        <v>56</v>
      </c>
      <c r="I216" s="14">
        <f>(D216/1272.97)*100</f>
        <v>4.0849352302096671</v>
      </c>
      <c r="J216" s="14">
        <f>(E216/1272.97)*100</f>
        <v>0.23566934020440386</v>
      </c>
      <c r="K216" s="14">
        <f>(F216/1272.97)*100</f>
        <v>7.8556446734801291E-2</v>
      </c>
      <c r="L216" s="14">
        <f>(G216/1272.97)*100</f>
        <v>0</v>
      </c>
      <c r="M216" s="14">
        <f>(H216/1272.97)*100</f>
        <v>4.399161017148872</v>
      </c>
    </row>
    <row r="217" spans="1:13" x14ac:dyDescent="0.2">
      <c r="A217" t="s">
        <v>36</v>
      </c>
      <c r="B217" s="20">
        <v>2003</v>
      </c>
      <c r="C217" t="s">
        <v>20</v>
      </c>
      <c r="D217" s="13">
        <v>1</v>
      </c>
      <c r="E217" s="13"/>
      <c r="F217" s="13"/>
      <c r="G217" s="13"/>
      <c r="H217" s="13">
        <v>1</v>
      </c>
      <c r="I217" s="14">
        <f>(D217/9.66)*100</f>
        <v>10.351966873706003</v>
      </c>
      <c r="J217" s="14">
        <f>(E217/9.66)*100</f>
        <v>0</v>
      </c>
      <c r="K217" s="14">
        <f>(F217/9.66)*100</f>
        <v>0</v>
      </c>
      <c r="L217" s="14">
        <f>(G217/9.66)*100</f>
        <v>0</v>
      </c>
      <c r="M217" s="14">
        <f>(H217/9.66)*100</f>
        <v>10.351966873706003</v>
      </c>
    </row>
    <row r="218" spans="1:13" x14ac:dyDescent="0.2">
      <c r="A218" t="s">
        <v>36</v>
      </c>
      <c r="B218" s="20">
        <v>2003</v>
      </c>
      <c r="C218" t="s">
        <v>17</v>
      </c>
      <c r="D218" s="13">
        <v>12</v>
      </c>
      <c r="E218" s="13">
        <v>9</v>
      </c>
      <c r="F218" s="13">
        <v>3</v>
      </c>
      <c r="G218" s="13"/>
      <c r="H218" s="13">
        <v>24</v>
      </c>
      <c r="I218" s="14">
        <f>(D218/1264.53)*100</f>
        <v>0.94896918222580717</v>
      </c>
      <c r="J218" s="14">
        <f>(E218/1264.53)*100</f>
        <v>0.71172688666935546</v>
      </c>
      <c r="K218" s="14">
        <f>(F218/1264.53)*100</f>
        <v>0.23724229555645179</v>
      </c>
      <c r="L218" s="14">
        <f>(G218/1264.53)*100</f>
        <v>0</v>
      </c>
      <c r="M218" s="14">
        <f>(H218/1264.53)*100</f>
        <v>1.8979383644516143</v>
      </c>
    </row>
    <row r="219" spans="1:13" x14ac:dyDescent="0.2">
      <c r="A219" s="9" t="s">
        <v>36</v>
      </c>
      <c r="B219" s="19">
        <v>2004</v>
      </c>
      <c r="C219" s="9"/>
      <c r="D219" s="15">
        <v>52</v>
      </c>
      <c r="E219" s="15">
        <v>6</v>
      </c>
      <c r="F219" s="15">
        <v>3</v>
      </c>
      <c r="G219" s="15"/>
      <c r="H219" s="15">
        <v>61</v>
      </c>
      <c r="I219" s="16"/>
      <c r="J219" s="16"/>
      <c r="K219" s="16"/>
      <c r="L219" s="16"/>
      <c r="M219" s="16"/>
    </row>
    <row r="220" spans="1:13" x14ac:dyDescent="0.2">
      <c r="A220" t="s">
        <v>36</v>
      </c>
      <c r="B220" s="20">
        <v>2004</v>
      </c>
      <c r="C220" t="s">
        <v>11</v>
      </c>
      <c r="D220" s="13">
        <v>3</v>
      </c>
      <c r="E220" s="13">
        <v>1</v>
      </c>
      <c r="F220" s="13">
        <v>1</v>
      </c>
      <c r="G220" s="13"/>
      <c r="H220" s="13">
        <v>5</v>
      </c>
      <c r="I220" s="14">
        <f>(D220/180.15)*100</f>
        <v>1.665278934221482</v>
      </c>
      <c r="J220" s="14">
        <f>(E220/180.15)*100</f>
        <v>0.55509297807382729</v>
      </c>
      <c r="K220" s="14">
        <f>(F220/180.15)*100</f>
        <v>0.55509297807382729</v>
      </c>
      <c r="L220" s="14">
        <f>(G220/180.15)*100</f>
        <v>0</v>
      </c>
      <c r="M220" s="14">
        <f>(H220/180.15)*100</f>
        <v>2.775464890369137</v>
      </c>
    </row>
    <row r="221" spans="1:13" x14ac:dyDescent="0.2">
      <c r="A221" t="s">
        <v>36</v>
      </c>
      <c r="B221" s="20">
        <v>2004</v>
      </c>
      <c r="C221" t="s">
        <v>16</v>
      </c>
      <c r="D221" s="13">
        <v>45</v>
      </c>
      <c r="E221" s="13">
        <v>2</v>
      </c>
      <c r="F221" s="13">
        <v>1</v>
      </c>
      <c r="G221" s="13"/>
      <c r="H221" s="13">
        <v>48</v>
      </c>
      <c r="I221" s="14">
        <f>(D221/1272.97)*100</f>
        <v>3.5350401030660583</v>
      </c>
      <c r="J221" s="14">
        <f>(E221/1272.97)*100</f>
        <v>0.15711289346960258</v>
      </c>
      <c r="K221" s="14">
        <f>(F221/1272.97)*100</f>
        <v>7.8556446734801291E-2</v>
      </c>
      <c r="L221" s="14">
        <f>(G221/1272.97)*100</f>
        <v>0</v>
      </c>
      <c r="M221" s="14">
        <f>(H221/1272.97)*100</f>
        <v>3.7707094432704618</v>
      </c>
    </row>
    <row r="222" spans="1:13" x14ac:dyDescent="0.2">
      <c r="A222" t="s">
        <v>36</v>
      </c>
      <c r="B222" s="20">
        <v>2004</v>
      </c>
      <c r="C222" t="s">
        <v>17</v>
      </c>
      <c r="D222" s="13">
        <v>4</v>
      </c>
      <c r="E222" s="13">
        <v>3</v>
      </c>
      <c r="F222" s="13">
        <v>1</v>
      </c>
      <c r="G222" s="13"/>
      <c r="H222" s="13">
        <v>8</v>
      </c>
      <c r="I222" s="14">
        <f>(D222/1264.53)*100</f>
        <v>0.31632306074193572</v>
      </c>
      <c r="J222" s="14">
        <f>(E222/1264.53)*100</f>
        <v>0.23724229555645179</v>
      </c>
      <c r="K222" s="14">
        <f>(F222/1264.53)*100</f>
        <v>7.9080765185483931E-2</v>
      </c>
      <c r="L222" s="14">
        <f>(G222/1264.53)*100</f>
        <v>0</v>
      </c>
      <c r="M222" s="14">
        <f>(H222/1264.53)*100</f>
        <v>0.63264612148387145</v>
      </c>
    </row>
    <row r="223" spans="1:13" x14ac:dyDescent="0.2">
      <c r="A223" s="9" t="s">
        <v>36</v>
      </c>
      <c r="B223" s="19">
        <v>2005</v>
      </c>
      <c r="C223" s="9"/>
      <c r="D223" s="15">
        <v>59</v>
      </c>
      <c r="E223" s="15">
        <v>16</v>
      </c>
      <c r="F223" s="15">
        <v>6</v>
      </c>
      <c r="G223" s="15"/>
      <c r="H223" s="15">
        <v>81</v>
      </c>
      <c r="I223" s="16"/>
      <c r="J223" s="16"/>
      <c r="K223" s="16"/>
      <c r="L223" s="16"/>
      <c r="M223" s="16"/>
    </row>
    <row r="224" spans="1:13" x14ac:dyDescent="0.2">
      <c r="A224" t="s">
        <v>36</v>
      </c>
      <c r="B224" s="20">
        <v>2005</v>
      </c>
      <c r="C224" t="s">
        <v>11</v>
      </c>
      <c r="D224" s="13">
        <v>4</v>
      </c>
      <c r="E224" s="13">
        <v>1</v>
      </c>
      <c r="F224" s="13">
        <v>2</v>
      </c>
      <c r="G224" s="13"/>
      <c r="H224" s="13">
        <v>7</v>
      </c>
      <c r="I224" s="14">
        <f>(D224/180.15)*100</f>
        <v>2.2203719122953092</v>
      </c>
      <c r="J224" s="14">
        <f>(E224/180.15)*100</f>
        <v>0.55509297807382729</v>
      </c>
      <c r="K224" s="14">
        <f>(F224/180.15)*100</f>
        <v>1.1101859561476546</v>
      </c>
      <c r="L224" s="14">
        <f>(G224/180.15)*100</f>
        <v>0</v>
      </c>
      <c r="M224" s="14">
        <f>(H224/180.15)*100</f>
        <v>3.8856508465167918</v>
      </c>
    </row>
    <row r="225" spans="1:13" x14ac:dyDescent="0.2">
      <c r="A225" t="s">
        <v>36</v>
      </c>
      <c r="B225" s="20">
        <v>2005</v>
      </c>
      <c r="C225" t="s">
        <v>16</v>
      </c>
      <c r="D225" s="13">
        <v>48</v>
      </c>
      <c r="E225" s="13">
        <v>10</v>
      </c>
      <c r="F225" s="13">
        <v>1</v>
      </c>
      <c r="G225" s="13"/>
      <c r="H225" s="13">
        <v>59</v>
      </c>
      <c r="I225" s="14">
        <f>(D225/1272.97)*100</f>
        <v>3.7707094432704618</v>
      </c>
      <c r="J225" s="14">
        <f>(E225/1272.97)*100</f>
        <v>0.785564467348013</v>
      </c>
      <c r="K225" s="14">
        <f>(F225/1272.97)*100</f>
        <v>7.8556446734801291E-2</v>
      </c>
      <c r="L225" s="14">
        <f>(G225/1272.97)*100</f>
        <v>0</v>
      </c>
      <c r="M225" s="14">
        <f>(H225/1272.97)*100</f>
        <v>4.6348303573532768</v>
      </c>
    </row>
    <row r="226" spans="1:13" x14ac:dyDescent="0.2">
      <c r="A226" t="s">
        <v>36</v>
      </c>
      <c r="B226" s="20">
        <v>2005</v>
      </c>
      <c r="C226" t="s">
        <v>20</v>
      </c>
      <c r="D226" s="13"/>
      <c r="E226" s="13">
        <v>1</v>
      </c>
      <c r="F226" s="13"/>
      <c r="G226" s="13"/>
      <c r="H226" s="13">
        <v>1</v>
      </c>
      <c r="I226" s="14">
        <f>(D226/9.66)*100</f>
        <v>0</v>
      </c>
      <c r="J226" s="14">
        <f>(E226/9.66)*100</f>
        <v>10.351966873706003</v>
      </c>
      <c r="K226" s="14">
        <f>(F226/9.66)*100</f>
        <v>0</v>
      </c>
      <c r="L226" s="14">
        <f>(G226/9.66)*100</f>
        <v>0</v>
      </c>
      <c r="M226" s="14">
        <f>(H226/9.66)*100</f>
        <v>10.351966873706003</v>
      </c>
    </row>
    <row r="227" spans="1:13" x14ac:dyDescent="0.2">
      <c r="A227" t="s">
        <v>36</v>
      </c>
      <c r="B227" s="20">
        <v>2005</v>
      </c>
      <c r="C227" t="s">
        <v>17</v>
      </c>
      <c r="D227" s="13">
        <v>7</v>
      </c>
      <c r="E227" s="13">
        <v>4</v>
      </c>
      <c r="F227" s="13">
        <v>3</v>
      </c>
      <c r="G227" s="13"/>
      <c r="H227" s="13">
        <v>14</v>
      </c>
      <c r="I227" s="14">
        <f>(D227/1264.53)*100</f>
        <v>0.55356535629838755</v>
      </c>
      <c r="J227" s="14">
        <f>(E227/1264.53)*100</f>
        <v>0.31632306074193572</v>
      </c>
      <c r="K227" s="14">
        <f>(F227/1264.53)*100</f>
        <v>0.23724229555645179</v>
      </c>
      <c r="L227" s="14">
        <f>(G227/1264.53)*100</f>
        <v>0</v>
      </c>
      <c r="M227" s="14">
        <f>(H227/1264.53)*100</f>
        <v>1.1071307125967751</v>
      </c>
    </row>
    <row r="228" spans="1:13" x14ac:dyDescent="0.2">
      <c r="A228" s="9" t="s">
        <v>36</v>
      </c>
      <c r="B228" s="19">
        <v>2006</v>
      </c>
      <c r="C228" s="9"/>
      <c r="D228" s="15">
        <v>45.999999999999993</v>
      </c>
      <c r="E228" s="15">
        <v>9</v>
      </c>
      <c r="F228" s="15">
        <v>10</v>
      </c>
      <c r="G228" s="15"/>
      <c r="H228" s="15">
        <v>65</v>
      </c>
      <c r="I228" s="16"/>
      <c r="J228" s="16"/>
      <c r="K228" s="16"/>
      <c r="L228" s="16"/>
      <c r="M228" s="16"/>
    </row>
    <row r="229" spans="1:13" x14ac:dyDescent="0.2">
      <c r="A229" t="s">
        <v>36</v>
      </c>
      <c r="B229" s="20">
        <v>2006</v>
      </c>
      <c r="C229" t="s">
        <v>11</v>
      </c>
      <c r="D229" s="13">
        <v>1</v>
      </c>
      <c r="E229" s="13">
        <v>3</v>
      </c>
      <c r="F229" s="13">
        <v>5</v>
      </c>
      <c r="G229" s="13"/>
      <c r="H229" s="13">
        <v>9</v>
      </c>
      <c r="I229" s="14">
        <f>(D229/180.15)*100</f>
        <v>0.55509297807382729</v>
      </c>
      <c r="J229" s="14">
        <f>(E229/180.15)*100</f>
        <v>1.665278934221482</v>
      </c>
      <c r="K229" s="14">
        <f>(F229/180.15)*100</f>
        <v>2.775464890369137</v>
      </c>
      <c r="L229" s="14">
        <f>(G229/180.15)*100</f>
        <v>0</v>
      </c>
      <c r="M229" s="14">
        <f>(H229/180.15)*100</f>
        <v>4.9958368026644457</v>
      </c>
    </row>
    <row r="230" spans="1:13" x14ac:dyDescent="0.2">
      <c r="A230" t="s">
        <v>36</v>
      </c>
      <c r="B230" s="20">
        <v>2006</v>
      </c>
      <c r="C230" t="s">
        <v>16</v>
      </c>
      <c r="D230" s="13">
        <v>40.999999999999993</v>
      </c>
      <c r="E230" s="13">
        <v>3</v>
      </c>
      <c r="F230" s="13">
        <v>5</v>
      </c>
      <c r="G230" s="13"/>
      <c r="H230" s="13">
        <v>48.999999999999993</v>
      </c>
      <c r="I230" s="14">
        <f>(D230/1272.97)*100</f>
        <v>3.2208143161268521</v>
      </c>
      <c r="J230" s="14">
        <f>(E230/1272.97)*100</f>
        <v>0.23566934020440386</v>
      </c>
      <c r="K230" s="14">
        <f>(F230/1272.97)*100</f>
        <v>0.3927822336740065</v>
      </c>
      <c r="L230" s="14">
        <f>(G230/1272.97)*100</f>
        <v>0</v>
      </c>
      <c r="M230" s="14">
        <f>(H230/1272.97)*100</f>
        <v>3.8492658900052628</v>
      </c>
    </row>
    <row r="231" spans="1:13" x14ac:dyDescent="0.2">
      <c r="A231" t="s">
        <v>36</v>
      </c>
      <c r="B231" s="20">
        <v>2006</v>
      </c>
      <c r="C231" t="s">
        <v>17</v>
      </c>
      <c r="D231" s="13">
        <v>4</v>
      </c>
      <c r="E231" s="13">
        <v>3</v>
      </c>
      <c r="F231" s="13"/>
      <c r="G231" s="13"/>
      <c r="H231" s="13">
        <v>7</v>
      </c>
      <c r="I231" s="14">
        <f>(D231/1264.53)*100</f>
        <v>0.31632306074193572</v>
      </c>
      <c r="J231" s="14">
        <f>(E231/1264.53)*100</f>
        <v>0.23724229555645179</v>
      </c>
      <c r="K231" s="14">
        <f>(F231/1264.53)*100</f>
        <v>0</v>
      </c>
      <c r="L231" s="14">
        <f>(G231/1264.53)*100</f>
        <v>0</v>
      </c>
      <c r="M231" s="14">
        <f>(H231/1264.53)*100</f>
        <v>0.55356535629838755</v>
      </c>
    </row>
    <row r="232" spans="1:13" x14ac:dyDescent="0.2">
      <c r="A232" s="9" t="s">
        <v>36</v>
      </c>
      <c r="B232" s="19">
        <v>2007</v>
      </c>
      <c r="C232" s="9"/>
      <c r="D232" s="15">
        <v>33</v>
      </c>
      <c r="E232" s="15">
        <v>6</v>
      </c>
      <c r="F232" s="15">
        <v>14</v>
      </c>
      <c r="G232" s="15">
        <v>1</v>
      </c>
      <c r="H232" s="15">
        <v>54</v>
      </c>
      <c r="I232" s="16"/>
      <c r="J232" s="16"/>
      <c r="K232" s="16"/>
      <c r="L232" s="16"/>
      <c r="M232" s="16"/>
    </row>
    <row r="233" spans="1:13" x14ac:dyDescent="0.2">
      <c r="A233" t="s">
        <v>36</v>
      </c>
      <c r="B233" s="20">
        <v>2007</v>
      </c>
      <c r="C233" t="s">
        <v>11</v>
      </c>
      <c r="D233" s="13">
        <v>1</v>
      </c>
      <c r="E233" s="13"/>
      <c r="F233" s="13">
        <v>7</v>
      </c>
      <c r="G233" s="13"/>
      <c r="H233" s="13">
        <v>8</v>
      </c>
      <c r="I233" s="14">
        <f>(D233/180.15)*100</f>
        <v>0.55509297807382729</v>
      </c>
      <c r="J233" s="14">
        <f>(E233/180.15)*100</f>
        <v>0</v>
      </c>
      <c r="K233" s="14">
        <f>(F233/180.15)*100</f>
        <v>3.8856508465167918</v>
      </c>
      <c r="L233" s="14">
        <f>(G233/180.15)*100</f>
        <v>0</v>
      </c>
      <c r="M233" s="14">
        <f>(H233/180.15)*100</f>
        <v>4.4407438245906183</v>
      </c>
    </row>
    <row r="234" spans="1:13" x14ac:dyDescent="0.2">
      <c r="A234" t="s">
        <v>36</v>
      </c>
      <c r="B234" s="20">
        <v>2007</v>
      </c>
      <c r="C234" t="s">
        <v>16</v>
      </c>
      <c r="D234" s="13">
        <v>27.000000000000004</v>
      </c>
      <c r="E234" s="13">
        <v>4</v>
      </c>
      <c r="F234" s="13">
        <v>7</v>
      </c>
      <c r="G234" s="13">
        <v>1</v>
      </c>
      <c r="H234" s="13">
        <v>39</v>
      </c>
      <c r="I234" s="14">
        <f>(D234/1272.97)*100</f>
        <v>2.121024061839635</v>
      </c>
      <c r="J234" s="14">
        <f>(E234/1272.97)*100</f>
        <v>0.31422578693920517</v>
      </c>
      <c r="K234" s="14">
        <f>(F234/1272.97)*100</f>
        <v>0.549895127143609</v>
      </c>
      <c r="L234" s="14">
        <f>(G234/1272.97)*100</f>
        <v>7.8556446734801291E-2</v>
      </c>
      <c r="M234" s="14">
        <f>(H234/1272.97)*100</f>
        <v>3.0637014226572505</v>
      </c>
    </row>
    <row r="235" spans="1:13" x14ac:dyDescent="0.2">
      <c r="A235" t="s">
        <v>36</v>
      </c>
      <c r="B235" s="20">
        <v>2007</v>
      </c>
      <c r="C235" t="s">
        <v>17</v>
      </c>
      <c r="D235" s="13">
        <v>5</v>
      </c>
      <c r="E235" s="13">
        <v>2</v>
      </c>
      <c r="F235" s="13"/>
      <c r="G235" s="13"/>
      <c r="H235" s="13">
        <v>7</v>
      </c>
      <c r="I235" s="14">
        <f>(D235/1264.53)*100</f>
        <v>0.39540382592741968</v>
      </c>
      <c r="J235" s="14">
        <f>(E235/1264.53)*100</f>
        <v>0.15816153037096786</v>
      </c>
      <c r="K235" s="14">
        <f>(F235/1264.53)*100</f>
        <v>0</v>
      </c>
      <c r="L235" s="14">
        <f>(G235/1264.53)*100</f>
        <v>0</v>
      </c>
      <c r="M235" s="14">
        <f>(H235/1264.53)*100</f>
        <v>0.55356535629838755</v>
      </c>
    </row>
    <row r="236" spans="1:13" x14ac:dyDescent="0.2">
      <c r="A236" s="9" t="s">
        <v>36</v>
      </c>
      <c r="B236" s="19">
        <v>2008</v>
      </c>
      <c r="C236" s="9"/>
      <c r="D236" s="15">
        <v>31</v>
      </c>
      <c r="E236" s="15">
        <v>3</v>
      </c>
      <c r="F236" s="15">
        <v>15</v>
      </c>
      <c r="G236" s="15"/>
      <c r="H236" s="15">
        <v>49</v>
      </c>
      <c r="I236" s="16"/>
      <c r="J236" s="16"/>
      <c r="K236" s="16"/>
      <c r="L236" s="16"/>
      <c r="M236" s="16"/>
    </row>
    <row r="237" spans="1:13" x14ac:dyDescent="0.2">
      <c r="A237" t="s">
        <v>36</v>
      </c>
      <c r="B237" s="20">
        <v>2008</v>
      </c>
      <c r="C237" t="s">
        <v>11</v>
      </c>
      <c r="D237" s="13">
        <v>6</v>
      </c>
      <c r="E237" s="13">
        <v>1</v>
      </c>
      <c r="F237" s="13">
        <v>4</v>
      </c>
      <c r="G237" s="13"/>
      <c r="H237" s="13">
        <v>11</v>
      </c>
      <c r="I237" s="14">
        <f>(D237/180.15)*100</f>
        <v>3.330557868442964</v>
      </c>
      <c r="J237" s="14">
        <f>(E237/180.15)*100</f>
        <v>0.55509297807382729</v>
      </c>
      <c r="K237" s="14">
        <f>(F237/180.15)*100</f>
        <v>2.2203719122953092</v>
      </c>
      <c r="L237" s="14">
        <f>(G237/180.15)*100</f>
        <v>0</v>
      </c>
      <c r="M237" s="14">
        <f>(H237/180.15)*100</f>
        <v>6.1060227588121005</v>
      </c>
    </row>
    <row r="238" spans="1:13" x14ac:dyDescent="0.2">
      <c r="A238" t="s">
        <v>36</v>
      </c>
      <c r="B238" s="20">
        <v>2008</v>
      </c>
      <c r="C238" t="s">
        <v>16</v>
      </c>
      <c r="D238" s="13">
        <v>24</v>
      </c>
      <c r="E238" s="13">
        <v>1</v>
      </c>
      <c r="F238" s="13">
        <v>10</v>
      </c>
      <c r="G238" s="13"/>
      <c r="H238" s="13">
        <v>35</v>
      </c>
      <c r="I238" s="14">
        <f>(D238/1272.97)*100</f>
        <v>1.8853547216352309</v>
      </c>
      <c r="J238" s="14">
        <f>(E238/1272.97)*100</f>
        <v>7.8556446734801291E-2</v>
      </c>
      <c r="K238" s="14">
        <f>(F238/1272.97)*100</f>
        <v>0.785564467348013</v>
      </c>
      <c r="L238" s="14">
        <f>(G238/1272.97)*100</f>
        <v>0</v>
      </c>
      <c r="M238" s="14">
        <f>(H238/1272.97)*100</f>
        <v>2.7494756357180452</v>
      </c>
    </row>
    <row r="239" spans="1:13" x14ac:dyDescent="0.2">
      <c r="A239" t="s">
        <v>36</v>
      </c>
      <c r="B239" s="20">
        <v>2008</v>
      </c>
      <c r="C239" t="s">
        <v>17</v>
      </c>
      <c r="D239" s="13">
        <v>1</v>
      </c>
      <c r="E239" s="13">
        <v>1</v>
      </c>
      <c r="F239" s="13">
        <v>1</v>
      </c>
      <c r="G239" s="13"/>
      <c r="H239" s="13">
        <v>3</v>
      </c>
      <c r="I239" s="14">
        <f>(D239/1264.53)*100</f>
        <v>7.9080765185483931E-2</v>
      </c>
      <c r="J239" s="14">
        <f>(E239/1264.53)*100</f>
        <v>7.9080765185483931E-2</v>
      </c>
      <c r="K239" s="14">
        <f>(F239/1264.53)*100</f>
        <v>7.9080765185483931E-2</v>
      </c>
      <c r="L239" s="14">
        <f>(G239/1264.53)*100</f>
        <v>0</v>
      </c>
      <c r="M239" s="14">
        <f>(H239/1264.53)*100</f>
        <v>0.23724229555645179</v>
      </c>
    </row>
    <row r="240" spans="1:13" x14ac:dyDescent="0.2">
      <c r="A240" s="9" t="s">
        <v>36</v>
      </c>
      <c r="B240" s="19">
        <v>2009</v>
      </c>
      <c r="C240" s="9"/>
      <c r="D240" s="15">
        <v>50</v>
      </c>
      <c r="E240" s="15">
        <v>61</v>
      </c>
      <c r="F240" s="15">
        <v>102</v>
      </c>
      <c r="G240" s="15">
        <v>1</v>
      </c>
      <c r="H240" s="15">
        <v>214</v>
      </c>
      <c r="I240" s="16"/>
      <c r="J240" s="16"/>
      <c r="K240" s="16"/>
      <c r="L240" s="16"/>
      <c r="M240" s="16"/>
    </row>
    <row r="241" spans="1:13" x14ac:dyDescent="0.2">
      <c r="A241" t="s">
        <v>36</v>
      </c>
      <c r="B241" s="20">
        <v>2009</v>
      </c>
      <c r="C241" t="s">
        <v>11</v>
      </c>
      <c r="D241" s="13">
        <v>9</v>
      </c>
      <c r="E241" s="13">
        <v>1</v>
      </c>
      <c r="F241" s="13">
        <v>15</v>
      </c>
      <c r="G241" s="13"/>
      <c r="H241" s="13">
        <v>25</v>
      </c>
      <c r="I241" s="14">
        <f>(D241/180.15)*100</f>
        <v>4.9958368026644457</v>
      </c>
      <c r="J241" s="14">
        <f>(E241/180.15)*100</f>
        <v>0.55509297807382729</v>
      </c>
      <c r="K241" s="14">
        <f>(F241/180.15)*100</f>
        <v>8.3263946711074102</v>
      </c>
      <c r="L241" s="14">
        <f>(G241/180.15)*100</f>
        <v>0</v>
      </c>
      <c r="M241" s="14">
        <f>(H241/180.15)*100</f>
        <v>13.877324451845684</v>
      </c>
    </row>
    <row r="242" spans="1:13" x14ac:dyDescent="0.2">
      <c r="A242" t="s">
        <v>36</v>
      </c>
      <c r="B242" s="20">
        <v>2009</v>
      </c>
      <c r="C242" t="s">
        <v>16</v>
      </c>
      <c r="D242" s="13">
        <v>30</v>
      </c>
      <c r="E242" s="13">
        <v>8</v>
      </c>
      <c r="F242" s="13">
        <v>21</v>
      </c>
      <c r="G242" s="13"/>
      <c r="H242" s="13">
        <v>59</v>
      </c>
      <c r="I242" s="14">
        <f>(D242/1272.97)*100</f>
        <v>2.3566934020440389</v>
      </c>
      <c r="J242" s="14">
        <f>(E242/1272.97)*100</f>
        <v>0.62845157387841033</v>
      </c>
      <c r="K242" s="14">
        <f>(F242/1272.97)*100</f>
        <v>1.6496853814308272</v>
      </c>
      <c r="L242" s="14">
        <f>(G242/1272.97)*100</f>
        <v>0</v>
      </c>
      <c r="M242" s="14">
        <f>(H242/1272.97)*100</f>
        <v>4.6348303573532768</v>
      </c>
    </row>
    <row r="243" spans="1:13" x14ac:dyDescent="0.2">
      <c r="A243" t="s">
        <v>36</v>
      </c>
      <c r="B243" s="20">
        <v>2009</v>
      </c>
      <c r="C243" t="s">
        <v>20</v>
      </c>
      <c r="D243" s="13"/>
      <c r="E243" s="13">
        <v>4</v>
      </c>
      <c r="F243" s="13">
        <v>11</v>
      </c>
      <c r="G243" s="13"/>
      <c r="H243" s="13">
        <v>15</v>
      </c>
      <c r="I243" s="14">
        <f>(D243/9.66)*100</f>
        <v>0</v>
      </c>
      <c r="J243" s="14">
        <f>(E243/9.66)*100</f>
        <v>41.407867494824011</v>
      </c>
      <c r="K243" s="14">
        <f>(F243/9.66)*100</f>
        <v>113.87163561076605</v>
      </c>
      <c r="L243" s="14">
        <f>(G243/9.66)*100</f>
        <v>0</v>
      </c>
      <c r="M243" s="14">
        <f>(H243/9.66)*100</f>
        <v>155.27950310559007</v>
      </c>
    </row>
    <row r="244" spans="1:13" x14ac:dyDescent="0.2">
      <c r="A244" t="s">
        <v>36</v>
      </c>
      <c r="B244" s="20">
        <v>2009</v>
      </c>
      <c r="C244" t="s">
        <v>17</v>
      </c>
      <c r="D244" s="13">
        <v>11</v>
      </c>
      <c r="E244" s="13">
        <v>48</v>
      </c>
      <c r="F244" s="13">
        <v>55</v>
      </c>
      <c r="G244" s="13">
        <v>1</v>
      </c>
      <c r="H244" s="13">
        <v>115</v>
      </c>
      <c r="I244" s="14">
        <f>(D244/1264.53)*100</f>
        <v>0.86988841704032338</v>
      </c>
      <c r="J244" s="14">
        <f>(E244/1264.53)*100</f>
        <v>3.7958767289032287</v>
      </c>
      <c r="K244" s="14">
        <f>(F244/1264.53)*100</f>
        <v>4.3494420852016162</v>
      </c>
      <c r="L244" s="14">
        <f>(G244/1264.53)*100</f>
        <v>7.9080765185483931E-2</v>
      </c>
      <c r="M244" s="14">
        <f>(H244/1264.53)*100</f>
        <v>9.0942879963306531</v>
      </c>
    </row>
    <row r="245" spans="1:13" x14ac:dyDescent="0.2">
      <c r="A245" s="9" t="s">
        <v>36</v>
      </c>
      <c r="B245" s="19">
        <v>2010</v>
      </c>
      <c r="C245" s="9"/>
      <c r="D245" s="15">
        <v>30</v>
      </c>
      <c r="E245" s="15">
        <v>5</v>
      </c>
      <c r="F245" s="15">
        <v>28</v>
      </c>
      <c r="G245" s="15">
        <v>1</v>
      </c>
      <c r="H245" s="15">
        <v>64</v>
      </c>
      <c r="I245" s="16"/>
      <c r="J245" s="16"/>
      <c r="K245" s="16"/>
      <c r="L245" s="16"/>
      <c r="M245" s="16"/>
    </row>
    <row r="246" spans="1:13" x14ac:dyDescent="0.2">
      <c r="A246" t="s">
        <v>36</v>
      </c>
      <c r="B246" s="20">
        <v>2010</v>
      </c>
      <c r="C246" t="s">
        <v>11</v>
      </c>
      <c r="D246" s="13">
        <v>8</v>
      </c>
      <c r="E246" s="13"/>
      <c r="F246" s="13">
        <v>7</v>
      </c>
      <c r="G246" s="13"/>
      <c r="H246" s="13">
        <v>15</v>
      </c>
      <c r="I246" s="14">
        <f>(D246/180.15)*100</f>
        <v>4.4407438245906183</v>
      </c>
      <c r="J246" s="14">
        <f>(E246/180.15)*100</f>
        <v>0</v>
      </c>
      <c r="K246" s="14">
        <f>(F246/180.15)*100</f>
        <v>3.8856508465167918</v>
      </c>
      <c r="L246" s="14">
        <f>(G246/180.15)*100</f>
        <v>0</v>
      </c>
      <c r="M246" s="14">
        <f>(H246/180.15)*100</f>
        <v>8.3263946711074102</v>
      </c>
    </row>
    <row r="247" spans="1:13" x14ac:dyDescent="0.2">
      <c r="A247" t="s">
        <v>36</v>
      </c>
      <c r="B247" s="20">
        <v>2010</v>
      </c>
      <c r="C247" t="s">
        <v>16</v>
      </c>
      <c r="D247" s="13">
        <v>17</v>
      </c>
      <c r="E247" s="13">
        <v>1</v>
      </c>
      <c r="F247" s="13">
        <v>6</v>
      </c>
      <c r="G247" s="13">
        <v>1</v>
      </c>
      <c r="H247" s="13">
        <v>25</v>
      </c>
      <c r="I247" s="14">
        <f>(D247/1272.97)*100</f>
        <v>1.3354595944916219</v>
      </c>
      <c r="J247" s="14">
        <f>(E247/1272.97)*100</f>
        <v>7.8556446734801291E-2</v>
      </c>
      <c r="K247" s="14">
        <f>(F247/1272.97)*100</f>
        <v>0.47133868040880772</v>
      </c>
      <c r="L247" s="14">
        <f>(G247/1272.97)*100</f>
        <v>7.8556446734801291E-2</v>
      </c>
      <c r="M247" s="14">
        <f>(H247/1272.97)*100</f>
        <v>1.9639111683700323</v>
      </c>
    </row>
    <row r="248" spans="1:13" x14ac:dyDescent="0.2">
      <c r="A248" t="s">
        <v>36</v>
      </c>
      <c r="B248" s="20">
        <v>2010</v>
      </c>
      <c r="C248" t="s">
        <v>20</v>
      </c>
      <c r="D248" s="13">
        <v>1</v>
      </c>
      <c r="E248" s="13"/>
      <c r="F248" s="13">
        <v>3</v>
      </c>
      <c r="G248" s="13"/>
      <c r="H248" s="13">
        <v>4</v>
      </c>
      <c r="I248" s="14">
        <f>(D248/9.66)*100</f>
        <v>10.351966873706003</v>
      </c>
      <c r="J248" s="14">
        <f>(E248/9.66)*100</f>
        <v>0</v>
      </c>
      <c r="K248" s="14">
        <f>(F248/9.66)*100</f>
        <v>31.05590062111801</v>
      </c>
      <c r="L248" s="14">
        <f>(G248/9.66)*100</f>
        <v>0</v>
      </c>
      <c r="M248" s="14">
        <f>(H248/9.66)*100</f>
        <v>41.407867494824011</v>
      </c>
    </row>
    <row r="249" spans="1:13" x14ac:dyDescent="0.2">
      <c r="A249" t="s">
        <v>36</v>
      </c>
      <c r="B249" s="20">
        <v>2010</v>
      </c>
      <c r="C249" t="s">
        <v>17</v>
      </c>
      <c r="D249" s="13">
        <v>4</v>
      </c>
      <c r="E249" s="13">
        <v>4</v>
      </c>
      <c r="F249" s="13">
        <v>12</v>
      </c>
      <c r="G249" s="13"/>
      <c r="H249" s="13">
        <v>20</v>
      </c>
      <c r="I249" s="14">
        <f>(D249/1264.53)*100</f>
        <v>0.31632306074193572</v>
      </c>
      <c r="J249" s="14">
        <f>(E249/1264.53)*100</f>
        <v>0.31632306074193572</v>
      </c>
      <c r="K249" s="14">
        <f>(F249/1264.53)*100</f>
        <v>0.94896918222580717</v>
      </c>
      <c r="L249" s="14">
        <f>(G249/1264.53)*100</f>
        <v>0</v>
      </c>
      <c r="M249" s="14">
        <f>(H249/1264.53)*100</f>
        <v>1.5816153037096787</v>
      </c>
    </row>
    <row r="250" spans="1:13" x14ac:dyDescent="0.2">
      <c r="A250" s="9" t="s">
        <v>36</v>
      </c>
      <c r="B250" s="19">
        <v>2011</v>
      </c>
      <c r="C250" s="9"/>
      <c r="D250" s="15">
        <v>48</v>
      </c>
      <c r="E250" s="15">
        <v>6</v>
      </c>
      <c r="F250" s="15">
        <v>29</v>
      </c>
      <c r="G250" s="15">
        <v>1</v>
      </c>
      <c r="H250" s="15">
        <v>84</v>
      </c>
      <c r="I250" s="16"/>
      <c r="J250" s="16"/>
      <c r="K250" s="16"/>
      <c r="L250" s="16"/>
      <c r="M250" s="16"/>
    </row>
    <row r="251" spans="1:13" x14ac:dyDescent="0.2">
      <c r="A251" t="s">
        <v>36</v>
      </c>
      <c r="B251" s="20">
        <v>2011</v>
      </c>
      <c r="C251" t="s">
        <v>11</v>
      </c>
      <c r="D251" s="13">
        <v>9</v>
      </c>
      <c r="E251" s="13"/>
      <c r="F251" s="13">
        <v>6</v>
      </c>
      <c r="G251" s="13"/>
      <c r="H251" s="13">
        <v>15</v>
      </c>
      <c r="I251" s="14">
        <f>(D251/180.15)*100</f>
        <v>4.9958368026644457</v>
      </c>
      <c r="J251" s="14">
        <f>(E251/180.15)*100</f>
        <v>0</v>
      </c>
      <c r="K251" s="14">
        <f>(F251/180.15)*100</f>
        <v>3.330557868442964</v>
      </c>
      <c r="L251" s="14">
        <f>(G251/180.15)*100</f>
        <v>0</v>
      </c>
      <c r="M251" s="14">
        <f>(H251/180.15)*100</f>
        <v>8.3263946711074102</v>
      </c>
    </row>
    <row r="252" spans="1:13" x14ac:dyDescent="0.2">
      <c r="A252" t="s">
        <v>36</v>
      </c>
      <c r="B252" s="20">
        <v>2011</v>
      </c>
      <c r="C252" t="s">
        <v>16</v>
      </c>
      <c r="D252" s="13">
        <v>30</v>
      </c>
      <c r="E252" s="13">
        <v>1</v>
      </c>
      <c r="F252" s="13">
        <v>13</v>
      </c>
      <c r="G252" s="13"/>
      <c r="H252" s="13">
        <v>44</v>
      </c>
      <c r="I252" s="14">
        <f>(D252/1272.97)*100</f>
        <v>2.3566934020440389</v>
      </c>
      <c r="J252" s="14">
        <f>(E252/1272.97)*100</f>
        <v>7.8556446734801291E-2</v>
      </c>
      <c r="K252" s="14">
        <f>(F252/1272.97)*100</f>
        <v>1.0212338075524168</v>
      </c>
      <c r="L252" s="14">
        <f>(G252/1272.97)*100</f>
        <v>0</v>
      </c>
      <c r="M252" s="14">
        <f>(H252/1272.97)*100</f>
        <v>3.4564836563312564</v>
      </c>
    </row>
    <row r="253" spans="1:13" x14ac:dyDescent="0.2">
      <c r="A253" t="s">
        <v>36</v>
      </c>
      <c r="B253" s="20">
        <v>2011</v>
      </c>
      <c r="C253" t="s">
        <v>17</v>
      </c>
      <c r="D253" s="13">
        <v>9</v>
      </c>
      <c r="E253" s="13">
        <v>5</v>
      </c>
      <c r="F253" s="13">
        <v>10</v>
      </c>
      <c r="G253" s="13">
        <v>1</v>
      </c>
      <c r="H253" s="13">
        <v>25</v>
      </c>
      <c r="I253" s="14">
        <f>(D253/1264.53)*100</f>
        <v>0.71172688666935546</v>
      </c>
      <c r="J253" s="14">
        <f>(E253/1264.53)*100</f>
        <v>0.39540382592741968</v>
      </c>
      <c r="K253" s="14">
        <f>(F253/1264.53)*100</f>
        <v>0.79080765185483937</v>
      </c>
      <c r="L253" s="14">
        <f>(G253/1264.53)*100</f>
        <v>7.9080765185483931E-2</v>
      </c>
      <c r="M253" s="14">
        <f>(H253/1264.53)*100</f>
        <v>1.9770191296370982</v>
      </c>
    </row>
    <row r="254" spans="1:13" x14ac:dyDescent="0.2">
      <c r="A254" s="9" t="s">
        <v>36</v>
      </c>
      <c r="B254" s="19">
        <v>2012</v>
      </c>
      <c r="C254" s="9"/>
      <c r="D254" s="15">
        <v>33</v>
      </c>
      <c r="E254" s="15">
        <v>23</v>
      </c>
      <c r="F254" s="15">
        <v>20</v>
      </c>
      <c r="G254" s="15">
        <v>2</v>
      </c>
      <c r="H254" s="15">
        <v>78</v>
      </c>
      <c r="I254" s="16"/>
      <c r="J254" s="16"/>
      <c r="K254" s="16"/>
      <c r="L254" s="16"/>
      <c r="M254" s="16"/>
    </row>
    <row r="255" spans="1:13" x14ac:dyDescent="0.2">
      <c r="A255" t="s">
        <v>36</v>
      </c>
      <c r="B255" s="20">
        <v>2012</v>
      </c>
      <c r="C255" t="s">
        <v>11</v>
      </c>
      <c r="D255" s="13">
        <v>9</v>
      </c>
      <c r="E255" s="13">
        <v>2</v>
      </c>
      <c r="F255" s="13"/>
      <c r="G255" s="13"/>
      <c r="H255" s="13">
        <v>11</v>
      </c>
      <c r="I255" s="14">
        <f>(D255/180.15)*100</f>
        <v>4.9958368026644457</v>
      </c>
      <c r="J255" s="14">
        <f>(E255/180.15)*100</f>
        <v>1.1101859561476546</v>
      </c>
      <c r="K255" s="14">
        <f>(F255/180.15)*100</f>
        <v>0</v>
      </c>
      <c r="L255" s="14">
        <f>(G255/180.15)*100</f>
        <v>0</v>
      </c>
      <c r="M255" s="14">
        <f>(H255/180.15)*100</f>
        <v>6.1060227588121005</v>
      </c>
    </row>
    <row r="256" spans="1:13" x14ac:dyDescent="0.2">
      <c r="A256" t="s">
        <v>36</v>
      </c>
      <c r="B256" s="20">
        <v>2012</v>
      </c>
      <c r="C256" t="s">
        <v>16</v>
      </c>
      <c r="D256" s="13">
        <v>16</v>
      </c>
      <c r="E256" s="13">
        <v>1</v>
      </c>
      <c r="F256" s="13">
        <v>5</v>
      </c>
      <c r="G256" s="13"/>
      <c r="H256" s="13">
        <v>22</v>
      </c>
      <c r="I256" s="14">
        <f>(D256/1272.97)*100</f>
        <v>1.2569031477568207</v>
      </c>
      <c r="J256" s="14">
        <f>(E256/1272.97)*100</f>
        <v>7.8556446734801291E-2</v>
      </c>
      <c r="K256" s="14">
        <f>(F256/1272.97)*100</f>
        <v>0.3927822336740065</v>
      </c>
      <c r="L256" s="14">
        <f>(G256/1272.97)*100</f>
        <v>0</v>
      </c>
      <c r="M256" s="14">
        <f>(H256/1272.97)*100</f>
        <v>1.7282418281656282</v>
      </c>
    </row>
    <row r="257" spans="1:13" x14ac:dyDescent="0.2">
      <c r="A257" t="s">
        <v>36</v>
      </c>
      <c r="B257" s="20">
        <v>2012</v>
      </c>
      <c r="C257" t="s">
        <v>20</v>
      </c>
      <c r="D257" s="13">
        <v>1</v>
      </c>
      <c r="E257" s="13"/>
      <c r="F257" s="13"/>
      <c r="G257" s="13"/>
      <c r="H257" s="13">
        <v>1</v>
      </c>
      <c r="I257" s="14">
        <f>(D257/9.66)*100</f>
        <v>10.351966873706003</v>
      </c>
      <c r="J257" s="14">
        <f>(E257/9.66)*100</f>
        <v>0</v>
      </c>
      <c r="K257" s="14">
        <f>(F257/9.66)*100</f>
        <v>0</v>
      </c>
      <c r="L257" s="14">
        <f>(G257/9.66)*100</f>
        <v>0</v>
      </c>
      <c r="M257" s="14">
        <f>(H257/9.66)*100</f>
        <v>10.351966873706003</v>
      </c>
    </row>
    <row r="258" spans="1:13" x14ac:dyDescent="0.2">
      <c r="A258" t="s">
        <v>36</v>
      </c>
      <c r="B258" s="20">
        <v>2012</v>
      </c>
      <c r="C258" t="s">
        <v>17</v>
      </c>
      <c r="D258" s="13">
        <v>7</v>
      </c>
      <c r="E258" s="13">
        <v>20</v>
      </c>
      <c r="F258" s="13">
        <v>15</v>
      </c>
      <c r="G258" s="13">
        <v>2</v>
      </c>
      <c r="H258" s="13">
        <v>44</v>
      </c>
      <c r="I258" s="14">
        <f>(D258/1264.53)*100</f>
        <v>0.55356535629838755</v>
      </c>
      <c r="J258" s="14">
        <f>(E258/1264.53)*100</f>
        <v>1.5816153037096787</v>
      </c>
      <c r="K258" s="14">
        <f>(F258/1264.53)*100</f>
        <v>1.1862114777822592</v>
      </c>
      <c r="L258" s="14">
        <f>(G258/1264.53)*100</f>
        <v>0.15816153037096786</v>
      </c>
      <c r="M258" s="14">
        <f>(H258/1264.53)*100</f>
        <v>3.4795536681612935</v>
      </c>
    </row>
    <row r="259" spans="1:13" x14ac:dyDescent="0.2">
      <c r="A259" s="6" t="s">
        <v>37</v>
      </c>
      <c r="B259" s="7" t="s">
        <v>96</v>
      </c>
      <c r="C259" s="6"/>
      <c r="D259" s="17">
        <v>464</v>
      </c>
      <c r="E259" s="17">
        <v>67</v>
      </c>
      <c r="F259" s="17">
        <v>85</v>
      </c>
      <c r="G259" s="17">
        <v>31</v>
      </c>
      <c r="H259" s="17">
        <v>647</v>
      </c>
      <c r="I259" s="18"/>
      <c r="J259" s="18"/>
      <c r="K259" s="18"/>
      <c r="L259" s="18"/>
      <c r="M259" s="18"/>
    </row>
    <row r="260" spans="1:13" x14ac:dyDescent="0.2">
      <c r="A260" s="9" t="s">
        <v>37</v>
      </c>
      <c r="B260" s="19">
        <v>2001</v>
      </c>
      <c r="C260" s="9"/>
      <c r="D260" s="15">
        <v>24</v>
      </c>
      <c r="E260" s="15">
        <v>23</v>
      </c>
      <c r="F260" s="15">
        <v>4</v>
      </c>
      <c r="G260" s="15">
        <v>1</v>
      </c>
      <c r="H260" s="15">
        <v>52</v>
      </c>
      <c r="I260" s="16"/>
      <c r="J260" s="16"/>
      <c r="K260" s="16"/>
      <c r="L260" s="16"/>
      <c r="M260" s="16"/>
    </row>
    <row r="261" spans="1:13" x14ac:dyDescent="0.2">
      <c r="A261" t="s">
        <v>37</v>
      </c>
      <c r="B261" s="20">
        <v>2001</v>
      </c>
      <c r="C261" t="s">
        <v>11</v>
      </c>
      <c r="D261" s="13">
        <v>3</v>
      </c>
      <c r="E261" s="13">
        <v>2</v>
      </c>
      <c r="F261" s="13">
        <v>1</v>
      </c>
      <c r="G261" s="13"/>
      <c r="H261" s="13">
        <v>6</v>
      </c>
      <c r="I261" s="14">
        <f>(D261/79.63)*100</f>
        <v>3.7674243375612213</v>
      </c>
      <c r="J261" s="14">
        <f>(E261/79.63)*100</f>
        <v>2.5116162250408141</v>
      </c>
      <c r="K261" s="14">
        <f>(F261/79.63)*100</f>
        <v>1.255808112520407</v>
      </c>
      <c r="L261" s="14">
        <f>(G261/79.63)*100</f>
        <v>0</v>
      </c>
      <c r="M261" s="14">
        <f>(H261/79.63)*100</f>
        <v>7.5348486751224426</v>
      </c>
    </row>
    <row r="262" spans="1:13" x14ac:dyDescent="0.2">
      <c r="A262" t="s">
        <v>37</v>
      </c>
      <c r="B262" s="20">
        <v>2001</v>
      </c>
      <c r="C262" t="s">
        <v>16</v>
      </c>
      <c r="D262" s="13">
        <v>17</v>
      </c>
      <c r="E262" s="13">
        <v>1</v>
      </c>
      <c r="F262" s="13">
        <v>2</v>
      </c>
      <c r="G262" s="13"/>
      <c r="H262" s="13">
        <v>20</v>
      </c>
      <c r="I262" s="14">
        <f>(D262/872)*100</f>
        <v>1.9495412844036699</v>
      </c>
      <c r="J262" s="14">
        <f>(E262/872)*100</f>
        <v>0.11467889908256881</v>
      </c>
      <c r="K262" s="14">
        <f>(F262/872)*100</f>
        <v>0.22935779816513763</v>
      </c>
      <c r="L262" s="14">
        <f>(G262/872)*100</f>
        <v>0</v>
      </c>
      <c r="M262" s="14">
        <f>(H262/872)*100</f>
        <v>2.2935779816513762</v>
      </c>
    </row>
    <row r="263" spans="1:13" x14ac:dyDescent="0.2">
      <c r="A263" t="s">
        <v>37</v>
      </c>
      <c r="B263" s="20">
        <v>2001</v>
      </c>
      <c r="C263" t="s">
        <v>17</v>
      </c>
      <c r="D263" s="13">
        <v>4</v>
      </c>
      <c r="E263" s="13">
        <v>20</v>
      </c>
      <c r="F263" s="13">
        <v>1</v>
      </c>
      <c r="G263" s="13">
        <v>1</v>
      </c>
      <c r="H263" s="13">
        <v>26</v>
      </c>
      <c r="I263" s="14">
        <f>(D263/600.72)*100</f>
        <v>0.66586762551604739</v>
      </c>
      <c r="J263" s="14">
        <f>(E263/600.72)*100</f>
        <v>3.329338127580237</v>
      </c>
      <c r="K263" s="14">
        <f>(F263/600.72)*100</f>
        <v>0.16646690637901185</v>
      </c>
      <c r="L263" s="14">
        <f>(G263/600.72)*100</f>
        <v>0.16646690637901185</v>
      </c>
      <c r="M263" s="14">
        <f>(H263/600.72)*100</f>
        <v>4.3281395658543085</v>
      </c>
    </row>
    <row r="264" spans="1:13" x14ac:dyDescent="0.2">
      <c r="A264" s="9" t="s">
        <v>37</v>
      </c>
      <c r="B264" s="19">
        <v>2002</v>
      </c>
      <c r="C264" s="9"/>
      <c r="D264" s="15">
        <v>20</v>
      </c>
      <c r="E264" s="15">
        <v>7</v>
      </c>
      <c r="F264" s="15">
        <v>2</v>
      </c>
      <c r="G264" s="15">
        <v>9</v>
      </c>
      <c r="H264" s="15">
        <v>38</v>
      </c>
      <c r="I264" s="16"/>
      <c r="J264" s="16"/>
      <c r="K264" s="16"/>
      <c r="L264" s="16"/>
      <c r="M264" s="16"/>
    </row>
    <row r="265" spans="1:13" x14ac:dyDescent="0.2">
      <c r="A265" t="s">
        <v>37</v>
      </c>
      <c r="B265" s="20">
        <v>2002</v>
      </c>
      <c r="C265" t="s">
        <v>11</v>
      </c>
      <c r="D265" s="13">
        <v>1</v>
      </c>
      <c r="E265" s="13"/>
      <c r="F265" s="13"/>
      <c r="G265" s="13"/>
      <c r="H265" s="13">
        <v>1</v>
      </c>
      <c r="I265" s="14">
        <f>(D265/79.63)*100</f>
        <v>1.255808112520407</v>
      </c>
      <c r="J265" s="14">
        <f>(E265/79.63)*100</f>
        <v>0</v>
      </c>
      <c r="K265" s="14">
        <f>(F265/79.63)*100</f>
        <v>0</v>
      </c>
      <c r="L265" s="14">
        <f>(G265/79.63)*100</f>
        <v>0</v>
      </c>
      <c r="M265" s="14">
        <f>(H265/79.63)*100</f>
        <v>1.255808112520407</v>
      </c>
    </row>
    <row r="266" spans="1:13" x14ac:dyDescent="0.2">
      <c r="A266" t="s">
        <v>37</v>
      </c>
      <c r="B266" s="20">
        <v>2002</v>
      </c>
      <c r="C266" t="s">
        <v>16</v>
      </c>
      <c r="D266" s="13">
        <v>17</v>
      </c>
      <c r="E266" s="13"/>
      <c r="F266" s="13">
        <v>1</v>
      </c>
      <c r="G266" s="13"/>
      <c r="H266" s="13">
        <v>18</v>
      </c>
      <c r="I266" s="14">
        <f>(D266/872)*100</f>
        <v>1.9495412844036699</v>
      </c>
      <c r="J266" s="14">
        <f>(E266/872)*100</f>
        <v>0</v>
      </c>
      <c r="K266" s="14">
        <f>(F266/872)*100</f>
        <v>0.11467889908256881</v>
      </c>
      <c r="L266" s="14">
        <f>(G266/872)*100</f>
        <v>0</v>
      </c>
      <c r="M266" s="14">
        <f>(H266/872)*100</f>
        <v>2.0642201834862388</v>
      </c>
    </row>
    <row r="267" spans="1:13" x14ac:dyDescent="0.2">
      <c r="A267" t="s">
        <v>37</v>
      </c>
      <c r="B267" s="20">
        <v>2002</v>
      </c>
      <c r="C267" t="s">
        <v>17</v>
      </c>
      <c r="D267" s="13">
        <v>2</v>
      </c>
      <c r="E267" s="13">
        <v>7</v>
      </c>
      <c r="F267" s="13">
        <v>1</v>
      </c>
      <c r="G267" s="13">
        <v>9</v>
      </c>
      <c r="H267" s="13">
        <v>19</v>
      </c>
      <c r="I267" s="14">
        <f>(D267/600.72)*100</f>
        <v>0.3329338127580237</v>
      </c>
      <c r="J267" s="14">
        <f>(E267/600.72)*100</f>
        <v>1.1652683446530829</v>
      </c>
      <c r="K267" s="14">
        <f>(F267/600.72)*100</f>
        <v>0.16646690637901185</v>
      </c>
      <c r="L267" s="14">
        <f>(G267/600.72)*100</f>
        <v>1.4982021574111066</v>
      </c>
      <c r="M267" s="14">
        <f>(H267/600.72)*100</f>
        <v>3.1628712212012253</v>
      </c>
    </row>
    <row r="268" spans="1:13" x14ac:dyDescent="0.2">
      <c r="A268" s="9" t="s">
        <v>37</v>
      </c>
      <c r="B268" s="19">
        <v>2003</v>
      </c>
      <c r="C268" s="9"/>
      <c r="D268" s="15">
        <v>32</v>
      </c>
      <c r="E268" s="15">
        <v>4</v>
      </c>
      <c r="F268" s="15">
        <v>1</v>
      </c>
      <c r="G268" s="15"/>
      <c r="H268" s="15">
        <v>37</v>
      </c>
      <c r="I268" s="16"/>
      <c r="J268" s="16"/>
      <c r="K268" s="16"/>
      <c r="L268" s="16"/>
      <c r="M268" s="16"/>
    </row>
    <row r="269" spans="1:13" x14ac:dyDescent="0.2">
      <c r="A269" t="s">
        <v>37</v>
      </c>
      <c r="B269" s="20">
        <v>2003</v>
      </c>
      <c r="C269" t="s">
        <v>11</v>
      </c>
      <c r="D269" s="13">
        <v>2</v>
      </c>
      <c r="E269" s="13"/>
      <c r="F269" s="13"/>
      <c r="G269" s="13"/>
      <c r="H269" s="13">
        <v>2</v>
      </c>
      <c r="I269" s="14">
        <f>(D269/79.63)*100</f>
        <v>2.5116162250408141</v>
      </c>
      <c r="J269" s="14">
        <f>(E269/79.63)*100</f>
        <v>0</v>
      </c>
      <c r="K269" s="14">
        <f>(F269/79.63)*100</f>
        <v>0</v>
      </c>
      <c r="L269" s="14">
        <f>(G269/79.63)*100</f>
        <v>0</v>
      </c>
      <c r="M269" s="14">
        <f>(H269/79.63)*100</f>
        <v>2.5116162250408141</v>
      </c>
    </row>
    <row r="270" spans="1:13" x14ac:dyDescent="0.2">
      <c r="A270" t="s">
        <v>37</v>
      </c>
      <c r="B270" s="20">
        <v>2003</v>
      </c>
      <c r="C270" t="s">
        <v>16</v>
      </c>
      <c r="D270" s="13">
        <v>26</v>
      </c>
      <c r="E270" s="13"/>
      <c r="F270" s="13">
        <v>1</v>
      </c>
      <c r="G270" s="13"/>
      <c r="H270" s="13">
        <v>27</v>
      </c>
      <c r="I270" s="14">
        <f>(D270/872)*100</f>
        <v>2.9816513761467891</v>
      </c>
      <c r="J270" s="14">
        <f>(E270/872)*100</f>
        <v>0</v>
      </c>
      <c r="K270" s="14">
        <f>(F270/872)*100</f>
        <v>0.11467889908256881</v>
      </c>
      <c r="L270" s="14">
        <f>(G270/872)*100</f>
        <v>0</v>
      </c>
      <c r="M270" s="14">
        <f>(H270/872)*100</f>
        <v>3.096330275229358</v>
      </c>
    </row>
    <row r="271" spans="1:13" x14ac:dyDescent="0.2">
      <c r="A271" t="s">
        <v>37</v>
      </c>
      <c r="B271" s="20">
        <v>2003</v>
      </c>
      <c r="C271" t="s">
        <v>17</v>
      </c>
      <c r="D271" s="13">
        <v>4</v>
      </c>
      <c r="E271" s="13">
        <v>4</v>
      </c>
      <c r="F271" s="13"/>
      <c r="G271" s="13"/>
      <c r="H271" s="13">
        <v>8</v>
      </c>
      <c r="I271" s="14">
        <f>(D271/600.72)*100</f>
        <v>0.66586762551604739</v>
      </c>
      <c r="J271" s="14">
        <f>(E271/600.72)*100</f>
        <v>0.66586762551604739</v>
      </c>
      <c r="K271" s="14">
        <f>(F271/600.72)*100</f>
        <v>0</v>
      </c>
      <c r="L271" s="14">
        <f>(G271/600.72)*100</f>
        <v>0</v>
      </c>
      <c r="M271" s="14">
        <f>(H271/600.72)*100</f>
        <v>1.3317352510320948</v>
      </c>
    </row>
    <row r="272" spans="1:13" x14ac:dyDescent="0.2">
      <c r="A272" s="9" t="s">
        <v>37</v>
      </c>
      <c r="B272" s="19">
        <v>2004</v>
      </c>
      <c r="C272" s="9"/>
      <c r="D272" s="15">
        <v>43</v>
      </c>
      <c r="E272" s="15">
        <v>6</v>
      </c>
      <c r="F272" s="15">
        <v>13</v>
      </c>
      <c r="G272" s="15"/>
      <c r="H272" s="15">
        <v>62</v>
      </c>
      <c r="I272" s="16"/>
      <c r="J272" s="16"/>
      <c r="K272" s="16"/>
      <c r="L272" s="16"/>
      <c r="M272" s="16"/>
    </row>
    <row r="273" spans="1:13" x14ac:dyDescent="0.2">
      <c r="A273" t="s">
        <v>37</v>
      </c>
      <c r="B273" s="20">
        <v>2004</v>
      </c>
      <c r="C273" t="s">
        <v>11</v>
      </c>
      <c r="D273" s="13">
        <v>4</v>
      </c>
      <c r="E273" s="13"/>
      <c r="F273" s="13">
        <v>4</v>
      </c>
      <c r="G273" s="13"/>
      <c r="H273" s="13">
        <v>8</v>
      </c>
      <c r="I273" s="14">
        <f>(D273/79.63)*100</f>
        <v>5.0232324500816281</v>
      </c>
      <c r="J273" s="14">
        <f>(E273/79.63)*100</f>
        <v>0</v>
      </c>
      <c r="K273" s="14">
        <f>(F273/79.63)*100</f>
        <v>5.0232324500816281</v>
      </c>
      <c r="L273" s="14">
        <f>(G273/79.63)*100</f>
        <v>0</v>
      </c>
      <c r="M273" s="14">
        <f>(H273/79.63)*100</f>
        <v>10.046464900163256</v>
      </c>
    </row>
    <row r="274" spans="1:13" x14ac:dyDescent="0.2">
      <c r="A274" t="s">
        <v>37</v>
      </c>
      <c r="B274" s="20">
        <v>2004</v>
      </c>
      <c r="C274" t="s">
        <v>16</v>
      </c>
      <c r="D274" s="13">
        <v>29</v>
      </c>
      <c r="E274" s="13"/>
      <c r="F274" s="13">
        <v>2</v>
      </c>
      <c r="G274" s="13"/>
      <c r="H274" s="13">
        <v>31</v>
      </c>
      <c r="I274" s="14">
        <f>(D274/872)*100</f>
        <v>3.3256880733944958</v>
      </c>
      <c r="J274" s="14">
        <f>(E274/872)*100</f>
        <v>0</v>
      </c>
      <c r="K274" s="14">
        <f>(F274/872)*100</f>
        <v>0.22935779816513763</v>
      </c>
      <c r="L274" s="14">
        <f>(G274/872)*100</f>
        <v>0</v>
      </c>
      <c r="M274" s="14">
        <f>(H274/872)*100</f>
        <v>3.5550458715596331</v>
      </c>
    </row>
    <row r="275" spans="1:13" x14ac:dyDescent="0.2">
      <c r="A275" t="s">
        <v>37</v>
      </c>
      <c r="B275" s="20">
        <v>2004</v>
      </c>
      <c r="C275" t="s">
        <v>17</v>
      </c>
      <c r="D275" s="13">
        <v>10</v>
      </c>
      <c r="E275" s="13">
        <v>6</v>
      </c>
      <c r="F275" s="13">
        <v>7</v>
      </c>
      <c r="G275" s="13"/>
      <c r="H275" s="13">
        <v>23</v>
      </c>
      <c r="I275" s="14">
        <f>(D275/600.72)*100</f>
        <v>1.6646690637901185</v>
      </c>
      <c r="J275" s="14">
        <f>(E275/600.72)*100</f>
        <v>0.99880143827407109</v>
      </c>
      <c r="K275" s="14">
        <f>(F275/600.72)*100</f>
        <v>1.1652683446530829</v>
      </c>
      <c r="L275" s="14">
        <f>(G275/600.72)*100</f>
        <v>0</v>
      </c>
      <c r="M275" s="14">
        <f>(H275/600.72)*100</f>
        <v>3.8287388467172723</v>
      </c>
    </row>
    <row r="276" spans="1:13" x14ac:dyDescent="0.2">
      <c r="A276" s="9" t="s">
        <v>37</v>
      </c>
      <c r="B276" s="19">
        <v>2005</v>
      </c>
      <c r="C276" s="9"/>
      <c r="D276" s="15">
        <v>50</v>
      </c>
      <c r="E276" s="15">
        <v>2</v>
      </c>
      <c r="F276" s="15">
        <v>9</v>
      </c>
      <c r="G276" s="15">
        <v>3</v>
      </c>
      <c r="H276" s="15">
        <v>64</v>
      </c>
      <c r="I276" s="16"/>
      <c r="J276" s="16"/>
      <c r="K276" s="16"/>
      <c r="L276" s="16"/>
      <c r="M276" s="16"/>
    </row>
    <row r="277" spans="1:13" x14ac:dyDescent="0.2">
      <c r="A277" t="s">
        <v>37</v>
      </c>
      <c r="B277" s="20">
        <v>2005</v>
      </c>
      <c r="C277" t="s">
        <v>11</v>
      </c>
      <c r="D277" s="13">
        <v>1</v>
      </c>
      <c r="E277" s="13"/>
      <c r="F277" s="13">
        <v>1</v>
      </c>
      <c r="G277" s="13"/>
      <c r="H277" s="13">
        <v>2</v>
      </c>
      <c r="I277" s="14">
        <f>(D277/79.63)*100</f>
        <v>1.255808112520407</v>
      </c>
      <c r="J277" s="14">
        <f>(E277/79.63)*100</f>
        <v>0</v>
      </c>
      <c r="K277" s="14">
        <f>(F277/79.63)*100</f>
        <v>1.255808112520407</v>
      </c>
      <c r="L277" s="14">
        <f>(G277/79.63)*100</f>
        <v>0</v>
      </c>
      <c r="M277" s="14">
        <f>(H277/79.63)*100</f>
        <v>2.5116162250408141</v>
      </c>
    </row>
    <row r="278" spans="1:13" x14ac:dyDescent="0.2">
      <c r="A278" t="s">
        <v>37</v>
      </c>
      <c r="B278" s="20">
        <v>2005</v>
      </c>
      <c r="C278" t="s">
        <v>16</v>
      </c>
      <c r="D278" s="13">
        <v>38</v>
      </c>
      <c r="E278" s="13"/>
      <c r="F278" s="13">
        <v>1</v>
      </c>
      <c r="G278" s="13"/>
      <c r="H278" s="13">
        <v>39</v>
      </c>
      <c r="I278" s="14">
        <f>(D278/872)*100</f>
        <v>4.3577981651376145</v>
      </c>
      <c r="J278" s="14">
        <f>(E278/872)*100</f>
        <v>0</v>
      </c>
      <c r="K278" s="14">
        <f>(F278/872)*100</f>
        <v>0.11467889908256881</v>
      </c>
      <c r="L278" s="14">
        <f>(G278/872)*100</f>
        <v>0</v>
      </c>
      <c r="M278" s="14">
        <f>(H278/872)*100</f>
        <v>4.4724770642201834</v>
      </c>
    </row>
    <row r="279" spans="1:13" x14ac:dyDescent="0.2">
      <c r="A279" t="s">
        <v>37</v>
      </c>
      <c r="B279" s="20">
        <v>2005</v>
      </c>
      <c r="C279" t="s">
        <v>17</v>
      </c>
      <c r="D279" s="13">
        <v>11</v>
      </c>
      <c r="E279" s="13">
        <v>2</v>
      </c>
      <c r="F279" s="13">
        <v>7</v>
      </c>
      <c r="G279" s="13">
        <v>3</v>
      </c>
      <c r="H279" s="13">
        <v>23</v>
      </c>
      <c r="I279" s="14">
        <f>(D279/600.72)*100</f>
        <v>1.8311359701691301</v>
      </c>
      <c r="J279" s="14">
        <f>(E279/600.72)*100</f>
        <v>0.3329338127580237</v>
      </c>
      <c r="K279" s="14">
        <f>(F279/600.72)*100</f>
        <v>1.1652683446530829</v>
      </c>
      <c r="L279" s="14">
        <f>(G279/600.72)*100</f>
        <v>0.49940071913703554</v>
      </c>
      <c r="M279" s="14">
        <f>(H279/600.72)*100</f>
        <v>3.8287388467172723</v>
      </c>
    </row>
    <row r="280" spans="1:13" x14ac:dyDescent="0.2">
      <c r="A280" s="9" t="s">
        <v>37</v>
      </c>
      <c r="B280" s="19">
        <v>2006</v>
      </c>
      <c r="C280" s="9"/>
      <c r="D280" s="15">
        <v>42</v>
      </c>
      <c r="E280" s="15"/>
      <c r="F280" s="15">
        <v>7</v>
      </c>
      <c r="G280" s="15"/>
      <c r="H280" s="15">
        <v>49</v>
      </c>
      <c r="I280" s="16"/>
      <c r="J280" s="16"/>
      <c r="K280" s="16"/>
      <c r="L280" s="16"/>
      <c r="M280" s="16"/>
    </row>
    <row r="281" spans="1:13" x14ac:dyDescent="0.2">
      <c r="A281" t="s">
        <v>37</v>
      </c>
      <c r="B281" s="20">
        <v>2006</v>
      </c>
      <c r="C281" t="s">
        <v>11</v>
      </c>
      <c r="D281" s="13">
        <v>3</v>
      </c>
      <c r="E281" s="13"/>
      <c r="F281" s="13"/>
      <c r="G281" s="13"/>
      <c r="H281" s="13">
        <v>3</v>
      </c>
      <c r="I281" s="14">
        <f>(D281/79.63)*100</f>
        <v>3.7674243375612213</v>
      </c>
      <c r="J281" s="14">
        <f>(E281/79.63)*100</f>
        <v>0</v>
      </c>
      <c r="K281" s="14">
        <f>(F281/79.63)*100</f>
        <v>0</v>
      </c>
      <c r="L281" s="14">
        <f>(G281/79.63)*100</f>
        <v>0</v>
      </c>
      <c r="M281" s="14">
        <f>(H281/79.63)*100</f>
        <v>3.7674243375612213</v>
      </c>
    </row>
    <row r="282" spans="1:13" x14ac:dyDescent="0.2">
      <c r="A282" t="s">
        <v>37</v>
      </c>
      <c r="B282" s="20">
        <v>2006</v>
      </c>
      <c r="C282" t="s">
        <v>16</v>
      </c>
      <c r="D282" s="13">
        <v>26</v>
      </c>
      <c r="E282" s="13"/>
      <c r="F282" s="13">
        <v>4</v>
      </c>
      <c r="G282" s="13"/>
      <c r="H282" s="13">
        <v>30</v>
      </c>
      <c r="I282" s="14">
        <f>(D282/872)*100</f>
        <v>2.9816513761467891</v>
      </c>
      <c r="J282" s="14">
        <f>(E282/872)*100</f>
        <v>0</v>
      </c>
      <c r="K282" s="14">
        <f>(F282/872)*100</f>
        <v>0.45871559633027525</v>
      </c>
      <c r="L282" s="14">
        <f>(G282/872)*100</f>
        <v>0</v>
      </c>
      <c r="M282" s="14">
        <f>(H282/872)*100</f>
        <v>3.4403669724770642</v>
      </c>
    </row>
    <row r="283" spans="1:13" x14ac:dyDescent="0.2">
      <c r="A283" t="s">
        <v>37</v>
      </c>
      <c r="B283" s="20">
        <v>2006</v>
      </c>
      <c r="C283" t="s">
        <v>17</v>
      </c>
      <c r="D283" s="13">
        <v>13</v>
      </c>
      <c r="E283" s="13"/>
      <c r="F283" s="13">
        <v>3</v>
      </c>
      <c r="G283" s="13"/>
      <c r="H283" s="13">
        <v>16</v>
      </c>
      <c r="I283" s="14">
        <f>(D283/600.72)*100</f>
        <v>2.1640697829271542</v>
      </c>
      <c r="J283" s="14">
        <f>(E283/600.72)*100</f>
        <v>0</v>
      </c>
      <c r="K283" s="14">
        <f>(F283/600.72)*100</f>
        <v>0.49940071913703554</v>
      </c>
      <c r="L283" s="14">
        <f>(G283/600.72)*100</f>
        <v>0</v>
      </c>
      <c r="M283" s="14">
        <f>(H283/600.72)*100</f>
        <v>2.6634705020641896</v>
      </c>
    </row>
    <row r="284" spans="1:13" x14ac:dyDescent="0.2">
      <c r="A284" s="9" t="s">
        <v>37</v>
      </c>
      <c r="B284" s="19">
        <v>2007</v>
      </c>
      <c r="C284" s="9"/>
      <c r="D284" s="15">
        <v>42</v>
      </c>
      <c r="E284" s="15"/>
      <c r="F284" s="15">
        <v>6</v>
      </c>
      <c r="G284" s="15"/>
      <c r="H284" s="15">
        <v>48</v>
      </c>
      <c r="I284" s="16"/>
      <c r="J284" s="16"/>
      <c r="K284" s="16"/>
      <c r="L284" s="16"/>
      <c r="M284" s="16"/>
    </row>
    <row r="285" spans="1:13" x14ac:dyDescent="0.2">
      <c r="A285" t="s">
        <v>37</v>
      </c>
      <c r="B285" s="20">
        <v>2007</v>
      </c>
      <c r="C285" t="s">
        <v>11</v>
      </c>
      <c r="D285" s="13">
        <v>5</v>
      </c>
      <c r="E285" s="13"/>
      <c r="F285" s="13"/>
      <c r="G285" s="13"/>
      <c r="H285" s="13">
        <v>5</v>
      </c>
      <c r="I285" s="14">
        <f>(D285/79.63)*100</f>
        <v>6.2790405626020354</v>
      </c>
      <c r="J285" s="14">
        <f>(E285/79.63)*100</f>
        <v>0</v>
      </c>
      <c r="K285" s="14">
        <f>(F285/79.63)*100</f>
        <v>0</v>
      </c>
      <c r="L285" s="14">
        <f>(G285/79.63)*100</f>
        <v>0</v>
      </c>
      <c r="M285" s="14">
        <f>(H285/79.63)*100</f>
        <v>6.2790405626020354</v>
      </c>
    </row>
    <row r="286" spans="1:13" x14ac:dyDescent="0.2">
      <c r="A286" t="s">
        <v>37</v>
      </c>
      <c r="B286" s="20">
        <v>2007</v>
      </c>
      <c r="C286" t="s">
        <v>16</v>
      </c>
      <c r="D286" s="13">
        <v>27.000000000000004</v>
      </c>
      <c r="E286" s="13"/>
      <c r="F286" s="13"/>
      <c r="G286" s="13"/>
      <c r="H286" s="13">
        <v>27.000000000000004</v>
      </c>
      <c r="I286" s="14">
        <f>(D286/872)*100</f>
        <v>3.0963302752293584</v>
      </c>
      <c r="J286" s="14">
        <f>(E286/872)*100</f>
        <v>0</v>
      </c>
      <c r="K286" s="14">
        <f>(F286/872)*100</f>
        <v>0</v>
      </c>
      <c r="L286" s="14">
        <f>(G286/872)*100</f>
        <v>0</v>
      </c>
      <c r="M286" s="14">
        <f>(H286/872)*100</f>
        <v>3.0963302752293584</v>
      </c>
    </row>
    <row r="287" spans="1:13" x14ac:dyDescent="0.2">
      <c r="A287" t="s">
        <v>37</v>
      </c>
      <c r="B287" s="20">
        <v>2007</v>
      </c>
      <c r="C287" t="s">
        <v>17</v>
      </c>
      <c r="D287" s="13">
        <v>10</v>
      </c>
      <c r="E287" s="13"/>
      <c r="F287" s="13">
        <v>6</v>
      </c>
      <c r="G287" s="13"/>
      <c r="H287" s="13">
        <v>16</v>
      </c>
      <c r="I287" s="14">
        <f>(D287/600.72)*100</f>
        <v>1.6646690637901185</v>
      </c>
      <c r="J287" s="14">
        <f>(E287/600.72)*100</f>
        <v>0</v>
      </c>
      <c r="K287" s="14">
        <f>(F287/600.72)*100</f>
        <v>0.99880143827407109</v>
      </c>
      <c r="L287" s="14">
        <f>(G287/600.72)*100</f>
        <v>0</v>
      </c>
      <c r="M287" s="14">
        <f>(H287/600.72)*100</f>
        <v>2.6634705020641896</v>
      </c>
    </row>
    <row r="288" spans="1:13" x14ac:dyDescent="0.2">
      <c r="A288" s="9" t="s">
        <v>37</v>
      </c>
      <c r="B288" s="19">
        <v>2008</v>
      </c>
      <c r="C288" s="9"/>
      <c r="D288" s="15">
        <v>35</v>
      </c>
      <c r="E288" s="15">
        <v>1</v>
      </c>
      <c r="F288" s="15">
        <v>7</v>
      </c>
      <c r="G288" s="15">
        <v>2</v>
      </c>
      <c r="H288" s="15">
        <v>45</v>
      </c>
      <c r="I288" s="16"/>
      <c r="J288" s="16"/>
      <c r="K288" s="16"/>
      <c r="L288" s="16"/>
      <c r="M288" s="16"/>
    </row>
    <row r="289" spans="1:13" x14ac:dyDescent="0.2">
      <c r="A289" t="s">
        <v>37</v>
      </c>
      <c r="B289" s="20">
        <v>2008</v>
      </c>
      <c r="C289" t="s">
        <v>11</v>
      </c>
      <c r="D289" s="13">
        <v>7</v>
      </c>
      <c r="E289" s="13"/>
      <c r="F289" s="13">
        <v>1</v>
      </c>
      <c r="G289" s="13"/>
      <c r="H289" s="13">
        <v>8</v>
      </c>
      <c r="I289" s="14">
        <f>(D289/79.63)*100</f>
        <v>8.790656787642849</v>
      </c>
      <c r="J289" s="14">
        <f>(E289/79.63)*100</f>
        <v>0</v>
      </c>
      <c r="K289" s="14">
        <f>(F289/79.63)*100</f>
        <v>1.255808112520407</v>
      </c>
      <c r="L289" s="14">
        <f>(G289/79.63)*100</f>
        <v>0</v>
      </c>
      <c r="M289" s="14">
        <f>(H289/79.63)*100</f>
        <v>10.046464900163256</v>
      </c>
    </row>
    <row r="290" spans="1:13" x14ac:dyDescent="0.2">
      <c r="A290" t="s">
        <v>37</v>
      </c>
      <c r="B290" s="20">
        <v>2008</v>
      </c>
      <c r="C290" t="s">
        <v>16</v>
      </c>
      <c r="D290" s="13">
        <v>15</v>
      </c>
      <c r="E290" s="13"/>
      <c r="F290" s="13">
        <v>1</v>
      </c>
      <c r="G290" s="13"/>
      <c r="H290" s="13">
        <v>16</v>
      </c>
      <c r="I290" s="14">
        <f>(D290/872)*100</f>
        <v>1.7201834862385321</v>
      </c>
      <c r="J290" s="14">
        <f>(E290/872)*100</f>
        <v>0</v>
      </c>
      <c r="K290" s="14">
        <f>(F290/872)*100</f>
        <v>0.11467889908256881</v>
      </c>
      <c r="L290" s="14">
        <f>(G290/872)*100</f>
        <v>0</v>
      </c>
      <c r="M290" s="14">
        <f>(H290/872)*100</f>
        <v>1.834862385321101</v>
      </c>
    </row>
    <row r="291" spans="1:13" x14ac:dyDescent="0.2">
      <c r="A291" t="s">
        <v>37</v>
      </c>
      <c r="B291" s="20">
        <v>2008</v>
      </c>
      <c r="C291" t="s">
        <v>17</v>
      </c>
      <c r="D291" s="13">
        <v>13</v>
      </c>
      <c r="E291" s="13">
        <v>1</v>
      </c>
      <c r="F291" s="13">
        <v>5</v>
      </c>
      <c r="G291" s="13">
        <v>2</v>
      </c>
      <c r="H291" s="13">
        <v>21</v>
      </c>
      <c r="I291" s="14">
        <f>(D291/600.72)*100</f>
        <v>2.1640697829271542</v>
      </c>
      <c r="J291" s="14">
        <f>(E291/600.72)*100</f>
        <v>0.16646690637901185</v>
      </c>
      <c r="K291" s="14">
        <f>(F291/600.72)*100</f>
        <v>0.83233453189505924</v>
      </c>
      <c r="L291" s="14">
        <f>(G291/600.72)*100</f>
        <v>0.3329338127580237</v>
      </c>
      <c r="M291" s="14">
        <f>(H291/600.72)*100</f>
        <v>3.495805033959249</v>
      </c>
    </row>
    <row r="292" spans="1:13" x14ac:dyDescent="0.2">
      <c r="A292" s="9" t="s">
        <v>37</v>
      </c>
      <c r="B292" s="19">
        <v>2009</v>
      </c>
      <c r="C292" s="9"/>
      <c r="D292" s="15">
        <v>71</v>
      </c>
      <c r="E292" s="15">
        <v>9</v>
      </c>
      <c r="F292" s="15">
        <v>13</v>
      </c>
      <c r="G292" s="15">
        <v>11</v>
      </c>
      <c r="H292" s="15">
        <v>104</v>
      </c>
      <c r="I292" s="16"/>
      <c r="J292" s="16"/>
      <c r="K292" s="16"/>
      <c r="L292" s="16"/>
      <c r="M292" s="16"/>
    </row>
    <row r="293" spans="1:13" x14ac:dyDescent="0.2">
      <c r="A293" t="s">
        <v>37</v>
      </c>
      <c r="B293" s="20">
        <v>2009</v>
      </c>
      <c r="C293" t="s">
        <v>11</v>
      </c>
      <c r="D293" s="13">
        <v>6</v>
      </c>
      <c r="E293" s="13">
        <v>1</v>
      </c>
      <c r="F293" s="13"/>
      <c r="G293" s="13"/>
      <c r="H293" s="13">
        <v>7</v>
      </c>
      <c r="I293" s="14">
        <f>(D293/79.63)*100</f>
        <v>7.5348486751224426</v>
      </c>
      <c r="J293" s="14">
        <f>(E293/79.63)*100</f>
        <v>1.255808112520407</v>
      </c>
      <c r="K293" s="14">
        <f>(F293/79.63)*100</f>
        <v>0</v>
      </c>
      <c r="L293" s="14">
        <f>(G293/79.63)*100</f>
        <v>0</v>
      </c>
      <c r="M293" s="14">
        <f>(H293/79.63)*100</f>
        <v>8.790656787642849</v>
      </c>
    </row>
    <row r="294" spans="1:13" x14ac:dyDescent="0.2">
      <c r="A294" t="s">
        <v>37</v>
      </c>
      <c r="B294" s="20">
        <v>2009</v>
      </c>
      <c r="C294" t="s">
        <v>16</v>
      </c>
      <c r="D294" s="13">
        <v>24</v>
      </c>
      <c r="E294" s="13"/>
      <c r="F294" s="13">
        <v>2</v>
      </c>
      <c r="G294" s="13">
        <v>1</v>
      </c>
      <c r="H294" s="13">
        <v>27</v>
      </c>
      <c r="I294" s="14">
        <f>(D294/872)*100</f>
        <v>2.7522935779816518</v>
      </c>
      <c r="J294" s="14">
        <f>(E294/872)*100</f>
        <v>0</v>
      </c>
      <c r="K294" s="14">
        <f>(F294/872)*100</f>
        <v>0.22935779816513763</v>
      </c>
      <c r="L294" s="14">
        <f>(G294/872)*100</f>
        <v>0.11467889908256881</v>
      </c>
      <c r="M294" s="14">
        <f>(H294/872)*100</f>
        <v>3.096330275229358</v>
      </c>
    </row>
    <row r="295" spans="1:13" x14ac:dyDescent="0.2">
      <c r="A295" t="s">
        <v>37</v>
      </c>
      <c r="B295" s="20">
        <v>2009</v>
      </c>
      <c r="C295" t="s">
        <v>17</v>
      </c>
      <c r="D295" s="13">
        <v>40.999999999999993</v>
      </c>
      <c r="E295" s="13">
        <v>8</v>
      </c>
      <c r="F295" s="13">
        <v>11</v>
      </c>
      <c r="G295" s="13">
        <v>10</v>
      </c>
      <c r="H295" s="13">
        <v>70</v>
      </c>
      <c r="I295" s="14">
        <f>(D295/600.72)*100</f>
        <v>6.8251431615394846</v>
      </c>
      <c r="J295" s="14">
        <f>(E295/600.72)*100</f>
        <v>1.3317352510320948</v>
      </c>
      <c r="K295" s="14">
        <f>(F295/600.72)*100</f>
        <v>1.8311359701691301</v>
      </c>
      <c r="L295" s="14">
        <f>(G295/600.72)*100</f>
        <v>1.6646690637901185</v>
      </c>
      <c r="M295" s="14">
        <f>(H295/600.72)*100</f>
        <v>11.652683446530828</v>
      </c>
    </row>
    <row r="296" spans="1:13" x14ac:dyDescent="0.2">
      <c r="A296" s="9" t="s">
        <v>37</v>
      </c>
      <c r="B296" s="19">
        <v>2010</v>
      </c>
      <c r="C296" s="9"/>
      <c r="D296" s="15">
        <v>43</v>
      </c>
      <c r="E296" s="15"/>
      <c r="F296" s="15">
        <v>12</v>
      </c>
      <c r="G296" s="15">
        <v>3</v>
      </c>
      <c r="H296" s="15">
        <v>58</v>
      </c>
      <c r="I296" s="16"/>
      <c r="J296" s="16"/>
      <c r="K296" s="16"/>
      <c r="L296" s="16"/>
      <c r="M296" s="16"/>
    </row>
    <row r="297" spans="1:13" x14ac:dyDescent="0.2">
      <c r="A297" t="s">
        <v>37</v>
      </c>
      <c r="B297" s="20">
        <v>2010</v>
      </c>
      <c r="C297" t="s">
        <v>11</v>
      </c>
      <c r="D297" s="13">
        <v>6</v>
      </c>
      <c r="E297" s="13"/>
      <c r="F297" s="13"/>
      <c r="G297" s="13"/>
      <c r="H297" s="13">
        <v>6</v>
      </c>
      <c r="I297" s="14">
        <f>(D297/79.63)*100</f>
        <v>7.5348486751224426</v>
      </c>
      <c r="J297" s="14">
        <f>(E297/79.63)*100</f>
        <v>0</v>
      </c>
      <c r="K297" s="14">
        <f>(F297/79.63)*100</f>
        <v>0</v>
      </c>
      <c r="L297" s="14">
        <f>(G297/79.63)*100</f>
        <v>0</v>
      </c>
      <c r="M297" s="14">
        <f>(H297/79.63)*100</f>
        <v>7.5348486751224426</v>
      </c>
    </row>
    <row r="298" spans="1:13" x14ac:dyDescent="0.2">
      <c r="A298" t="s">
        <v>37</v>
      </c>
      <c r="B298" s="20">
        <v>2010</v>
      </c>
      <c r="C298" t="s">
        <v>16</v>
      </c>
      <c r="D298" s="13">
        <v>14</v>
      </c>
      <c r="E298" s="13"/>
      <c r="F298" s="13"/>
      <c r="G298" s="13"/>
      <c r="H298" s="13">
        <v>14</v>
      </c>
      <c r="I298" s="14">
        <f>(D298/872)*100</f>
        <v>1.6055045871559634</v>
      </c>
      <c r="J298" s="14">
        <f>(E298/872)*100</f>
        <v>0</v>
      </c>
      <c r="K298" s="14">
        <f>(F298/872)*100</f>
        <v>0</v>
      </c>
      <c r="L298" s="14">
        <f>(G298/872)*100</f>
        <v>0</v>
      </c>
      <c r="M298" s="14">
        <f>(H298/872)*100</f>
        <v>1.6055045871559634</v>
      </c>
    </row>
    <row r="299" spans="1:13" x14ac:dyDescent="0.2">
      <c r="A299" t="s">
        <v>37</v>
      </c>
      <c r="B299" s="20">
        <v>2010</v>
      </c>
      <c r="C299" t="s">
        <v>17</v>
      </c>
      <c r="D299" s="13">
        <v>22.999999999999996</v>
      </c>
      <c r="E299" s="13"/>
      <c r="F299" s="13">
        <v>12</v>
      </c>
      <c r="G299" s="13">
        <v>3</v>
      </c>
      <c r="H299" s="13">
        <v>38</v>
      </c>
      <c r="I299" s="14">
        <f>(D299/600.72)*100</f>
        <v>3.8287388467172714</v>
      </c>
      <c r="J299" s="14">
        <f>(E299/600.72)*100</f>
        <v>0</v>
      </c>
      <c r="K299" s="14">
        <f>(F299/600.72)*100</f>
        <v>1.9976028765481422</v>
      </c>
      <c r="L299" s="14">
        <f>(G299/600.72)*100</f>
        <v>0.49940071913703554</v>
      </c>
      <c r="M299" s="14">
        <f>(H299/600.72)*100</f>
        <v>6.3257424424024506</v>
      </c>
    </row>
    <row r="300" spans="1:13" x14ac:dyDescent="0.2">
      <c r="A300" s="9" t="s">
        <v>37</v>
      </c>
      <c r="B300" s="19">
        <v>2011</v>
      </c>
      <c r="C300" s="9"/>
      <c r="D300" s="15">
        <v>32</v>
      </c>
      <c r="E300" s="15">
        <v>5</v>
      </c>
      <c r="F300" s="15">
        <v>6</v>
      </c>
      <c r="G300" s="15">
        <v>1</v>
      </c>
      <c r="H300" s="15">
        <v>44</v>
      </c>
      <c r="I300" s="16"/>
      <c r="J300" s="16"/>
      <c r="K300" s="16"/>
      <c r="L300" s="16"/>
      <c r="M300" s="16"/>
    </row>
    <row r="301" spans="1:13" x14ac:dyDescent="0.2">
      <c r="A301" t="s">
        <v>37</v>
      </c>
      <c r="B301" s="20">
        <v>2011</v>
      </c>
      <c r="C301" t="s">
        <v>16</v>
      </c>
      <c r="D301" s="13">
        <v>20</v>
      </c>
      <c r="E301" s="13"/>
      <c r="F301" s="13">
        <v>3</v>
      </c>
      <c r="G301" s="13"/>
      <c r="H301" s="13">
        <v>23</v>
      </c>
      <c r="I301" s="14">
        <f>(D301/872)*100</f>
        <v>2.2935779816513762</v>
      </c>
      <c r="J301" s="14">
        <f>(E301/872)*100</f>
        <v>0</v>
      </c>
      <c r="K301" s="14">
        <f>(F301/872)*100</f>
        <v>0.34403669724770647</v>
      </c>
      <c r="L301" s="14">
        <f>(G301/872)*100</f>
        <v>0</v>
      </c>
      <c r="M301" s="14">
        <f>(H301/872)*100</f>
        <v>2.6376146788990829</v>
      </c>
    </row>
    <row r="302" spans="1:13" x14ac:dyDescent="0.2">
      <c r="A302" t="s">
        <v>37</v>
      </c>
      <c r="B302" s="20">
        <v>2011</v>
      </c>
      <c r="C302" t="s">
        <v>17</v>
      </c>
      <c r="D302" s="13">
        <v>12</v>
      </c>
      <c r="E302" s="13">
        <v>5</v>
      </c>
      <c r="F302" s="13">
        <v>3</v>
      </c>
      <c r="G302" s="13">
        <v>1</v>
      </c>
      <c r="H302" s="13">
        <v>21</v>
      </c>
      <c r="I302" s="14">
        <f>(D302/600.72)*100</f>
        <v>1.9976028765481422</v>
      </c>
      <c r="J302" s="14">
        <f>(E302/600.72)*100</f>
        <v>0.83233453189505924</v>
      </c>
      <c r="K302" s="14">
        <f>(F302/600.72)*100</f>
        <v>0.49940071913703554</v>
      </c>
      <c r="L302" s="14">
        <f>(G302/600.72)*100</f>
        <v>0.16646690637901185</v>
      </c>
      <c r="M302" s="14">
        <f>(H302/600.72)*100</f>
        <v>3.495805033959249</v>
      </c>
    </row>
    <row r="303" spans="1:13" x14ac:dyDescent="0.2">
      <c r="A303" s="9" t="s">
        <v>37</v>
      </c>
      <c r="B303" s="19">
        <v>2012</v>
      </c>
      <c r="C303" s="9"/>
      <c r="D303" s="15">
        <v>30</v>
      </c>
      <c r="E303" s="15">
        <v>10</v>
      </c>
      <c r="F303" s="15">
        <v>5</v>
      </c>
      <c r="G303" s="15">
        <v>1</v>
      </c>
      <c r="H303" s="15">
        <v>46</v>
      </c>
      <c r="I303" s="16"/>
      <c r="J303" s="16"/>
      <c r="K303" s="16"/>
      <c r="L303" s="16"/>
      <c r="M303" s="16"/>
    </row>
    <row r="304" spans="1:13" x14ac:dyDescent="0.2">
      <c r="A304" t="s">
        <v>37</v>
      </c>
      <c r="B304" s="20">
        <v>2012</v>
      </c>
      <c r="C304" t="s">
        <v>11</v>
      </c>
      <c r="D304" s="13">
        <v>1</v>
      </c>
      <c r="E304" s="13"/>
      <c r="F304" s="13"/>
      <c r="G304" s="13"/>
      <c r="H304" s="13">
        <v>1</v>
      </c>
      <c r="I304" s="14">
        <f>(D304/79.63)*100</f>
        <v>1.255808112520407</v>
      </c>
      <c r="J304" s="14">
        <f>(E304/79.63)*100</f>
        <v>0</v>
      </c>
      <c r="K304" s="14">
        <f>(F304/79.63)*100</f>
        <v>0</v>
      </c>
      <c r="L304" s="14">
        <f>(G304/79.63)*100</f>
        <v>0</v>
      </c>
      <c r="M304" s="14">
        <f>(H304/79.63)*100</f>
        <v>1.255808112520407</v>
      </c>
    </row>
    <row r="305" spans="1:13" x14ac:dyDescent="0.2">
      <c r="A305" t="s">
        <v>37</v>
      </c>
      <c r="B305" s="20">
        <v>2012</v>
      </c>
      <c r="C305" t="s">
        <v>16</v>
      </c>
      <c r="D305" s="13">
        <v>16</v>
      </c>
      <c r="E305" s="13">
        <v>1</v>
      </c>
      <c r="F305" s="13"/>
      <c r="G305" s="13">
        <v>1</v>
      </c>
      <c r="H305" s="13">
        <v>18</v>
      </c>
      <c r="I305" s="14">
        <f>(D305/872)*100</f>
        <v>1.834862385321101</v>
      </c>
      <c r="J305" s="14">
        <f>(E305/872)*100</f>
        <v>0.11467889908256881</v>
      </c>
      <c r="K305" s="14">
        <f>(F305/872)*100</f>
        <v>0</v>
      </c>
      <c r="L305" s="14">
        <f>(G305/872)*100</f>
        <v>0.11467889908256881</v>
      </c>
      <c r="M305" s="14">
        <f>(H305/872)*100</f>
        <v>2.0642201834862388</v>
      </c>
    </row>
    <row r="306" spans="1:13" x14ac:dyDescent="0.2">
      <c r="A306" t="s">
        <v>37</v>
      </c>
      <c r="B306" s="20">
        <v>2012</v>
      </c>
      <c r="C306" t="s">
        <v>17</v>
      </c>
      <c r="D306" s="13">
        <v>13</v>
      </c>
      <c r="E306" s="13">
        <v>9</v>
      </c>
      <c r="F306" s="13">
        <v>5</v>
      </c>
      <c r="G306" s="13"/>
      <c r="H306" s="13">
        <v>27</v>
      </c>
      <c r="I306" s="14">
        <f>(D306/600.72)*100</f>
        <v>2.1640697829271542</v>
      </c>
      <c r="J306" s="14">
        <f>(E306/600.72)*100</f>
        <v>1.4982021574111066</v>
      </c>
      <c r="K306" s="14">
        <f>(F306/600.72)*100</f>
        <v>0.83233453189505924</v>
      </c>
      <c r="L306" s="14">
        <f>(G306/600.72)*100</f>
        <v>0</v>
      </c>
      <c r="M306" s="14">
        <f>(H306/600.72)*100</f>
        <v>4.4946064722333201</v>
      </c>
    </row>
    <row r="307" spans="1:13" x14ac:dyDescent="0.2">
      <c r="A307" s="6" t="s">
        <v>38</v>
      </c>
      <c r="B307" s="7" t="s">
        <v>96</v>
      </c>
      <c r="C307" s="6"/>
      <c r="D307" s="17">
        <v>458</v>
      </c>
      <c r="E307" s="17">
        <v>331</v>
      </c>
      <c r="F307" s="17">
        <v>429</v>
      </c>
      <c r="G307" s="17">
        <v>26</v>
      </c>
      <c r="H307" s="17">
        <v>1244</v>
      </c>
      <c r="I307" s="18"/>
      <c r="J307" s="18"/>
      <c r="K307" s="18"/>
      <c r="L307" s="18"/>
      <c r="M307" s="18"/>
    </row>
    <row r="308" spans="1:13" x14ac:dyDescent="0.2">
      <c r="A308" s="9" t="s">
        <v>38</v>
      </c>
      <c r="B308" s="19">
        <v>2001</v>
      </c>
      <c r="C308" s="9"/>
      <c r="D308" s="15">
        <v>51</v>
      </c>
      <c r="E308" s="15">
        <v>17</v>
      </c>
      <c r="F308" s="15">
        <v>24</v>
      </c>
      <c r="G308" s="15"/>
      <c r="H308" s="15">
        <v>92</v>
      </c>
      <c r="I308" s="16"/>
      <c r="J308" s="16"/>
      <c r="K308" s="16"/>
      <c r="L308" s="16"/>
      <c r="M308" s="16"/>
    </row>
    <row r="309" spans="1:13" x14ac:dyDescent="0.2">
      <c r="A309" t="s">
        <v>38</v>
      </c>
      <c r="B309" s="20">
        <v>2001</v>
      </c>
      <c r="C309" t="s">
        <v>11</v>
      </c>
      <c r="D309" s="13">
        <v>15</v>
      </c>
      <c r="E309" s="13">
        <v>3</v>
      </c>
      <c r="F309" s="13">
        <v>5</v>
      </c>
      <c r="G309" s="13"/>
      <c r="H309" s="13">
        <v>23</v>
      </c>
      <c r="I309" s="14">
        <f>(D309/791.99)*100</f>
        <v>1.8939633076175202</v>
      </c>
      <c r="J309" s="14">
        <f>(E309/791.99)*100</f>
        <v>0.3787926615235041</v>
      </c>
      <c r="K309" s="14">
        <f>(F309/791.99)*100</f>
        <v>0.63132110253917351</v>
      </c>
      <c r="L309" s="14">
        <f>(G309/791.99)*100</f>
        <v>0</v>
      </c>
      <c r="M309" s="14">
        <f>(H309/791.99)*100</f>
        <v>2.9040770716801978</v>
      </c>
    </row>
    <row r="310" spans="1:13" x14ac:dyDescent="0.2">
      <c r="A310" t="s">
        <v>38</v>
      </c>
      <c r="B310" s="20">
        <v>2001</v>
      </c>
      <c r="C310" t="s">
        <v>16</v>
      </c>
      <c r="D310" s="13">
        <v>22.999999999999996</v>
      </c>
      <c r="E310" s="13"/>
      <c r="F310" s="13"/>
      <c r="G310" s="13"/>
      <c r="H310" s="13">
        <v>22.999999999999996</v>
      </c>
      <c r="I310" s="14">
        <f>(D310/524.34)*100</f>
        <v>4.3864667963535098</v>
      </c>
      <c r="J310" s="14">
        <f>(E310/524.34)*100</f>
        <v>0</v>
      </c>
      <c r="K310" s="14">
        <f>(F310/524.34)*100</f>
        <v>0</v>
      </c>
      <c r="L310" s="14">
        <f>(G310/524.34)*100</f>
        <v>0</v>
      </c>
      <c r="M310" s="14">
        <f>(H310/524.34)*100</f>
        <v>4.3864667963535098</v>
      </c>
    </row>
    <row r="311" spans="1:13" x14ac:dyDescent="0.2">
      <c r="A311" t="s">
        <v>38</v>
      </c>
      <c r="B311" s="20">
        <v>2001</v>
      </c>
      <c r="C311" t="s">
        <v>17</v>
      </c>
      <c r="D311" s="13">
        <v>13</v>
      </c>
      <c r="E311" s="13">
        <v>14</v>
      </c>
      <c r="F311" s="13">
        <v>19</v>
      </c>
      <c r="G311" s="13"/>
      <c r="H311" s="13">
        <v>46</v>
      </c>
      <c r="I311" s="14">
        <f>(D311/1498.17)*100</f>
        <v>0.86772529152232392</v>
      </c>
      <c r="J311" s="14">
        <f>(E311/1498.17)*100</f>
        <v>0.93447339087019499</v>
      </c>
      <c r="K311" s="14">
        <f>(F311/1498.17)*100</f>
        <v>1.2682138876095503</v>
      </c>
      <c r="L311" s="14">
        <f>(G311/1498.17)*100</f>
        <v>0</v>
      </c>
      <c r="M311" s="14">
        <f>(H311/1498.17)*100</f>
        <v>3.0704125700020688</v>
      </c>
    </row>
    <row r="312" spans="1:13" x14ac:dyDescent="0.2">
      <c r="A312" s="9" t="s">
        <v>38</v>
      </c>
      <c r="B312" s="19">
        <v>2002</v>
      </c>
      <c r="C312" s="9"/>
      <c r="D312" s="15">
        <v>35</v>
      </c>
      <c r="E312" s="15">
        <v>16</v>
      </c>
      <c r="F312" s="15">
        <v>23</v>
      </c>
      <c r="G312" s="15">
        <v>1</v>
      </c>
      <c r="H312" s="15">
        <v>75</v>
      </c>
      <c r="I312" s="16"/>
      <c r="J312" s="16"/>
      <c r="K312" s="16"/>
      <c r="L312" s="16"/>
      <c r="M312" s="16"/>
    </row>
    <row r="313" spans="1:13" x14ac:dyDescent="0.2">
      <c r="A313" t="s">
        <v>38</v>
      </c>
      <c r="B313" s="20">
        <v>2002</v>
      </c>
      <c r="C313" t="s">
        <v>11</v>
      </c>
      <c r="D313" s="13">
        <v>9</v>
      </c>
      <c r="E313" s="13">
        <v>3</v>
      </c>
      <c r="F313" s="13">
        <v>3</v>
      </c>
      <c r="G313" s="13"/>
      <c r="H313" s="13">
        <v>15</v>
      </c>
      <c r="I313" s="14">
        <f>(D313/791.99)*100</f>
        <v>1.1363779845705124</v>
      </c>
      <c r="J313" s="14">
        <f>(E313/791.99)*100</f>
        <v>0.3787926615235041</v>
      </c>
      <c r="K313" s="14">
        <f>(F313/791.99)*100</f>
        <v>0.3787926615235041</v>
      </c>
      <c r="L313" s="14">
        <f>(G313/791.99)*100</f>
        <v>0</v>
      </c>
      <c r="M313" s="14">
        <f>(H313/791.99)*100</f>
        <v>1.8939633076175202</v>
      </c>
    </row>
    <row r="314" spans="1:13" x14ac:dyDescent="0.2">
      <c r="A314" t="s">
        <v>38</v>
      </c>
      <c r="B314" s="20">
        <v>2002</v>
      </c>
      <c r="C314" t="s">
        <v>16</v>
      </c>
      <c r="D314" s="13">
        <v>19</v>
      </c>
      <c r="E314" s="13"/>
      <c r="F314" s="13"/>
      <c r="G314" s="13"/>
      <c r="H314" s="13">
        <v>19</v>
      </c>
      <c r="I314" s="14">
        <f>(D314/524.34)*100</f>
        <v>3.6236030056833353</v>
      </c>
      <c r="J314" s="14">
        <f>(E314/524.34)*100</f>
        <v>0</v>
      </c>
      <c r="K314" s="14">
        <f>(F314/524.34)*100</f>
        <v>0</v>
      </c>
      <c r="L314" s="14">
        <f>(G314/524.34)*100</f>
        <v>0</v>
      </c>
      <c r="M314" s="14">
        <f>(H314/524.34)*100</f>
        <v>3.6236030056833353</v>
      </c>
    </row>
    <row r="315" spans="1:13" x14ac:dyDescent="0.2">
      <c r="A315" t="s">
        <v>38</v>
      </c>
      <c r="B315" s="20">
        <v>2002</v>
      </c>
      <c r="C315" t="s">
        <v>17</v>
      </c>
      <c r="D315" s="13">
        <v>7</v>
      </c>
      <c r="E315" s="13">
        <v>13</v>
      </c>
      <c r="F315" s="13">
        <v>20</v>
      </c>
      <c r="G315" s="13">
        <v>1</v>
      </c>
      <c r="H315" s="13">
        <v>41</v>
      </c>
      <c r="I315" s="14">
        <f>(D315/1498.17)*100</f>
        <v>0.46723669543509749</v>
      </c>
      <c r="J315" s="14">
        <f>(E315/1498.17)*100</f>
        <v>0.86772529152232392</v>
      </c>
      <c r="K315" s="14">
        <f>(F315/1498.17)*100</f>
        <v>1.3349619869574214</v>
      </c>
      <c r="L315" s="14">
        <f>(G315/1498.17)*100</f>
        <v>6.674809934787107E-2</v>
      </c>
      <c r="M315" s="14">
        <f>(H315/1498.17)*100</f>
        <v>2.7366720732627137</v>
      </c>
    </row>
    <row r="316" spans="1:13" x14ac:dyDescent="0.2">
      <c r="A316" s="9" t="s">
        <v>38</v>
      </c>
      <c r="B316" s="19">
        <v>2003</v>
      </c>
      <c r="C316" s="9"/>
      <c r="D316" s="15">
        <v>52</v>
      </c>
      <c r="E316" s="15">
        <v>15</v>
      </c>
      <c r="F316" s="15">
        <v>13</v>
      </c>
      <c r="G316" s="15"/>
      <c r="H316" s="15">
        <v>80</v>
      </c>
      <c r="I316" s="16"/>
      <c r="J316" s="16"/>
      <c r="K316" s="16"/>
      <c r="L316" s="16"/>
      <c r="M316" s="16"/>
    </row>
    <row r="317" spans="1:13" x14ac:dyDescent="0.2">
      <c r="A317" t="s">
        <v>38</v>
      </c>
      <c r="B317" s="20">
        <v>2003</v>
      </c>
      <c r="C317" t="s">
        <v>11</v>
      </c>
      <c r="D317" s="13">
        <v>20</v>
      </c>
      <c r="E317" s="13"/>
      <c r="F317" s="13">
        <v>1</v>
      </c>
      <c r="G317" s="13"/>
      <c r="H317" s="13">
        <v>21</v>
      </c>
      <c r="I317" s="14">
        <f>(D317/791.99)*100</f>
        <v>2.525284410156694</v>
      </c>
      <c r="J317" s="14">
        <f>(E317/791.99)*100</f>
        <v>0</v>
      </c>
      <c r="K317" s="14">
        <f>(F317/791.99)*100</f>
        <v>0.1262642205078347</v>
      </c>
      <c r="L317" s="14">
        <f>(G317/791.99)*100</f>
        <v>0</v>
      </c>
      <c r="M317" s="14">
        <f>(H317/791.99)*100</f>
        <v>2.6515486306645286</v>
      </c>
    </row>
    <row r="318" spans="1:13" x14ac:dyDescent="0.2">
      <c r="A318" t="s">
        <v>38</v>
      </c>
      <c r="B318" s="20">
        <v>2003</v>
      </c>
      <c r="C318" t="s">
        <v>16</v>
      </c>
      <c r="D318" s="13">
        <v>13</v>
      </c>
      <c r="E318" s="13"/>
      <c r="F318" s="13">
        <v>2</v>
      </c>
      <c r="G318" s="13"/>
      <c r="H318" s="13">
        <v>15</v>
      </c>
      <c r="I318" s="14">
        <f>(D318/524.34)*100</f>
        <v>2.4793073196780711</v>
      </c>
      <c r="J318" s="14">
        <f>(E318/524.34)*100</f>
        <v>0</v>
      </c>
      <c r="K318" s="14">
        <f>(F318/524.34)*100</f>
        <v>0.38143189533508787</v>
      </c>
      <c r="L318" s="14">
        <f>(G318/524.34)*100</f>
        <v>0</v>
      </c>
      <c r="M318" s="14">
        <f>(H318/524.34)*100</f>
        <v>2.8607392150131594</v>
      </c>
    </row>
    <row r="319" spans="1:13" x14ac:dyDescent="0.2">
      <c r="A319" t="s">
        <v>38</v>
      </c>
      <c r="B319" s="20">
        <v>2003</v>
      </c>
      <c r="C319" t="s">
        <v>17</v>
      </c>
      <c r="D319" s="13">
        <v>19</v>
      </c>
      <c r="E319" s="13">
        <v>15</v>
      </c>
      <c r="F319" s="13">
        <v>10</v>
      </c>
      <c r="G319" s="13"/>
      <c r="H319" s="13">
        <v>44</v>
      </c>
      <c r="I319" s="14">
        <f>(D319/1498.17)*100</f>
        <v>1.2682138876095503</v>
      </c>
      <c r="J319" s="14">
        <f>(E319/1498.17)*100</f>
        <v>1.0012214902180661</v>
      </c>
      <c r="K319" s="14">
        <f>(F319/1498.17)*100</f>
        <v>0.6674809934787107</v>
      </c>
      <c r="L319" s="14">
        <f>(G319/1498.17)*100</f>
        <v>0</v>
      </c>
      <c r="M319" s="14">
        <f>(H319/1498.17)*100</f>
        <v>2.9369163713063267</v>
      </c>
    </row>
    <row r="320" spans="1:13" x14ac:dyDescent="0.2">
      <c r="A320" s="9" t="s">
        <v>38</v>
      </c>
      <c r="B320" s="19">
        <v>2004</v>
      </c>
      <c r="C320" s="9"/>
      <c r="D320" s="15">
        <v>32</v>
      </c>
      <c r="E320" s="15">
        <v>20</v>
      </c>
      <c r="F320" s="15">
        <v>13</v>
      </c>
      <c r="G320" s="15"/>
      <c r="H320" s="15">
        <v>65</v>
      </c>
      <c r="I320" s="16"/>
      <c r="J320" s="16"/>
      <c r="K320" s="16"/>
      <c r="L320" s="16"/>
      <c r="M320" s="16"/>
    </row>
    <row r="321" spans="1:13" x14ac:dyDescent="0.2">
      <c r="A321" t="s">
        <v>38</v>
      </c>
      <c r="B321" s="20">
        <v>2004</v>
      </c>
      <c r="C321" t="s">
        <v>11</v>
      </c>
      <c r="D321" s="13">
        <v>6</v>
      </c>
      <c r="E321" s="13">
        <v>1</v>
      </c>
      <c r="F321" s="13">
        <v>4</v>
      </c>
      <c r="G321" s="13"/>
      <c r="H321" s="13">
        <v>11</v>
      </c>
      <c r="I321" s="14">
        <f>(D321/791.99)*100</f>
        <v>0.75758532304700821</v>
      </c>
      <c r="J321" s="14">
        <f>(E321/791.99)*100</f>
        <v>0.1262642205078347</v>
      </c>
      <c r="K321" s="14">
        <f>(F321/791.99)*100</f>
        <v>0.50505688203133881</v>
      </c>
      <c r="L321" s="14">
        <f>(G321/791.99)*100</f>
        <v>0</v>
      </c>
      <c r="M321" s="14">
        <f>(H321/791.99)*100</f>
        <v>1.3889064255861816</v>
      </c>
    </row>
    <row r="322" spans="1:13" x14ac:dyDescent="0.2">
      <c r="A322" t="s">
        <v>38</v>
      </c>
      <c r="B322" s="20">
        <v>2004</v>
      </c>
      <c r="C322" t="s">
        <v>16</v>
      </c>
      <c r="D322" s="13">
        <v>17</v>
      </c>
      <c r="E322" s="13"/>
      <c r="F322" s="13"/>
      <c r="G322" s="13"/>
      <c r="H322" s="13">
        <v>17</v>
      </c>
      <c r="I322" s="14">
        <f>(D322/524.34)*100</f>
        <v>3.2421711103482473</v>
      </c>
      <c r="J322" s="14">
        <f>(E322/524.34)*100</f>
        <v>0</v>
      </c>
      <c r="K322" s="14">
        <f>(F322/524.34)*100</f>
        <v>0</v>
      </c>
      <c r="L322" s="14">
        <f>(G322/524.34)*100</f>
        <v>0</v>
      </c>
      <c r="M322" s="14">
        <f>(H322/524.34)*100</f>
        <v>3.2421711103482473</v>
      </c>
    </row>
    <row r="323" spans="1:13" x14ac:dyDescent="0.2">
      <c r="A323" t="s">
        <v>38</v>
      </c>
      <c r="B323" s="20">
        <v>2004</v>
      </c>
      <c r="C323" t="s">
        <v>17</v>
      </c>
      <c r="D323" s="13">
        <v>9</v>
      </c>
      <c r="E323" s="13">
        <v>19</v>
      </c>
      <c r="F323" s="13">
        <v>9</v>
      </c>
      <c r="G323" s="13"/>
      <c r="H323" s="13">
        <v>37</v>
      </c>
      <c r="I323" s="14">
        <f>(D323/1498.17)*100</f>
        <v>0.60073289413083963</v>
      </c>
      <c r="J323" s="14">
        <f>(E323/1498.17)*100</f>
        <v>1.2682138876095503</v>
      </c>
      <c r="K323" s="14">
        <f>(F323/1498.17)*100</f>
        <v>0.60073289413083963</v>
      </c>
      <c r="L323" s="14">
        <f>(G323/1498.17)*100</f>
        <v>0</v>
      </c>
      <c r="M323" s="14">
        <f>(H323/1498.17)*100</f>
        <v>2.4696796758712294</v>
      </c>
    </row>
    <row r="324" spans="1:13" x14ac:dyDescent="0.2">
      <c r="A324" s="9" t="s">
        <v>38</v>
      </c>
      <c r="B324" s="19">
        <v>2005</v>
      </c>
      <c r="C324" s="9"/>
      <c r="D324" s="15">
        <v>44</v>
      </c>
      <c r="E324" s="15">
        <v>14</v>
      </c>
      <c r="F324" s="15">
        <v>16</v>
      </c>
      <c r="G324" s="15"/>
      <c r="H324" s="15">
        <v>74</v>
      </c>
      <c r="I324" s="16"/>
      <c r="J324" s="16"/>
      <c r="K324" s="16"/>
      <c r="L324" s="16"/>
      <c r="M324" s="16"/>
    </row>
    <row r="325" spans="1:13" x14ac:dyDescent="0.2">
      <c r="A325" t="s">
        <v>38</v>
      </c>
      <c r="B325" s="20">
        <v>2005</v>
      </c>
      <c r="C325" t="s">
        <v>11</v>
      </c>
      <c r="D325" s="13">
        <v>17</v>
      </c>
      <c r="E325" s="13">
        <v>2</v>
      </c>
      <c r="F325" s="13">
        <v>4</v>
      </c>
      <c r="G325" s="13"/>
      <c r="H325" s="13">
        <v>23</v>
      </c>
      <c r="I325" s="14">
        <f>(D325/791.99)*100</f>
        <v>2.1464917486331898</v>
      </c>
      <c r="J325" s="14">
        <f>(E325/791.99)*100</f>
        <v>0.2525284410156694</v>
      </c>
      <c r="K325" s="14">
        <f>(F325/791.99)*100</f>
        <v>0.50505688203133881</v>
      </c>
      <c r="L325" s="14">
        <f>(G325/791.99)*100</f>
        <v>0</v>
      </c>
      <c r="M325" s="14">
        <f>(H325/791.99)*100</f>
        <v>2.9040770716801978</v>
      </c>
    </row>
    <row r="326" spans="1:13" x14ac:dyDescent="0.2">
      <c r="A326" t="s">
        <v>38</v>
      </c>
      <c r="B326" s="20">
        <v>2005</v>
      </c>
      <c r="C326" t="s">
        <v>16</v>
      </c>
      <c r="D326" s="13">
        <v>16</v>
      </c>
      <c r="E326" s="13"/>
      <c r="F326" s="13">
        <v>1</v>
      </c>
      <c r="G326" s="13"/>
      <c r="H326" s="13">
        <v>17</v>
      </c>
      <c r="I326" s="14">
        <f>(D326/524.34)*100</f>
        <v>3.0514551626807029</v>
      </c>
      <c r="J326" s="14">
        <f>(E326/524.34)*100</f>
        <v>0</v>
      </c>
      <c r="K326" s="14">
        <f>(F326/524.34)*100</f>
        <v>0.19071594766754393</v>
      </c>
      <c r="L326" s="14">
        <f>(G326/524.34)*100</f>
        <v>0</v>
      </c>
      <c r="M326" s="14">
        <f>(H326/524.34)*100</f>
        <v>3.2421711103482473</v>
      </c>
    </row>
    <row r="327" spans="1:13" x14ac:dyDescent="0.2">
      <c r="A327" t="s">
        <v>38</v>
      </c>
      <c r="B327" s="20">
        <v>2005</v>
      </c>
      <c r="C327" t="s">
        <v>17</v>
      </c>
      <c r="D327" s="13">
        <v>11</v>
      </c>
      <c r="E327" s="13">
        <v>12</v>
      </c>
      <c r="F327" s="13">
        <v>11</v>
      </c>
      <c r="G327" s="13"/>
      <c r="H327" s="13">
        <v>34</v>
      </c>
      <c r="I327" s="14">
        <f>(D327/1498.17)*100</f>
        <v>0.73422909282658166</v>
      </c>
      <c r="J327" s="14">
        <f>(E327/1498.17)*100</f>
        <v>0.80097719217445285</v>
      </c>
      <c r="K327" s="14">
        <f>(F327/1498.17)*100</f>
        <v>0.73422909282658166</v>
      </c>
      <c r="L327" s="14">
        <f>(G327/1498.17)*100</f>
        <v>0</v>
      </c>
      <c r="M327" s="14">
        <f>(H327/1498.17)*100</f>
        <v>2.2694353778276164</v>
      </c>
    </row>
    <row r="328" spans="1:13" x14ac:dyDescent="0.2">
      <c r="A328" s="9" t="s">
        <v>38</v>
      </c>
      <c r="B328" s="19">
        <v>2006</v>
      </c>
      <c r="C328" s="9"/>
      <c r="D328" s="15">
        <v>27</v>
      </c>
      <c r="E328" s="15">
        <v>14</v>
      </c>
      <c r="F328" s="15">
        <v>22</v>
      </c>
      <c r="G328" s="15"/>
      <c r="H328" s="15">
        <v>63</v>
      </c>
      <c r="I328" s="16"/>
      <c r="J328" s="16"/>
      <c r="K328" s="16"/>
      <c r="L328" s="16"/>
      <c r="M328" s="16"/>
    </row>
    <row r="329" spans="1:13" x14ac:dyDescent="0.2">
      <c r="A329" t="s">
        <v>38</v>
      </c>
      <c r="B329" s="20">
        <v>2006</v>
      </c>
      <c r="C329" t="s">
        <v>11</v>
      </c>
      <c r="D329" s="13">
        <v>8</v>
      </c>
      <c r="E329" s="13">
        <v>2</v>
      </c>
      <c r="F329" s="13">
        <v>6</v>
      </c>
      <c r="G329" s="13"/>
      <c r="H329" s="13">
        <v>16</v>
      </c>
      <c r="I329" s="14">
        <f>(D329/791.99)*100</f>
        <v>1.0101137640626776</v>
      </c>
      <c r="J329" s="14">
        <f>(E329/791.99)*100</f>
        <v>0.2525284410156694</v>
      </c>
      <c r="K329" s="14">
        <f>(F329/791.99)*100</f>
        <v>0.75758532304700821</v>
      </c>
      <c r="L329" s="14">
        <f>(G329/791.99)*100</f>
        <v>0</v>
      </c>
      <c r="M329" s="14">
        <f>(H329/791.99)*100</f>
        <v>2.0202275281253552</v>
      </c>
    </row>
    <row r="330" spans="1:13" x14ac:dyDescent="0.2">
      <c r="A330" t="s">
        <v>38</v>
      </c>
      <c r="B330" s="20">
        <v>2006</v>
      </c>
      <c r="C330" t="s">
        <v>16</v>
      </c>
      <c r="D330" s="13">
        <v>8</v>
      </c>
      <c r="E330" s="13"/>
      <c r="F330" s="13">
        <v>1</v>
      </c>
      <c r="G330" s="13"/>
      <c r="H330" s="13">
        <v>9</v>
      </c>
      <c r="I330" s="14">
        <f>(D330/524.34)*100</f>
        <v>1.5257275813403515</v>
      </c>
      <c r="J330" s="14">
        <f>(E330/524.34)*100</f>
        <v>0</v>
      </c>
      <c r="K330" s="14">
        <f>(F330/524.34)*100</f>
        <v>0.19071594766754393</v>
      </c>
      <c r="L330" s="14">
        <f>(G330/524.34)*100</f>
        <v>0</v>
      </c>
      <c r="M330" s="14">
        <f>(H330/524.34)*100</f>
        <v>1.7164435290078957</v>
      </c>
    </row>
    <row r="331" spans="1:13" x14ac:dyDescent="0.2">
      <c r="A331" t="s">
        <v>38</v>
      </c>
      <c r="B331" s="20">
        <v>2006</v>
      </c>
      <c r="C331" t="s">
        <v>17</v>
      </c>
      <c r="D331" s="13">
        <v>11</v>
      </c>
      <c r="E331" s="13">
        <v>12</v>
      </c>
      <c r="F331" s="13">
        <v>15</v>
      </c>
      <c r="G331" s="13"/>
      <c r="H331" s="13">
        <v>38</v>
      </c>
      <c r="I331" s="14">
        <f>(D331/1498.17)*100</f>
        <v>0.73422909282658166</v>
      </c>
      <c r="J331" s="14">
        <f>(E331/1498.17)*100</f>
        <v>0.80097719217445285</v>
      </c>
      <c r="K331" s="14">
        <f>(F331/1498.17)*100</f>
        <v>1.0012214902180661</v>
      </c>
      <c r="L331" s="14">
        <f>(G331/1498.17)*100</f>
        <v>0</v>
      </c>
      <c r="M331" s="14">
        <f>(H331/1498.17)*100</f>
        <v>2.5364277752191007</v>
      </c>
    </row>
    <row r="332" spans="1:13" x14ac:dyDescent="0.2">
      <c r="A332" s="9" t="s">
        <v>38</v>
      </c>
      <c r="B332" s="19">
        <v>2007</v>
      </c>
      <c r="C332" s="9"/>
      <c r="D332" s="15">
        <v>29</v>
      </c>
      <c r="E332" s="15">
        <v>8</v>
      </c>
      <c r="F332" s="15">
        <v>15</v>
      </c>
      <c r="G332" s="15"/>
      <c r="H332" s="15">
        <v>52</v>
      </c>
      <c r="I332" s="16"/>
      <c r="J332" s="16"/>
      <c r="K332" s="16"/>
      <c r="L332" s="16"/>
      <c r="M332" s="16"/>
    </row>
    <row r="333" spans="1:13" x14ac:dyDescent="0.2">
      <c r="A333" t="s">
        <v>38</v>
      </c>
      <c r="B333" s="20">
        <v>2007</v>
      </c>
      <c r="C333" t="s">
        <v>11</v>
      </c>
      <c r="D333" s="13">
        <v>9</v>
      </c>
      <c r="E333" s="13"/>
      <c r="F333" s="13">
        <v>4</v>
      </c>
      <c r="G333" s="13"/>
      <c r="H333" s="13">
        <v>13</v>
      </c>
      <c r="I333" s="14">
        <f>(D333/791.99)*100</f>
        <v>1.1363779845705124</v>
      </c>
      <c r="J333" s="14">
        <f>(E333/791.99)*100</f>
        <v>0</v>
      </c>
      <c r="K333" s="14">
        <f>(F333/791.99)*100</f>
        <v>0.50505688203133881</v>
      </c>
      <c r="L333" s="14">
        <f>(G333/791.99)*100</f>
        <v>0</v>
      </c>
      <c r="M333" s="14">
        <f>(H333/791.99)*100</f>
        <v>1.641434866601851</v>
      </c>
    </row>
    <row r="334" spans="1:13" x14ac:dyDescent="0.2">
      <c r="A334" t="s">
        <v>38</v>
      </c>
      <c r="B334" s="20">
        <v>2007</v>
      </c>
      <c r="C334" t="s">
        <v>16</v>
      </c>
      <c r="D334" s="13">
        <v>14</v>
      </c>
      <c r="E334" s="13"/>
      <c r="F334" s="13"/>
      <c r="G334" s="13"/>
      <c r="H334" s="13">
        <v>14</v>
      </c>
      <c r="I334" s="14">
        <f>(D334/524.34)*100</f>
        <v>2.6700232673456155</v>
      </c>
      <c r="J334" s="14">
        <f>(E334/524.34)*100</f>
        <v>0</v>
      </c>
      <c r="K334" s="14">
        <f>(F334/524.34)*100</f>
        <v>0</v>
      </c>
      <c r="L334" s="14">
        <f>(G334/524.34)*100</f>
        <v>0</v>
      </c>
      <c r="M334" s="14">
        <f>(H334/524.34)*100</f>
        <v>2.6700232673456155</v>
      </c>
    </row>
    <row r="335" spans="1:13" x14ac:dyDescent="0.2">
      <c r="A335" t="s">
        <v>38</v>
      </c>
      <c r="B335" s="20">
        <v>2007</v>
      </c>
      <c r="C335" t="s">
        <v>17</v>
      </c>
      <c r="D335" s="13">
        <v>6</v>
      </c>
      <c r="E335" s="13">
        <v>8</v>
      </c>
      <c r="F335" s="13">
        <v>11</v>
      </c>
      <c r="G335" s="13"/>
      <c r="H335" s="13">
        <v>25</v>
      </c>
      <c r="I335" s="14">
        <f>(D335/1498.17)*100</f>
        <v>0.40048859608722642</v>
      </c>
      <c r="J335" s="14">
        <f>(E335/1498.17)*100</f>
        <v>0.53398479478296856</v>
      </c>
      <c r="K335" s="14">
        <f>(F335/1498.17)*100</f>
        <v>0.73422909282658166</v>
      </c>
      <c r="L335" s="14">
        <f>(G335/1498.17)*100</f>
        <v>0</v>
      </c>
      <c r="M335" s="14">
        <f>(H335/1498.17)*100</f>
        <v>1.6687024836967768</v>
      </c>
    </row>
    <row r="336" spans="1:13" x14ac:dyDescent="0.2">
      <c r="A336" s="9" t="s">
        <v>38</v>
      </c>
      <c r="B336" s="19">
        <v>2008</v>
      </c>
      <c r="C336" s="9"/>
      <c r="D336" s="15">
        <v>22</v>
      </c>
      <c r="E336" s="15">
        <v>14</v>
      </c>
      <c r="F336" s="15">
        <v>40</v>
      </c>
      <c r="G336" s="15">
        <v>1</v>
      </c>
      <c r="H336" s="15">
        <v>77</v>
      </c>
      <c r="I336" s="16"/>
      <c r="J336" s="16"/>
      <c r="K336" s="16"/>
      <c r="L336" s="16"/>
      <c r="M336" s="16"/>
    </row>
    <row r="337" spans="1:13" x14ac:dyDescent="0.2">
      <c r="A337" t="s">
        <v>38</v>
      </c>
      <c r="B337" s="20">
        <v>2008</v>
      </c>
      <c r="C337" t="s">
        <v>11</v>
      </c>
      <c r="D337" s="13">
        <v>9</v>
      </c>
      <c r="E337" s="13">
        <v>1</v>
      </c>
      <c r="F337" s="13">
        <v>3</v>
      </c>
      <c r="G337" s="13"/>
      <c r="H337" s="13">
        <v>13</v>
      </c>
      <c r="I337" s="14">
        <f>(D337/791.99)*100</f>
        <v>1.1363779845705124</v>
      </c>
      <c r="J337" s="14">
        <f>(E337/791.99)*100</f>
        <v>0.1262642205078347</v>
      </c>
      <c r="K337" s="14">
        <f>(F337/791.99)*100</f>
        <v>0.3787926615235041</v>
      </c>
      <c r="L337" s="14">
        <f>(G337/791.99)*100</f>
        <v>0</v>
      </c>
      <c r="M337" s="14">
        <f>(H337/791.99)*100</f>
        <v>1.641434866601851</v>
      </c>
    </row>
    <row r="338" spans="1:13" x14ac:dyDescent="0.2">
      <c r="A338" t="s">
        <v>38</v>
      </c>
      <c r="B338" s="20">
        <v>2008</v>
      </c>
      <c r="C338" t="s">
        <v>16</v>
      </c>
      <c r="D338" s="13">
        <v>3</v>
      </c>
      <c r="E338" s="13"/>
      <c r="F338" s="13">
        <v>1</v>
      </c>
      <c r="G338" s="13"/>
      <c r="H338" s="13">
        <v>4</v>
      </c>
      <c r="I338" s="14">
        <f>(D338/524.34)*100</f>
        <v>0.57214784300263188</v>
      </c>
      <c r="J338" s="14">
        <f>(E338/524.34)*100</f>
        <v>0</v>
      </c>
      <c r="K338" s="14">
        <f>(F338/524.34)*100</f>
        <v>0.19071594766754393</v>
      </c>
      <c r="L338" s="14">
        <f>(G338/524.34)*100</f>
        <v>0</v>
      </c>
      <c r="M338" s="14">
        <f>(H338/524.34)*100</f>
        <v>0.76286379067017573</v>
      </c>
    </row>
    <row r="339" spans="1:13" x14ac:dyDescent="0.2">
      <c r="A339" t="s">
        <v>38</v>
      </c>
      <c r="B339" s="20">
        <v>2008</v>
      </c>
      <c r="C339" t="s">
        <v>17</v>
      </c>
      <c r="D339" s="13">
        <v>10</v>
      </c>
      <c r="E339" s="13">
        <v>13</v>
      </c>
      <c r="F339" s="13">
        <v>36</v>
      </c>
      <c r="G339" s="13">
        <v>1</v>
      </c>
      <c r="H339" s="13">
        <v>60</v>
      </c>
      <c r="I339" s="14">
        <f>(D339/1498.17)*100</f>
        <v>0.6674809934787107</v>
      </c>
      <c r="J339" s="14">
        <f>(E339/1498.17)*100</f>
        <v>0.86772529152232392</v>
      </c>
      <c r="K339" s="14">
        <f>(F339/1498.17)*100</f>
        <v>2.4029315765233585</v>
      </c>
      <c r="L339" s="14">
        <f>(G339/1498.17)*100</f>
        <v>6.674809934787107E-2</v>
      </c>
      <c r="M339" s="14">
        <f>(H339/1498.17)*100</f>
        <v>4.0048859608722642</v>
      </c>
    </row>
    <row r="340" spans="1:13" x14ac:dyDescent="0.2">
      <c r="A340" s="9" t="s">
        <v>38</v>
      </c>
      <c r="B340" s="19">
        <v>2009</v>
      </c>
      <c r="C340" s="9"/>
      <c r="D340" s="15">
        <v>47</v>
      </c>
      <c r="E340" s="15">
        <v>36</v>
      </c>
      <c r="F340" s="15">
        <v>81</v>
      </c>
      <c r="G340" s="15"/>
      <c r="H340" s="15">
        <v>164</v>
      </c>
      <c r="I340" s="16"/>
      <c r="J340" s="16"/>
      <c r="K340" s="16"/>
      <c r="L340" s="16"/>
      <c r="M340" s="16"/>
    </row>
    <row r="341" spans="1:13" x14ac:dyDescent="0.2">
      <c r="A341" t="s">
        <v>38</v>
      </c>
      <c r="B341" s="20">
        <v>2009</v>
      </c>
      <c r="C341" t="s">
        <v>11</v>
      </c>
      <c r="D341" s="13">
        <v>18</v>
      </c>
      <c r="E341" s="13">
        <v>1</v>
      </c>
      <c r="F341" s="13">
        <v>8</v>
      </c>
      <c r="G341" s="13"/>
      <c r="H341" s="13">
        <v>27</v>
      </c>
      <c r="I341" s="14">
        <f>(D341/791.99)*100</f>
        <v>2.2727559691410248</v>
      </c>
      <c r="J341" s="14">
        <f>(E341/791.99)*100</f>
        <v>0.1262642205078347</v>
      </c>
      <c r="K341" s="14">
        <f>(F341/791.99)*100</f>
        <v>1.0101137640626776</v>
      </c>
      <c r="L341" s="14">
        <f>(G341/791.99)*100</f>
        <v>0</v>
      </c>
      <c r="M341" s="14">
        <f>(H341/791.99)*100</f>
        <v>3.4091339537115366</v>
      </c>
    </row>
    <row r="342" spans="1:13" x14ac:dyDescent="0.2">
      <c r="A342" t="s">
        <v>38</v>
      </c>
      <c r="B342" s="20">
        <v>2009</v>
      </c>
      <c r="C342" t="s">
        <v>16</v>
      </c>
      <c r="D342" s="13">
        <v>6</v>
      </c>
      <c r="E342" s="13"/>
      <c r="F342" s="13">
        <v>1</v>
      </c>
      <c r="G342" s="13"/>
      <c r="H342" s="13">
        <v>7</v>
      </c>
      <c r="I342" s="14">
        <f>(D342/524.34)*100</f>
        <v>1.1442956860052638</v>
      </c>
      <c r="J342" s="14">
        <f>(E342/524.34)*100</f>
        <v>0</v>
      </c>
      <c r="K342" s="14">
        <f>(F342/524.34)*100</f>
        <v>0.19071594766754393</v>
      </c>
      <c r="L342" s="14">
        <f>(G342/524.34)*100</f>
        <v>0</v>
      </c>
      <c r="M342" s="14">
        <f>(H342/524.34)*100</f>
        <v>1.3350116336728077</v>
      </c>
    </row>
    <row r="343" spans="1:13" x14ac:dyDescent="0.2">
      <c r="A343" t="s">
        <v>38</v>
      </c>
      <c r="B343" s="20">
        <v>2009</v>
      </c>
      <c r="C343" t="s">
        <v>17</v>
      </c>
      <c r="D343" s="13">
        <v>22.999999999999996</v>
      </c>
      <c r="E343" s="13">
        <v>35</v>
      </c>
      <c r="F343" s="13">
        <v>72</v>
      </c>
      <c r="G343" s="13"/>
      <c r="H343" s="13">
        <v>130</v>
      </c>
      <c r="I343" s="14">
        <f>(D343/1498.17)*100</f>
        <v>1.5352062850010344</v>
      </c>
      <c r="J343" s="14">
        <f>(E343/1498.17)*100</f>
        <v>2.3361834771754872</v>
      </c>
      <c r="K343" s="14">
        <f>(F343/1498.17)*100</f>
        <v>4.8058631530467171</v>
      </c>
      <c r="L343" s="14">
        <f>(G343/1498.17)*100</f>
        <v>0</v>
      </c>
      <c r="M343" s="14">
        <f>(H343/1498.17)*100</f>
        <v>8.6772529152232387</v>
      </c>
    </row>
    <row r="344" spans="1:13" x14ac:dyDescent="0.2">
      <c r="A344" s="9" t="s">
        <v>38</v>
      </c>
      <c r="B344" s="19">
        <v>2010</v>
      </c>
      <c r="C344" s="9"/>
      <c r="D344" s="15">
        <v>58</v>
      </c>
      <c r="E344" s="15">
        <v>25.000000000000004</v>
      </c>
      <c r="F344" s="15">
        <v>103.99999999999999</v>
      </c>
      <c r="G344" s="15">
        <v>1</v>
      </c>
      <c r="H344" s="15">
        <v>188</v>
      </c>
      <c r="I344" s="16"/>
      <c r="J344" s="16"/>
      <c r="K344" s="16"/>
      <c r="L344" s="16"/>
      <c r="M344" s="16"/>
    </row>
    <row r="345" spans="1:13" x14ac:dyDescent="0.2">
      <c r="A345" t="s">
        <v>38</v>
      </c>
      <c r="B345" s="20">
        <v>2010</v>
      </c>
      <c r="C345" t="s">
        <v>11</v>
      </c>
      <c r="D345" s="13">
        <v>14</v>
      </c>
      <c r="E345" s="13">
        <v>3</v>
      </c>
      <c r="F345" s="13">
        <v>16</v>
      </c>
      <c r="G345" s="13"/>
      <c r="H345" s="13">
        <v>33</v>
      </c>
      <c r="I345" s="14">
        <f>(D345/791.99)*100</f>
        <v>1.7676990871096858</v>
      </c>
      <c r="J345" s="14">
        <f>(E345/791.99)*100</f>
        <v>0.3787926615235041</v>
      </c>
      <c r="K345" s="14">
        <f>(F345/791.99)*100</f>
        <v>2.0202275281253552</v>
      </c>
      <c r="L345" s="14">
        <f>(G345/791.99)*100</f>
        <v>0</v>
      </c>
      <c r="M345" s="14">
        <f>(H345/791.99)*100</f>
        <v>4.1667192767585455</v>
      </c>
    </row>
    <row r="346" spans="1:13" x14ac:dyDescent="0.2">
      <c r="A346" t="s">
        <v>38</v>
      </c>
      <c r="B346" s="20">
        <v>2010</v>
      </c>
      <c r="C346" t="s">
        <v>16</v>
      </c>
      <c r="D346" s="13">
        <v>9</v>
      </c>
      <c r="E346" s="13"/>
      <c r="F346" s="13">
        <v>1</v>
      </c>
      <c r="G346" s="13"/>
      <c r="H346" s="13">
        <v>10</v>
      </c>
      <c r="I346" s="14">
        <f>(D346/524.34)*100</f>
        <v>1.7164435290078957</v>
      </c>
      <c r="J346" s="14">
        <f>(E346/524.34)*100</f>
        <v>0</v>
      </c>
      <c r="K346" s="14">
        <f>(F346/524.34)*100</f>
        <v>0.19071594766754393</v>
      </c>
      <c r="L346" s="14">
        <f>(G346/524.34)*100</f>
        <v>0</v>
      </c>
      <c r="M346" s="14">
        <f>(H346/524.34)*100</f>
        <v>1.9071594766754394</v>
      </c>
    </row>
    <row r="347" spans="1:13" x14ac:dyDescent="0.2">
      <c r="A347" t="s">
        <v>38</v>
      </c>
      <c r="B347" s="20">
        <v>2010</v>
      </c>
      <c r="C347" t="s">
        <v>17</v>
      </c>
      <c r="D347" s="13">
        <v>35</v>
      </c>
      <c r="E347" s="13">
        <v>22.000000000000004</v>
      </c>
      <c r="F347" s="13">
        <v>86.999999999999986</v>
      </c>
      <c r="G347" s="13">
        <v>1</v>
      </c>
      <c r="H347" s="13">
        <v>145</v>
      </c>
      <c r="I347" s="14">
        <f>(D347/1498.17)*100</f>
        <v>2.3361834771754872</v>
      </c>
      <c r="J347" s="14">
        <f>(E347/1498.17)*100</f>
        <v>1.4684581856531638</v>
      </c>
      <c r="K347" s="14">
        <f>(F347/1498.17)*100</f>
        <v>5.8070846432647816</v>
      </c>
      <c r="L347" s="14">
        <f>(G347/1498.17)*100</f>
        <v>6.674809934787107E-2</v>
      </c>
      <c r="M347" s="14">
        <f>(H347/1498.17)*100</f>
        <v>9.678474405441305</v>
      </c>
    </row>
    <row r="348" spans="1:13" x14ac:dyDescent="0.2">
      <c r="A348" s="9" t="s">
        <v>38</v>
      </c>
      <c r="B348" s="19">
        <v>2011</v>
      </c>
      <c r="C348" s="9"/>
      <c r="D348" s="15">
        <v>30</v>
      </c>
      <c r="E348" s="15">
        <v>71</v>
      </c>
      <c r="F348" s="15">
        <v>48</v>
      </c>
      <c r="G348" s="15">
        <v>4</v>
      </c>
      <c r="H348" s="15">
        <v>153</v>
      </c>
      <c r="I348" s="16"/>
      <c r="J348" s="16"/>
      <c r="K348" s="16"/>
      <c r="L348" s="16"/>
      <c r="M348" s="16"/>
    </row>
    <row r="349" spans="1:13" x14ac:dyDescent="0.2">
      <c r="A349" t="s">
        <v>38</v>
      </c>
      <c r="B349" s="20">
        <v>2011</v>
      </c>
      <c r="C349" t="s">
        <v>11</v>
      </c>
      <c r="D349" s="13">
        <v>12</v>
      </c>
      <c r="E349" s="13">
        <v>4</v>
      </c>
      <c r="F349" s="13">
        <v>9</v>
      </c>
      <c r="G349" s="13">
        <v>1</v>
      </c>
      <c r="H349" s="13">
        <v>26</v>
      </c>
      <c r="I349" s="14">
        <f>(D349/791.99)*100</f>
        <v>1.5151706460940164</v>
      </c>
      <c r="J349" s="14">
        <f>(E349/791.99)*100</f>
        <v>0.50505688203133881</v>
      </c>
      <c r="K349" s="14">
        <f>(F349/791.99)*100</f>
        <v>1.1363779845705124</v>
      </c>
      <c r="L349" s="14">
        <f>(G349/791.99)*100</f>
        <v>0.1262642205078347</v>
      </c>
      <c r="M349" s="14">
        <f>(H349/791.99)*100</f>
        <v>3.282869733203702</v>
      </c>
    </row>
    <row r="350" spans="1:13" x14ac:dyDescent="0.2">
      <c r="A350" t="s">
        <v>38</v>
      </c>
      <c r="B350" s="20">
        <v>2011</v>
      </c>
      <c r="C350" t="s">
        <v>16</v>
      </c>
      <c r="D350" s="13">
        <v>8</v>
      </c>
      <c r="E350" s="13">
        <v>4</v>
      </c>
      <c r="F350" s="13">
        <v>2</v>
      </c>
      <c r="G350" s="13">
        <v>1</v>
      </c>
      <c r="H350" s="13">
        <v>15</v>
      </c>
      <c r="I350" s="14">
        <f>(D350/524.34)*100</f>
        <v>1.5257275813403515</v>
      </c>
      <c r="J350" s="14">
        <f>(E350/524.34)*100</f>
        <v>0.76286379067017573</v>
      </c>
      <c r="K350" s="14">
        <f>(F350/524.34)*100</f>
        <v>0.38143189533508787</v>
      </c>
      <c r="L350" s="14">
        <f>(G350/524.34)*100</f>
        <v>0.19071594766754393</v>
      </c>
      <c r="M350" s="14">
        <f>(H350/524.34)*100</f>
        <v>2.8607392150131594</v>
      </c>
    </row>
    <row r="351" spans="1:13" x14ac:dyDescent="0.2">
      <c r="A351" t="s">
        <v>38</v>
      </c>
      <c r="B351" s="20">
        <v>2011</v>
      </c>
      <c r="C351" t="s">
        <v>17</v>
      </c>
      <c r="D351" s="13">
        <v>10</v>
      </c>
      <c r="E351" s="13">
        <v>63</v>
      </c>
      <c r="F351" s="13">
        <v>37</v>
      </c>
      <c r="G351" s="13">
        <v>2</v>
      </c>
      <c r="H351" s="13">
        <v>112</v>
      </c>
      <c r="I351" s="14">
        <f>(D351/1498.17)*100</f>
        <v>0.6674809934787107</v>
      </c>
      <c r="J351" s="14">
        <f>(E351/1498.17)*100</f>
        <v>4.2051302589158768</v>
      </c>
      <c r="K351" s="14">
        <f>(F351/1498.17)*100</f>
        <v>2.4696796758712294</v>
      </c>
      <c r="L351" s="14">
        <f>(G351/1498.17)*100</f>
        <v>0.13349619869574214</v>
      </c>
      <c r="M351" s="14">
        <f>(H351/1498.17)*100</f>
        <v>7.4757871269615599</v>
      </c>
    </row>
    <row r="352" spans="1:13" x14ac:dyDescent="0.2">
      <c r="A352" s="9" t="s">
        <v>38</v>
      </c>
      <c r="B352" s="19">
        <v>2012</v>
      </c>
      <c r="C352" s="9"/>
      <c r="D352" s="15">
        <v>31</v>
      </c>
      <c r="E352" s="15">
        <v>81</v>
      </c>
      <c r="F352" s="15">
        <v>30</v>
      </c>
      <c r="G352" s="15">
        <v>19</v>
      </c>
      <c r="H352" s="15">
        <v>161</v>
      </c>
      <c r="I352" s="16"/>
      <c r="J352" s="16"/>
      <c r="K352" s="16"/>
      <c r="L352" s="16"/>
      <c r="M352" s="16"/>
    </row>
    <row r="353" spans="1:13" x14ac:dyDescent="0.2">
      <c r="A353" t="s">
        <v>38</v>
      </c>
      <c r="B353" s="20">
        <v>2012</v>
      </c>
      <c r="C353" t="s">
        <v>11</v>
      </c>
      <c r="D353" s="13">
        <v>10</v>
      </c>
      <c r="E353" s="13"/>
      <c r="F353" s="13">
        <v>4</v>
      </c>
      <c r="G353" s="13"/>
      <c r="H353" s="13">
        <v>14</v>
      </c>
      <c r="I353" s="14">
        <f>(D353/791.99)*100</f>
        <v>1.262642205078347</v>
      </c>
      <c r="J353" s="14">
        <f>(E353/791.99)*100</f>
        <v>0</v>
      </c>
      <c r="K353" s="14">
        <f>(F353/791.99)*100</f>
        <v>0.50505688203133881</v>
      </c>
      <c r="L353" s="14">
        <f>(G353/791.99)*100</f>
        <v>0</v>
      </c>
      <c r="M353" s="14">
        <f>(H353/791.99)*100</f>
        <v>1.7676990871096858</v>
      </c>
    </row>
    <row r="354" spans="1:13" x14ac:dyDescent="0.2">
      <c r="A354" t="s">
        <v>38</v>
      </c>
      <c r="B354" s="20">
        <v>2012</v>
      </c>
      <c r="C354" t="s">
        <v>16</v>
      </c>
      <c r="D354" s="13">
        <v>7</v>
      </c>
      <c r="E354" s="13">
        <v>1</v>
      </c>
      <c r="F354" s="13"/>
      <c r="G354" s="13"/>
      <c r="H354" s="13">
        <v>8</v>
      </c>
      <c r="I354" s="14">
        <f>(D354/524.34)*100</f>
        <v>1.3350116336728077</v>
      </c>
      <c r="J354" s="14">
        <f>(E354/524.34)*100</f>
        <v>0.19071594766754393</v>
      </c>
      <c r="K354" s="14">
        <f>(F354/524.34)*100</f>
        <v>0</v>
      </c>
      <c r="L354" s="14">
        <f>(G354/524.34)*100</f>
        <v>0</v>
      </c>
      <c r="M354" s="14">
        <f>(H354/524.34)*100</f>
        <v>1.5257275813403515</v>
      </c>
    </row>
    <row r="355" spans="1:13" x14ac:dyDescent="0.2">
      <c r="A355" t="s">
        <v>38</v>
      </c>
      <c r="B355" s="20">
        <v>2012</v>
      </c>
      <c r="C355" t="s">
        <v>17</v>
      </c>
      <c r="D355" s="13">
        <v>14</v>
      </c>
      <c r="E355" s="13">
        <v>80</v>
      </c>
      <c r="F355" s="13">
        <v>26</v>
      </c>
      <c r="G355" s="13">
        <v>19</v>
      </c>
      <c r="H355" s="13">
        <v>139</v>
      </c>
      <c r="I355" s="14">
        <f>(D355/1498.17)*100</f>
        <v>0.93447339087019499</v>
      </c>
      <c r="J355" s="14">
        <f>(E355/1498.17)*100</f>
        <v>5.3398479478296856</v>
      </c>
      <c r="K355" s="14">
        <f>(F355/1498.17)*100</f>
        <v>1.7354505830446478</v>
      </c>
      <c r="L355" s="14">
        <f>(G355/1498.17)*100</f>
        <v>1.2682138876095503</v>
      </c>
      <c r="M355" s="14">
        <f>(H355/1498.17)*100</f>
        <v>9.2779858093540781</v>
      </c>
    </row>
    <row r="356" spans="1:13" x14ac:dyDescent="0.2">
      <c r="A356" s="6" t="s">
        <v>39</v>
      </c>
      <c r="B356" s="7" t="s">
        <v>96</v>
      </c>
      <c r="C356" s="6"/>
      <c r="D356" s="17">
        <v>551</v>
      </c>
      <c r="E356" s="17">
        <v>461</v>
      </c>
      <c r="F356" s="17">
        <v>593</v>
      </c>
      <c r="G356" s="17">
        <v>20</v>
      </c>
      <c r="H356" s="17">
        <v>1625</v>
      </c>
      <c r="I356" s="18"/>
      <c r="J356" s="18"/>
      <c r="K356" s="18"/>
      <c r="L356" s="18"/>
      <c r="M356" s="18"/>
    </row>
    <row r="357" spans="1:13" x14ac:dyDescent="0.2">
      <c r="A357" s="9" t="s">
        <v>39</v>
      </c>
      <c r="B357" s="19">
        <v>2001</v>
      </c>
      <c r="C357" s="9"/>
      <c r="D357" s="15">
        <v>42</v>
      </c>
      <c r="E357" s="15">
        <v>53.999999999999993</v>
      </c>
      <c r="F357" s="15">
        <v>42</v>
      </c>
      <c r="G357" s="15"/>
      <c r="H357" s="15">
        <v>138</v>
      </c>
      <c r="I357" s="16"/>
      <c r="J357" s="16"/>
      <c r="K357" s="16"/>
      <c r="L357" s="16"/>
      <c r="M357" s="16"/>
    </row>
    <row r="358" spans="1:13" x14ac:dyDescent="0.2">
      <c r="A358" t="s">
        <v>39</v>
      </c>
      <c r="B358" s="20">
        <v>2001</v>
      </c>
      <c r="C358" t="s">
        <v>11</v>
      </c>
      <c r="D358" s="13">
        <v>5</v>
      </c>
      <c r="E358" s="13"/>
      <c r="F358" s="13">
        <v>5</v>
      </c>
      <c r="G358" s="13"/>
      <c r="H358" s="13">
        <v>10</v>
      </c>
      <c r="I358" s="14">
        <f>(D358/94.47)*100</f>
        <v>5.2926855086270779</v>
      </c>
      <c r="J358" s="14">
        <f>(E358/94.47)*100</f>
        <v>0</v>
      </c>
      <c r="K358" s="14">
        <f>(F358/94.47)*100</f>
        <v>5.2926855086270779</v>
      </c>
      <c r="L358" s="14">
        <f>(G358/94.47)*100</f>
        <v>0</v>
      </c>
      <c r="M358" s="14">
        <f>(H358/94.47)*100</f>
        <v>10.585371017254156</v>
      </c>
    </row>
    <row r="359" spans="1:13" x14ac:dyDescent="0.2">
      <c r="A359" t="s">
        <v>39</v>
      </c>
      <c r="B359" s="20">
        <v>2001</v>
      </c>
      <c r="C359" t="s">
        <v>16</v>
      </c>
      <c r="D359" s="13">
        <v>24</v>
      </c>
      <c r="E359" s="13">
        <v>3</v>
      </c>
      <c r="F359" s="13">
        <v>3</v>
      </c>
      <c r="G359" s="13"/>
      <c r="H359" s="13">
        <v>30</v>
      </c>
      <c r="I359" s="14">
        <f>(D359/718.11)*100</f>
        <v>3.3421063625349876</v>
      </c>
      <c r="J359" s="14">
        <f>(E359/718.11)*100</f>
        <v>0.41776329531687345</v>
      </c>
      <c r="K359" s="14">
        <f>(F359/718.11)*100</f>
        <v>0.41776329531687345</v>
      </c>
      <c r="L359" s="14">
        <f>(G359/718.11)*100</f>
        <v>0</v>
      </c>
      <c r="M359" s="14">
        <f>(H359/718.11)*100</f>
        <v>4.1776329531687351</v>
      </c>
    </row>
    <row r="360" spans="1:13" x14ac:dyDescent="0.2">
      <c r="A360" t="s">
        <v>39</v>
      </c>
      <c r="B360" s="20">
        <v>2001</v>
      </c>
      <c r="C360" t="s">
        <v>17</v>
      </c>
      <c r="D360" s="13">
        <v>13</v>
      </c>
      <c r="E360" s="13">
        <v>50.999999999999993</v>
      </c>
      <c r="F360" s="13">
        <v>34</v>
      </c>
      <c r="G360" s="13"/>
      <c r="H360" s="13">
        <v>98</v>
      </c>
      <c r="I360" s="14">
        <f>(D360/1136.2)*100</f>
        <v>1.1441647597254003</v>
      </c>
      <c r="J360" s="14">
        <f>(E360/1136.2)*100</f>
        <v>4.48864636507657</v>
      </c>
      <c r="K360" s="14">
        <f>(F360/1136.2)*100</f>
        <v>2.9924309100510471</v>
      </c>
      <c r="L360" s="14">
        <f>(G360/1136.2)*100</f>
        <v>0</v>
      </c>
      <c r="M360" s="14">
        <f>(H360/1136.2)*100</f>
        <v>8.6252420348530183</v>
      </c>
    </row>
    <row r="361" spans="1:13" x14ac:dyDescent="0.2">
      <c r="A361" s="9" t="s">
        <v>39</v>
      </c>
      <c r="B361" s="19">
        <v>2002</v>
      </c>
      <c r="C361" s="9"/>
      <c r="D361" s="15">
        <v>42</v>
      </c>
      <c r="E361" s="15">
        <v>38</v>
      </c>
      <c r="F361" s="15">
        <v>25</v>
      </c>
      <c r="G361" s="15"/>
      <c r="H361" s="15">
        <v>105</v>
      </c>
      <c r="I361" s="16"/>
      <c r="J361" s="16"/>
      <c r="K361" s="16"/>
      <c r="L361" s="16"/>
      <c r="M361" s="16"/>
    </row>
    <row r="362" spans="1:13" x14ac:dyDescent="0.2">
      <c r="A362" t="s">
        <v>39</v>
      </c>
      <c r="B362" s="20">
        <v>2002</v>
      </c>
      <c r="C362" t="s">
        <v>11</v>
      </c>
      <c r="D362" s="13">
        <v>6</v>
      </c>
      <c r="E362" s="13"/>
      <c r="F362" s="13">
        <v>2</v>
      </c>
      <c r="G362" s="13"/>
      <c r="H362" s="13">
        <v>8</v>
      </c>
      <c r="I362" s="14">
        <f>(D362/94.47)*100</f>
        <v>6.3512226103524929</v>
      </c>
      <c r="J362" s="14">
        <f>(E362/94.47)*100</f>
        <v>0</v>
      </c>
      <c r="K362" s="14">
        <f>(F362/94.47)*100</f>
        <v>2.117074203450831</v>
      </c>
      <c r="L362" s="14">
        <f>(G362/94.47)*100</f>
        <v>0</v>
      </c>
      <c r="M362" s="14">
        <f>(H362/94.47)*100</f>
        <v>8.4682968138033239</v>
      </c>
    </row>
    <row r="363" spans="1:13" x14ac:dyDescent="0.2">
      <c r="A363" t="s">
        <v>39</v>
      </c>
      <c r="B363" s="20">
        <v>2002</v>
      </c>
      <c r="C363" t="s">
        <v>16</v>
      </c>
      <c r="D363" s="13">
        <v>27.999999999999996</v>
      </c>
      <c r="E363" s="13">
        <v>1</v>
      </c>
      <c r="F363" s="13">
        <v>4</v>
      </c>
      <c r="G363" s="13"/>
      <c r="H363" s="13">
        <v>33</v>
      </c>
      <c r="I363" s="14">
        <f>(D363/718.11)*100</f>
        <v>3.8991240896241517</v>
      </c>
      <c r="J363" s="14">
        <f>(E363/718.11)*100</f>
        <v>0.13925443177229116</v>
      </c>
      <c r="K363" s="14">
        <f>(F363/718.11)*100</f>
        <v>0.55701772708916464</v>
      </c>
      <c r="L363" s="14">
        <f>(G363/718.11)*100</f>
        <v>0</v>
      </c>
      <c r="M363" s="14">
        <f>(H363/718.11)*100</f>
        <v>4.5953962484856081</v>
      </c>
    </row>
    <row r="364" spans="1:13" x14ac:dyDescent="0.2">
      <c r="A364" t="s">
        <v>39</v>
      </c>
      <c r="B364" s="20">
        <v>2002</v>
      </c>
      <c r="C364" t="s">
        <v>17</v>
      </c>
      <c r="D364" s="13">
        <v>8</v>
      </c>
      <c r="E364" s="13">
        <v>37</v>
      </c>
      <c r="F364" s="13">
        <v>19</v>
      </c>
      <c r="G364" s="13"/>
      <c r="H364" s="13">
        <v>64</v>
      </c>
      <c r="I364" s="14">
        <f>(D364/1136.2)*100</f>
        <v>0.70410139060024646</v>
      </c>
      <c r="J364" s="14">
        <f>(E364/1136.2)*100</f>
        <v>3.2564689315261393</v>
      </c>
      <c r="K364" s="14">
        <f>(F364/1136.2)*100</f>
        <v>1.6722408026755853</v>
      </c>
      <c r="L364" s="14">
        <f>(G364/1136.2)*100</f>
        <v>0</v>
      </c>
      <c r="M364" s="14">
        <f>(H364/1136.2)*100</f>
        <v>5.6328111248019717</v>
      </c>
    </row>
    <row r="365" spans="1:13" x14ac:dyDescent="0.2">
      <c r="A365" s="9" t="s">
        <v>39</v>
      </c>
      <c r="B365" s="19">
        <v>2003</v>
      </c>
      <c r="C365" s="9"/>
      <c r="D365" s="15">
        <v>29</v>
      </c>
      <c r="E365" s="15">
        <v>11</v>
      </c>
      <c r="F365" s="15">
        <v>38</v>
      </c>
      <c r="G365" s="15">
        <v>1</v>
      </c>
      <c r="H365" s="15">
        <v>79</v>
      </c>
      <c r="I365" s="16"/>
      <c r="J365" s="16"/>
      <c r="K365" s="16"/>
      <c r="L365" s="16"/>
      <c r="M365" s="16"/>
    </row>
    <row r="366" spans="1:13" x14ac:dyDescent="0.2">
      <c r="A366" t="s">
        <v>39</v>
      </c>
      <c r="B366" s="20">
        <v>2003</v>
      </c>
      <c r="C366" t="s">
        <v>11</v>
      </c>
      <c r="D366" s="13">
        <v>3</v>
      </c>
      <c r="E366" s="13"/>
      <c r="F366" s="13">
        <v>4</v>
      </c>
      <c r="G366" s="13"/>
      <c r="H366" s="13">
        <v>7</v>
      </c>
      <c r="I366" s="14">
        <f>(D366/94.47)*100</f>
        <v>3.1756113051762465</v>
      </c>
      <c r="J366" s="14">
        <f>(E366/94.47)*100</f>
        <v>0</v>
      </c>
      <c r="K366" s="14">
        <f>(F366/94.47)*100</f>
        <v>4.2341484069016619</v>
      </c>
      <c r="L366" s="14">
        <f>(G366/94.47)*100</f>
        <v>0</v>
      </c>
      <c r="M366" s="14">
        <f>(H366/94.47)*100</f>
        <v>7.409759712077908</v>
      </c>
    </row>
    <row r="367" spans="1:13" x14ac:dyDescent="0.2">
      <c r="A367" t="s">
        <v>39</v>
      </c>
      <c r="B367" s="20">
        <v>2003</v>
      </c>
      <c r="C367" t="s">
        <v>16</v>
      </c>
      <c r="D367" s="13">
        <v>17</v>
      </c>
      <c r="E367" s="13">
        <v>2</v>
      </c>
      <c r="F367" s="13">
        <v>2</v>
      </c>
      <c r="G367" s="13"/>
      <c r="H367" s="13">
        <v>21</v>
      </c>
      <c r="I367" s="14">
        <f>(D367/718.11)*100</f>
        <v>2.3673253401289496</v>
      </c>
      <c r="J367" s="14">
        <f>(E367/718.11)*100</f>
        <v>0.27850886354458232</v>
      </c>
      <c r="K367" s="14">
        <f>(F367/718.11)*100</f>
        <v>0.27850886354458232</v>
      </c>
      <c r="L367" s="14">
        <f>(G367/718.11)*100</f>
        <v>0</v>
      </c>
      <c r="M367" s="14">
        <f>(H367/718.11)*100</f>
        <v>2.9243430672181141</v>
      </c>
    </row>
    <row r="368" spans="1:13" x14ac:dyDescent="0.2">
      <c r="A368" t="s">
        <v>39</v>
      </c>
      <c r="B368" s="20">
        <v>2003</v>
      </c>
      <c r="C368" t="s">
        <v>17</v>
      </c>
      <c r="D368" s="13">
        <v>9</v>
      </c>
      <c r="E368" s="13">
        <v>9</v>
      </c>
      <c r="F368" s="13">
        <v>32</v>
      </c>
      <c r="G368" s="13">
        <v>1</v>
      </c>
      <c r="H368" s="13">
        <v>51</v>
      </c>
      <c r="I368" s="14">
        <f>(D368/1136.2)*100</f>
        <v>0.79211406442527732</v>
      </c>
      <c r="J368" s="14">
        <f>(E368/1136.2)*100</f>
        <v>0.79211406442527732</v>
      </c>
      <c r="K368" s="14">
        <f>(F368/1136.2)*100</f>
        <v>2.8164055624009858</v>
      </c>
      <c r="L368" s="14">
        <f>(G368/1136.2)*100</f>
        <v>8.8012673825030807E-2</v>
      </c>
      <c r="M368" s="14">
        <f>(H368/1136.2)*100</f>
        <v>4.4886463650765709</v>
      </c>
    </row>
    <row r="369" spans="1:13" x14ac:dyDescent="0.2">
      <c r="A369" s="9" t="s">
        <v>39</v>
      </c>
      <c r="B369" s="19">
        <v>2004</v>
      </c>
      <c r="C369" s="9"/>
      <c r="D369" s="15">
        <v>53</v>
      </c>
      <c r="E369" s="15">
        <v>14</v>
      </c>
      <c r="F369" s="15">
        <v>20</v>
      </c>
      <c r="G369" s="15"/>
      <c r="H369" s="15">
        <v>87</v>
      </c>
      <c r="I369" s="16"/>
      <c r="J369" s="16"/>
      <c r="K369" s="16"/>
      <c r="L369" s="16"/>
      <c r="M369" s="16"/>
    </row>
    <row r="370" spans="1:13" x14ac:dyDescent="0.2">
      <c r="A370" t="s">
        <v>39</v>
      </c>
      <c r="B370" s="20">
        <v>2004</v>
      </c>
      <c r="C370" t="s">
        <v>11</v>
      </c>
      <c r="D370" s="13">
        <v>8</v>
      </c>
      <c r="E370" s="13"/>
      <c r="F370" s="13">
        <v>4</v>
      </c>
      <c r="G370" s="13"/>
      <c r="H370" s="13">
        <v>12</v>
      </c>
      <c r="I370" s="14">
        <f>(D370/94.47)*100</f>
        <v>8.4682968138033239</v>
      </c>
      <c r="J370" s="14">
        <f>(E370/94.47)*100</f>
        <v>0</v>
      </c>
      <c r="K370" s="14">
        <f>(F370/94.47)*100</f>
        <v>4.2341484069016619</v>
      </c>
      <c r="L370" s="14">
        <f>(G370/94.47)*100</f>
        <v>0</v>
      </c>
      <c r="M370" s="14">
        <f>(H370/94.47)*100</f>
        <v>12.702445220704986</v>
      </c>
    </row>
    <row r="371" spans="1:13" x14ac:dyDescent="0.2">
      <c r="A371" t="s">
        <v>39</v>
      </c>
      <c r="B371" s="20">
        <v>2004</v>
      </c>
      <c r="C371" t="s">
        <v>16</v>
      </c>
      <c r="D371" s="13">
        <v>24</v>
      </c>
      <c r="E371" s="13"/>
      <c r="F371" s="13">
        <v>2</v>
      </c>
      <c r="G371" s="13"/>
      <c r="H371" s="13">
        <v>26</v>
      </c>
      <c r="I371" s="14">
        <f>(D371/718.11)*100</f>
        <v>3.3421063625349876</v>
      </c>
      <c r="J371" s="14">
        <f>(E371/718.11)*100</f>
        <v>0</v>
      </c>
      <c r="K371" s="14">
        <f>(F371/718.11)*100</f>
        <v>0.27850886354458232</v>
      </c>
      <c r="L371" s="14">
        <f>(G371/718.11)*100</f>
        <v>0</v>
      </c>
      <c r="M371" s="14">
        <f>(H371/718.11)*100</f>
        <v>3.6206152260795696</v>
      </c>
    </row>
    <row r="372" spans="1:13" x14ac:dyDescent="0.2">
      <c r="A372" t="s">
        <v>39</v>
      </c>
      <c r="B372" s="20">
        <v>2004</v>
      </c>
      <c r="C372" t="s">
        <v>17</v>
      </c>
      <c r="D372" s="13">
        <v>21</v>
      </c>
      <c r="E372" s="13">
        <v>14</v>
      </c>
      <c r="F372" s="13">
        <v>14</v>
      </c>
      <c r="G372" s="13"/>
      <c r="H372" s="13">
        <v>49</v>
      </c>
      <c r="I372" s="14">
        <f>(D372/1136.2)*100</f>
        <v>1.8482661503256468</v>
      </c>
      <c r="J372" s="14">
        <f>(E372/1136.2)*100</f>
        <v>1.2321774335504312</v>
      </c>
      <c r="K372" s="14">
        <f>(F372/1136.2)*100</f>
        <v>1.2321774335504312</v>
      </c>
      <c r="L372" s="14">
        <f>(G372/1136.2)*100</f>
        <v>0</v>
      </c>
      <c r="M372" s="14">
        <f>(H372/1136.2)*100</f>
        <v>4.3126210174265092</v>
      </c>
    </row>
    <row r="373" spans="1:13" x14ac:dyDescent="0.2">
      <c r="A373" s="9" t="s">
        <v>39</v>
      </c>
      <c r="B373" s="19">
        <v>2005</v>
      </c>
      <c r="C373" s="9"/>
      <c r="D373" s="15">
        <v>42</v>
      </c>
      <c r="E373" s="15">
        <v>15</v>
      </c>
      <c r="F373" s="15">
        <v>36</v>
      </c>
      <c r="G373" s="15">
        <v>1</v>
      </c>
      <c r="H373" s="15">
        <v>94</v>
      </c>
      <c r="I373" s="16"/>
      <c r="J373" s="16"/>
      <c r="K373" s="16"/>
      <c r="L373" s="16"/>
      <c r="M373" s="16"/>
    </row>
    <row r="374" spans="1:13" x14ac:dyDescent="0.2">
      <c r="A374" t="s">
        <v>39</v>
      </c>
      <c r="B374" s="20">
        <v>2005</v>
      </c>
      <c r="C374" t="s">
        <v>11</v>
      </c>
      <c r="D374" s="13">
        <v>7</v>
      </c>
      <c r="E374" s="13"/>
      <c r="F374" s="13">
        <v>1</v>
      </c>
      <c r="G374" s="13"/>
      <c r="H374" s="13">
        <v>8</v>
      </c>
      <c r="I374" s="14">
        <f>(D374/94.47)*100</f>
        <v>7.409759712077908</v>
      </c>
      <c r="J374" s="14">
        <f>(E374/94.47)*100</f>
        <v>0</v>
      </c>
      <c r="K374" s="14">
        <f>(F374/94.47)*100</f>
        <v>1.0585371017254155</v>
      </c>
      <c r="L374" s="14">
        <f>(G374/94.47)*100</f>
        <v>0</v>
      </c>
      <c r="M374" s="14">
        <f>(H374/94.47)*100</f>
        <v>8.4682968138033239</v>
      </c>
    </row>
    <row r="375" spans="1:13" x14ac:dyDescent="0.2">
      <c r="A375" t="s">
        <v>39</v>
      </c>
      <c r="B375" s="20">
        <v>2005</v>
      </c>
      <c r="C375" t="s">
        <v>16</v>
      </c>
      <c r="D375" s="13">
        <v>12</v>
      </c>
      <c r="E375" s="13"/>
      <c r="F375" s="13">
        <v>2</v>
      </c>
      <c r="G375" s="13"/>
      <c r="H375" s="13">
        <v>14</v>
      </c>
      <c r="I375" s="14">
        <f>(D375/718.11)*100</f>
        <v>1.6710531812674938</v>
      </c>
      <c r="J375" s="14">
        <f>(E375/718.11)*100</f>
        <v>0</v>
      </c>
      <c r="K375" s="14">
        <f>(F375/718.11)*100</f>
        <v>0.27850886354458232</v>
      </c>
      <c r="L375" s="14">
        <f>(G375/718.11)*100</f>
        <v>0</v>
      </c>
      <c r="M375" s="14">
        <f>(H375/718.11)*100</f>
        <v>1.9495620448120761</v>
      </c>
    </row>
    <row r="376" spans="1:13" x14ac:dyDescent="0.2">
      <c r="A376" t="s">
        <v>39</v>
      </c>
      <c r="B376" s="20">
        <v>2005</v>
      </c>
      <c r="C376" t="s">
        <v>17</v>
      </c>
      <c r="D376" s="13">
        <v>22.999999999999996</v>
      </c>
      <c r="E376" s="13">
        <v>15</v>
      </c>
      <c r="F376" s="13">
        <v>33</v>
      </c>
      <c r="G376" s="13">
        <v>1</v>
      </c>
      <c r="H376" s="13">
        <v>72</v>
      </c>
      <c r="I376" s="14">
        <f>(D376/1136.2)*100</f>
        <v>2.0242914979757081</v>
      </c>
      <c r="J376" s="14">
        <f>(E376/1136.2)*100</f>
        <v>1.3201901073754621</v>
      </c>
      <c r="K376" s="14">
        <f>(F376/1136.2)*100</f>
        <v>2.9044182362260162</v>
      </c>
      <c r="L376" s="14">
        <f>(G376/1136.2)*100</f>
        <v>8.8012673825030807E-2</v>
      </c>
      <c r="M376" s="14">
        <f>(H376/1136.2)*100</f>
        <v>6.3369125154022186</v>
      </c>
    </row>
    <row r="377" spans="1:13" x14ac:dyDescent="0.2">
      <c r="A377" s="9" t="s">
        <v>39</v>
      </c>
      <c r="B377" s="19">
        <v>2006</v>
      </c>
      <c r="C377" s="9"/>
      <c r="D377" s="15">
        <v>32</v>
      </c>
      <c r="E377" s="15">
        <v>11</v>
      </c>
      <c r="F377" s="15">
        <v>35</v>
      </c>
      <c r="G377" s="15"/>
      <c r="H377" s="15">
        <v>78</v>
      </c>
      <c r="I377" s="16"/>
      <c r="J377" s="16"/>
      <c r="K377" s="16"/>
      <c r="L377" s="16"/>
      <c r="M377" s="16"/>
    </row>
    <row r="378" spans="1:13" x14ac:dyDescent="0.2">
      <c r="A378" t="s">
        <v>39</v>
      </c>
      <c r="B378" s="20">
        <v>2006</v>
      </c>
      <c r="C378" t="s">
        <v>11</v>
      </c>
      <c r="D378" s="13">
        <v>1</v>
      </c>
      <c r="E378" s="13"/>
      <c r="F378" s="13">
        <v>3</v>
      </c>
      <c r="G378" s="13"/>
      <c r="H378" s="13">
        <v>4</v>
      </c>
      <c r="I378" s="14">
        <f>(D378/94.47)*100</f>
        <v>1.0585371017254155</v>
      </c>
      <c r="J378" s="14">
        <f>(E378/94.47)*100</f>
        <v>0</v>
      </c>
      <c r="K378" s="14">
        <f>(F378/94.47)*100</f>
        <v>3.1756113051762465</v>
      </c>
      <c r="L378" s="14">
        <f>(G378/94.47)*100</f>
        <v>0</v>
      </c>
      <c r="M378" s="14">
        <f>(H378/94.47)*100</f>
        <v>4.2341484069016619</v>
      </c>
    </row>
    <row r="379" spans="1:13" x14ac:dyDescent="0.2">
      <c r="A379" t="s">
        <v>39</v>
      </c>
      <c r="B379" s="20">
        <v>2006</v>
      </c>
      <c r="C379" t="s">
        <v>16</v>
      </c>
      <c r="D379" s="13">
        <v>15</v>
      </c>
      <c r="E379" s="13"/>
      <c r="F379" s="13">
        <v>2</v>
      </c>
      <c r="G379" s="13"/>
      <c r="H379" s="13">
        <v>17</v>
      </c>
      <c r="I379" s="14">
        <f>(D379/718.11)*100</f>
        <v>2.0888164765843675</v>
      </c>
      <c r="J379" s="14">
        <f>(E379/718.11)*100</f>
        <v>0</v>
      </c>
      <c r="K379" s="14">
        <f>(F379/718.11)*100</f>
        <v>0.27850886354458232</v>
      </c>
      <c r="L379" s="14">
        <f>(G379/718.11)*100</f>
        <v>0</v>
      </c>
      <c r="M379" s="14">
        <f>(H379/718.11)*100</f>
        <v>2.3673253401289496</v>
      </c>
    </row>
    <row r="380" spans="1:13" x14ac:dyDescent="0.2">
      <c r="A380" t="s">
        <v>39</v>
      </c>
      <c r="B380" s="20">
        <v>2006</v>
      </c>
      <c r="C380" t="s">
        <v>17</v>
      </c>
      <c r="D380" s="13">
        <v>16</v>
      </c>
      <c r="E380" s="13">
        <v>11</v>
      </c>
      <c r="F380" s="13">
        <v>30</v>
      </c>
      <c r="G380" s="13"/>
      <c r="H380" s="13">
        <v>57</v>
      </c>
      <c r="I380" s="14">
        <f>(D380/1136.2)*100</f>
        <v>1.4082027812004929</v>
      </c>
      <c r="J380" s="14">
        <f>(E380/1136.2)*100</f>
        <v>0.96813941207533871</v>
      </c>
      <c r="K380" s="14">
        <f>(F380/1136.2)*100</f>
        <v>2.6403802147509241</v>
      </c>
      <c r="L380" s="14">
        <f>(G380/1136.2)*100</f>
        <v>0</v>
      </c>
      <c r="M380" s="14">
        <f>(H380/1136.2)*100</f>
        <v>5.0167224080267561</v>
      </c>
    </row>
    <row r="381" spans="1:13" x14ac:dyDescent="0.2">
      <c r="A381" s="9" t="s">
        <v>39</v>
      </c>
      <c r="B381" s="19">
        <v>2007</v>
      </c>
      <c r="C381" s="9"/>
      <c r="D381" s="15">
        <v>31</v>
      </c>
      <c r="E381" s="15">
        <v>24.999999999999996</v>
      </c>
      <c r="F381" s="15">
        <v>25</v>
      </c>
      <c r="G381" s="15"/>
      <c r="H381" s="15">
        <v>81</v>
      </c>
      <c r="I381" s="16"/>
      <c r="J381" s="16"/>
      <c r="K381" s="16"/>
      <c r="L381" s="16"/>
      <c r="M381" s="16"/>
    </row>
    <row r="382" spans="1:13" x14ac:dyDescent="0.2">
      <c r="A382" t="s">
        <v>39</v>
      </c>
      <c r="B382" s="20">
        <v>2007</v>
      </c>
      <c r="C382" t="s">
        <v>11</v>
      </c>
      <c r="D382" s="13">
        <v>2</v>
      </c>
      <c r="E382" s="13"/>
      <c r="F382" s="13">
        <v>2</v>
      </c>
      <c r="G382" s="13"/>
      <c r="H382" s="13">
        <v>4</v>
      </c>
      <c r="I382" s="14">
        <f>(D382/94.47)*100</f>
        <v>2.117074203450831</v>
      </c>
      <c r="J382" s="14">
        <f>(E382/94.47)*100</f>
        <v>0</v>
      </c>
      <c r="K382" s="14">
        <f>(F382/94.47)*100</f>
        <v>2.117074203450831</v>
      </c>
      <c r="L382" s="14">
        <f>(G382/94.47)*100</f>
        <v>0</v>
      </c>
      <c r="M382" s="14">
        <f>(H382/94.47)*100</f>
        <v>4.2341484069016619</v>
      </c>
    </row>
    <row r="383" spans="1:13" x14ac:dyDescent="0.2">
      <c r="A383" t="s">
        <v>39</v>
      </c>
      <c r="B383" s="20">
        <v>2007</v>
      </c>
      <c r="C383" t="s">
        <v>16</v>
      </c>
      <c r="D383" s="13">
        <v>14</v>
      </c>
      <c r="E383" s="13">
        <v>2</v>
      </c>
      <c r="F383" s="13">
        <v>4</v>
      </c>
      <c r="G383" s="13"/>
      <c r="H383" s="13">
        <v>20</v>
      </c>
      <c r="I383" s="14">
        <f>(D383/718.11)*100</f>
        <v>1.9495620448120761</v>
      </c>
      <c r="J383" s="14">
        <f>(E383/718.11)*100</f>
        <v>0.27850886354458232</v>
      </c>
      <c r="K383" s="14">
        <f>(F383/718.11)*100</f>
        <v>0.55701772708916464</v>
      </c>
      <c r="L383" s="14">
        <f>(G383/718.11)*100</f>
        <v>0</v>
      </c>
      <c r="M383" s="14">
        <f>(H383/718.11)*100</f>
        <v>2.7850886354458226</v>
      </c>
    </row>
    <row r="384" spans="1:13" x14ac:dyDescent="0.2">
      <c r="A384" t="s">
        <v>39</v>
      </c>
      <c r="B384" s="20">
        <v>2007</v>
      </c>
      <c r="C384" t="s">
        <v>17</v>
      </c>
      <c r="D384" s="13">
        <v>15</v>
      </c>
      <c r="E384" s="13">
        <v>22.999999999999996</v>
      </c>
      <c r="F384" s="13">
        <v>19</v>
      </c>
      <c r="G384" s="13"/>
      <c r="H384" s="13">
        <v>57</v>
      </c>
      <c r="I384" s="14">
        <f>(D384/1136.2)*100</f>
        <v>1.3201901073754621</v>
      </c>
      <c r="J384" s="14">
        <f>(E384/1136.2)*100</f>
        <v>2.0242914979757081</v>
      </c>
      <c r="K384" s="14">
        <f>(F384/1136.2)*100</f>
        <v>1.6722408026755853</v>
      </c>
      <c r="L384" s="14">
        <f>(G384/1136.2)*100</f>
        <v>0</v>
      </c>
      <c r="M384" s="14">
        <f>(H384/1136.2)*100</f>
        <v>5.0167224080267561</v>
      </c>
    </row>
    <row r="385" spans="1:13" x14ac:dyDescent="0.2">
      <c r="A385" s="9" t="s">
        <v>39</v>
      </c>
      <c r="B385" s="19">
        <v>2008</v>
      </c>
      <c r="C385" s="9"/>
      <c r="D385" s="15">
        <v>30</v>
      </c>
      <c r="E385" s="15">
        <v>21</v>
      </c>
      <c r="F385" s="15">
        <v>46</v>
      </c>
      <c r="G385" s="15">
        <v>1</v>
      </c>
      <c r="H385" s="15">
        <v>98</v>
      </c>
      <c r="I385" s="16"/>
      <c r="J385" s="16"/>
      <c r="K385" s="16"/>
      <c r="L385" s="16"/>
      <c r="M385" s="16"/>
    </row>
    <row r="386" spans="1:13" x14ac:dyDescent="0.2">
      <c r="A386" t="s">
        <v>39</v>
      </c>
      <c r="B386" s="20">
        <v>2008</v>
      </c>
      <c r="C386" t="s">
        <v>11</v>
      </c>
      <c r="D386" s="13">
        <v>3</v>
      </c>
      <c r="E386" s="13"/>
      <c r="F386" s="13">
        <v>6</v>
      </c>
      <c r="G386" s="13">
        <v>1</v>
      </c>
      <c r="H386" s="13">
        <v>10</v>
      </c>
      <c r="I386" s="14">
        <f>(D386/94.47)*100</f>
        <v>3.1756113051762465</v>
      </c>
      <c r="J386" s="14">
        <f>(E386/94.47)*100</f>
        <v>0</v>
      </c>
      <c r="K386" s="14">
        <f>(F386/94.47)*100</f>
        <v>6.3512226103524929</v>
      </c>
      <c r="L386" s="14">
        <f>(G386/94.47)*100</f>
        <v>1.0585371017254155</v>
      </c>
      <c r="M386" s="14">
        <f>(H386/94.47)*100</f>
        <v>10.585371017254156</v>
      </c>
    </row>
    <row r="387" spans="1:13" x14ac:dyDescent="0.2">
      <c r="A387" t="s">
        <v>39</v>
      </c>
      <c r="B387" s="20">
        <v>2008</v>
      </c>
      <c r="C387" t="s">
        <v>16</v>
      </c>
      <c r="D387" s="13">
        <v>13</v>
      </c>
      <c r="E387" s="13">
        <v>1</v>
      </c>
      <c r="F387" s="13">
        <v>1</v>
      </c>
      <c r="G387" s="13"/>
      <c r="H387" s="13">
        <v>15</v>
      </c>
      <c r="I387" s="14">
        <f>(D387/718.11)*100</f>
        <v>1.8103076130397848</v>
      </c>
      <c r="J387" s="14">
        <f>(E387/718.11)*100</f>
        <v>0.13925443177229116</v>
      </c>
      <c r="K387" s="14">
        <f>(F387/718.11)*100</f>
        <v>0.13925443177229116</v>
      </c>
      <c r="L387" s="14">
        <f>(G387/718.11)*100</f>
        <v>0</v>
      </c>
      <c r="M387" s="14">
        <f>(H387/718.11)*100</f>
        <v>2.0888164765843675</v>
      </c>
    </row>
    <row r="388" spans="1:13" x14ac:dyDescent="0.2">
      <c r="A388" t="s">
        <v>39</v>
      </c>
      <c r="B388" s="20">
        <v>2008</v>
      </c>
      <c r="C388" t="s">
        <v>17</v>
      </c>
      <c r="D388" s="13">
        <v>14</v>
      </c>
      <c r="E388" s="13">
        <v>20</v>
      </c>
      <c r="F388" s="13">
        <v>39</v>
      </c>
      <c r="G388" s="13"/>
      <c r="H388" s="13">
        <v>73</v>
      </c>
      <c r="I388" s="14">
        <f>(D388/1136.2)*100</f>
        <v>1.2321774335504312</v>
      </c>
      <c r="J388" s="14">
        <f>(E388/1136.2)*100</f>
        <v>1.7602534765006159</v>
      </c>
      <c r="K388" s="14">
        <f>(F388/1136.2)*100</f>
        <v>3.4324942791762014</v>
      </c>
      <c r="L388" s="14">
        <f>(G388/1136.2)*100</f>
        <v>0</v>
      </c>
      <c r="M388" s="14">
        <f>(H388/1136.2)*100</f>
        <v>6.424925189227249</v>
      </c>
    </row>
    <row r="389" spans="1:13" x14ac:dyDescent="0.2">
      <c r="A389" s="9" t="s">
        <v>39</v>
      </c>
      <c r="B389" s="19">
        <v>2009</v>
      </c>
      <c r="C389" s="9"/>
      <c r="D389" s="15">
        <v>31.999999999999996</v>
      </c>
      <c r="E389" s="15">
        <v>67</v>
      </c>
      <c r="F389" s="15">
        <v>111.99999999999999</v>
      </c>
      <c r="G389" s="15">
        <v>5</v>
      </c>
      <c r="H389" s="15">
        <v>216</v>
      </c>
      <c r="I389" s="16"/>
      <c r="J389" s="16"/>
      <c r="K389" s="16"/>
      <c r="L389" s="16"/>
      <c r="M389" s="16"/>
    </row>
    <row r="390" spans="1:13" x14ac:dyDescent="0.2">
      <c r="A390" t="s">
        <v>39</v>
      </c>
      <c r="B390" s="20">
        <v>2009</v>
      </c>
      <c r="C390" t="s">
        <v>11</v>
      </c>
      <c r="D390" s="13">
        <v>3</v>
      </c>
      <c r="E390" s="13">
        <v>1</v>
      </c>
      <c r="F390" s="13">
        <v>4</v>
      </c>
      <c r="G390" s="13"/>
      <c r="H390" s="13">
        <v>8</v>
      </c>
      <c r="I390" s="14">
        <f>(D390/94.47)*100</f>
        <v>3.1756113051762465</v>
      </c>
      <c r="J390" s="14">
        <f>(E390/94.47)*100</f>
        <v>1.0585371017254155</v>
      </c>
      <c r="K390" s="14">
        <f>(F390/94.47)*100</f>
        <v>4.2341484069016619</v>
      </c>
      <c r="L390" s="14">
        <f>(G390/94.47)*100</f>
        <v>0</v>
      </c>
      <c r="M390" s="14">
        <f>(H390/94.47)*100</f>
        <v>8.4682968138033239</v>
      </c>
    </row>
    <row r="391" spans="1:13" x14ac:dyDescent="0.2">
      <c r="A391" t="s">
        <v>39</v>
      </c>
      <c r="B391" s="20">
        <v>2009</v>
      </c>
      <c r="C391" t="s">
        <v>16</v>
      </c>
      <c r="D391" s="13">
        <v>6</v>
      </c>
      <c r="E391" s="13">
        <v>4</v>
      </c>
      <c r="F391" s="13">
        <v>11</v>
      </c>
      <c r="G391" s="13"/>
      <c r="H391" s="13">
        <v>21</v>
      </c>
      <c r="I391" s="14">
        <f>(D391/718.11)*100</f>
        <v>0.8355265906337469</v>
      </c>
      <c r="J391" s="14">
        <f>(E391/718.11)*100</f>
        <v>0.55701772708916464</v>
      </c>
      <c r="K391" s="14">
        <f>(F391/718.11)*100</f>
        <v>1.5317987494952028</v>
      </c>
      <c r="L391" s="14">
        <f>(G391/718.11)*100</f>
        <v>0</v>
      </c>
      <c r="M391" s="14">
        <f>(H391/718.11)*100</f>
        <v>2.9243430672181141</v>
      </c>
    </row>
    <row r="392" spans="1:13" x14ac:dyDescent="0.2">
      <c r="A392" t="s">
        <v>39</v>
      </c>
      <c r="B392" s="20">
        <v>2009</v>
      </c>
      <c r="C392" t="s">
        <v>17</v>
      </c>
      <c r="D392" s="13">
        <v>22.999999999999996</v>
      </c>
      <c r="E392" s="13">
        <v>62</v>
      </c>
      <c r="F392" s="13">
        <v>96.999999999999986</v>
      </c>
      <c r="G392" s="13">
        <v>5</v>
      </c>
      <c r="H392" s="13">
        <v>187</v>
      </c>
      <c r="I392" s="14">
        <f>(D392/1136.2)*100</f>
        <v>2.0242914979757081</v>
      </c>
      <c r="J392" s="14">
        <f>(E392/1136.2)*100</f>
        <v>5.4567857771519099</v>
      </c>
      <c r="K392" s="14">
        <f>(F392/1136.2)*100</f>
        <v>8.5372293610279861</v>
      </c>
      <c r="L392" s="14">
        <f>(G392/1136.2)*100</f>
        <v>0.44006336912515398</v>
      </c>
      <c r="M392" s="14">
        <f>(H392/1136.2)*100</f>
        <v>16.458370005280759</v>
      </c>
    </row>
    <row r="393" spans="1:13" x14ac:dyDescent="0.2">
      <c r="A393" s="9" t="s">
        <v>39</v>
      </c>
      <c r="B393" s="19">
        <v>2010</v>
      </c>
      <c r="C393" s="9"/>
      <c r="D393" s="15">
        <v>63</v>
      </c>
      <c r="E393" s="15">
        <v>43</v>
      </c>
      <c r="F393" s="15">
        <v>95.000000000000014</v>
      </c>
      <c r="G393" s="15">
        <v>1</v>
      </c>
      <c r="H393" s="15">
        <v>202</v>
      </c>
      <c r="I393" s="16"/>
      <c r="J393" s="16"/>
      <c r="K393" s="16"/>
      <c r="L393" s="16"/>
      <c r="M393" s="16"/>
    </row>
    <row r="394" spans="1:13" x14ac:dyDescent="0.2">
      <c r="A394" t="s">
        <v>39</v>
      </c>
      <c r="B394" s="20">
        <v>2010</v>
      </c>
      <c r="C394" t="s">
        <v>11</v>
      </c>
      <c r="D394" s="13">
        <v>3</v>
      </c>
      <c r="E394" s="13">
        <v>2</v>
      </c>
      <c r="F394" s="13">
        <v>3</v>
      </c>
      <c r="G394" s="13"/>
      <c r="H394" s="13">
        <v>8</v>
      </c>
      <c r="I394" s="14">
        <f>(D394/94.47)*100</f>
        <v>3.1756113051762465</v>
      </c>
      <c r="J394" s="14">
        <f>(E394/94.47)*100</f>
        <v>2.117074203450831</v>
      </c>
      <c r="K394" s="14">
        <f>(F394/94.47)*100</f>
        <v>3.1756113051762465</v>
      </c>
      <c r="L394" s="14">
        <f>(G394/94.47)*100</f>
        <v>0</v>
      </c>
      <c r="M394" s="14">
        <f>(H394/94.47)*100</f>
        <v>8.4682968138033239</v>
      </c>
    </row>
    <row r="395" spans="1:13" x14ac:dyDescent="0.2">
      <c r="A395" t="s">
        <v>39</v>
      </c>
      <c r="B395" s="20">
        <v>2010</v>
      </c>
      <c r="C395" t="s">
        <v>16</v>
      </c>
      <c r="D395" s="13">
        <v>12</v>
      </c>
      <c r="E395" s="13">
        <v>1</v>
      </c>
      <c r="F395" s="13">
        <v>9</v>
      </c>
      <c r="G395" s="13"/>
      <c r="H395" s="13">
        <v>22</v>
      </c>
      <c r="I395" s="14">
        <f>(D395/718.11)*100</f>
        <v>1.6710531812674938</v>
      </c>
      <c r="J395" s="14">
        <f>(E395/718.11)*100</f>
        <v>0.13925443177229116</v>
      </c>
      <c r="K395" s="14">
        <f>(F395/718.11)*100</f>
        <v>1.2532898859506203</v>
      </c>
      <c r="L395" s="14">
        <f>(G395/718.11)*100</f>
        <v>0</v>
      </c>
      <c r="M395" s="14">
        <f>(H395/718.11)*100</f>
        <v>3.0635974989904056</v>
      </c>
    </row>
    <row r="396" spans="1:13" x14ac:dyDescent="0.2">
      <c r="A396" t="s">
        <v>39</v>
      </c>
      <c r="B396" s="20">
        <v>2010</v>
      </c>
      <c r="C396" t="s">
        <v>20</v>
      </c>
      <c r="D396" s="13"/>
      <c r="E396" s="13">
        <v>1</v>
      </c>
      <c r="F396" s="13"/>
      <c r="G396" s="13"/>
      <c r="H396" s="13">
        <v>1</v>
      </c>
      <c r="I396" s="14" t="s">
        <v>97</v>
      </c>
      <c r="J396" s="14" t="s">
        <v>97</v>
      </c>
      <c r="K396" s="14" t="s">
        <v>97</v>
      </c>
      <c r="L396" s="14" t="s">
        <v>97</v>
      </c>
      <c r="M396" s="14" t="s">
        <v>97</v>
      </c>
    </row>
    <row r="397" spans="1:13" x14ac:dyDescent="0.2">
      <c r="A397" t="s">
        <v>39</v>
      </c>
      <c r="B397" s="20">
        <v>2010</v>
      </c>
      <c r="C397" t="s">
        <v>17</v>
      </c>
      <c r="D397" s="13">
        <v>48</v>
      </c>
      <c r="E397" s="13">
        <v>39</v>
      </c>
      <c r="F397" s="13">
        <v>83.000000000000014</v>
      </c>
      <c r="G397" s="13">
        <v>1</v>
      </c>
      <c r="H397" s="13">
        <v>171</v>
      </c>
      <c r="I397" s="14">
        <f>(D397/1136.2)*100</f>
        <v>4.2246083436014787</v>
      </c>
      <c r="J397" s="14">
        <f>(E397/1136.2)*100</f>
        <v>3.4324942791762014</v>
      </c>
      <c r="K397" s="14">
        <f>(F397/1136.2)*100</f>
        <v>7.3050519274775567</v>
      </c>
      <c r="L397" s="14">
        <f>(G397/1136.2)*100</f>
        <v>8.8012673825030807E-2</v>
      </c>
      <c r="M397" s="14">
        <f>(H397/1136.2)*100</f>
        <v>15.050167224080266</v>
      </c>
    </row>
    <row r="398" spans="1:13" x14ac:dyDescent="0.2">
      <c r="A398" s="9" t="s">
        <v>39</v>
      </c>
      <c r="B398" s="19">
        <v>2011</v>
      </c>
      <c r="C398" s="9"/>
      <c r="D398" s="15">
        <v>91</v>
      </c>
      <c r="E398" s="15">
        <v>90.000000000000014</v>
      </c>
      <c r="F398" s="15">
        <v>65</v>
      </c>
      <c r="G398" s="15">
        <v>4</v>
      </c>
      <c r="H398" s="15">
        <v>250</v>
      </c>
      <c r="I398" s="16"/>
      <c r="J398" s="16"/>
      <c r="K398" s="16"/>
      <c r="L398" s="16"/>
      <c r="M398" s="16"/>
    </row>
    <row r="399" spans="1:13" x14ac:dyDescent="0.2">
      <c r="A399" t="s">
        <v>39</v>
      </c>
      <c r="B399" s="20">
        <v>2011</v>
      </c>
      <c r="C399" t="s">
        <v>11</v>
      </c>
      <c r="D399" s="13">
        <v>6</v>
      </c>
      <c r="E399" s="13">
        <v>2</v>
      </c>
      <c r="F399" s="13">
        <v>2</v>
      </c>
      <c r="G399" s="13"/>
      <c r="H399" s="13">
        <v>10</v>
      </c>
      <c r="I399" s="14">
        <f>(D399/94.47)*100</f>
        <v>6.3512226103524929</v>
      </c>
      <c r="J399" s="14">
        <f>(E399/94.47)*100</f>
        <v>2.117074203450831</v>
      </c>
      <c r="K399" s="14">
        <f>(F399/94.47)*100</f>
        <v>2.117074203450831</v>
      </c>
      <c r="L399" s="14">
        <f>(G399/94.47)*100</f>
        <v>0</v>
      </c>
      <c r="M399" s="14">
        <f>(H399/94.47)*100</f>
        <v>10.585371017254156</v>
      </c>
    </row>
    <row r="400" spans="1:13" x14ac:dyDescent="0.2">
      <c r="A400" t="s">
        <v>39</v>
      </c>
      <c r="B400" s="20">
        <v>2011</v>
      </c>
      <c r="C400" t="s">
        <v>16</v>
      </c>
      <c r="D400" s="13">
        <v>10</v>
      </c>
      <c r="E400" s="13">
        <v>5</v>
      </c>
      <c r="F400" s="13">
        <v>5</v>
      </c>
      <c r="G400" s="13"/>
      <c r="H400" s="13">
        <v>20</v>
      </c>
      <c r="I400" s="14">
        <f>(D400/718.11)*100</f>
        <v>1.3925443177229113</v>
      </c>
      <c r="J400" s="14">
        <f>(E400/718.11)*100</f>
        <v>0.69627215886145566</v>
      </c>
      <c r="K400" s="14">
        <f>(F400/718.11)*100</f>
        <v>0.69627215886145566</v>
      </c>
      <c r="L400" s="14">
        <f>(G400/718.11)*100</f>
        <v>0</v>
      </c>
      <c r="M400" s="14">
        <f>(H400/718.11)*100</f>
        <v>2.7850886354458226</v>
      </c>
    </row>
    <row r="401" spans="1:13" x14ac:dyDescent="0.2">
      <c r="A401" t="s">
        <v>39</v>
      </c>
      <c r="B401" s="20">
        <v>2011</v>
      </c>
      <c r="C401" t="s">
        <v>17</v>
      </c>
      <c r="D401" s="13">
        <v>75</v>
      </c>
      <c r="E401" s="13">
        <v>83.000000000000014</v>
      </c>
      <c r="F401" s="13">
        <v>58</v>
      </c>
      <c r="G401" s="13">
        <v>4</v>
      </c>
      <c r="H401" s="13">
        <v>220</v>
      </c>
      <c r="I401" s="14">
        <f>(D401/1136.2)*100</f>
        <v>6.6009505368773107</v>
      </c>
      <c r="J401" s="14">
        <f>(E401/1136.2)*100</f>
        <v>7.3050519274775567</v>
      </c>
      <c r="K401" s="14">
        <f>(F401/1136.2)*100</f>
        <v>5.1047350818517865</v>
      </c>
      <c r="L401" s="14">
        <f>(G401/1136.2)*100</f>
        <v>0.35205069530012323</v>
      </c>
      <c r="M401" s="14">
        <f>(H401/1136.2)*100</f>
        <v>19.362788241506777</v>
      </c>
    </row>
    <row r="402" spans="1:13" x14ac:dyDescent="0.2">
      <c r="A402" s="9" t="s">
        <v>39</v>
      </c>
      <c r="B402" s="19">
        <v>2012</v>
      </c>
      <c r="C402" s="9"/>
      <c r="D402" s="15">
        <v>64</v>
      </c>
      <c r="E402" s="15">
        <v>72</v>
      </c>
      <c r="F402" s="15">
        <v>53.999999999999993</v>
      </c>
      <c r="G402" s="15">
        <v>7</v>
      </c>
      <c r="H402" s="15">
        <v>197</v>
      </c>
      <c r="I402" s="16"/>
      <c r="J402" s="16"/>
      <c r="K402" s="16"/>
      <c r="L402" s="16"/>
      <c r="M402" s="16"/>
    </row>
    <row r="403" spans="1:13" x14ac:dyDescent="0.2">
      <c r="A403" t="s">
        <v>39</v>
      </c>
      <c r="B403" s="20">
        <v>2012</v>
      </c>
      <c r="C403" t="s">
        <v>11</v>
      </c>
      <c r="D403" s="13">
        <v>3</v>
      </c>
      <c r="E403" s="13"/>
      <c r="F403" s="13"/>
      <c r="G403" s="13"/>
      <c r="H403" s="13">
        <v>3</v>
      </c>
      <c r="I403" s="14">
        <f>(D403/94.47)*100</f>
        <v>3.1756113051762465</v>
      </c>
      <c r="J403" s="14">
        <f>(E403/94.47)*100</f>
        <v>0</v>
      </c>
      <c r="K403" s="14">
        <f>(F403/94.47)*100</f>
        <v>0</v>
      </c>
      <c r="L403" s="14">
        <f>(G403/94.47)*100</f>
        <v>0</v>
      </c>
      <c r="M403" s="14">
        <f>(H403/94.47)*100</f>
        <v>3.1756113051762465</v>
      </c>
    </row>
    <row r="404" spans="1:13" x14ac:dyDescent="0.2">
      <c r="A404" t="s">
        <v>39</v>
      </c>
      <c r="B404" s="20">
        <v>2012</v>
      </c>
      <c r="C404" t="s">
        <v>16</v>
      </c>
      <c r="D404" s="13">
        <v>9</v>
      </c>
      <c r="E404" s="13">
        <v>4</v>
      </c>
      <c r="F404" s="13">
        <v>3</v>
      </c>
      <c r="G404" s="13"/>
      <c r="H404" s="13">
        <v>16</v>
      </c>
      <c r="I404" s="14">
        <f>(D404/718.11)*100</f>
        <v>1.2532898859506203</v>
      </c>
      <c r="J404" s="14">
        <f>(E404/718.11)*100</f>
        <v>0.55701772708916464</v>
      </c>
      <c r="K404" s="14">
        <f>(F404/718.11)*100</f>
        <v>0.41776329531687345</v>
      </c>
      <c r="L404" s="14">
        <f>(G404/718.11)*100</f>
        <v>0</v>
      </c>
      <c r="M404" s="14">
        <f>(H404/718.11)*100</f>
        <v>2.2280709083566586</v>
      </c>
    </row>
    <row r="405" spans="1:13" x14ac:dyDescent="0.2">
      <c r="A405" t="s">
        <v>39</v>
      </c>
      <c r="B405" s="20">
        <v>2012</v>
      </c>
      <c r="C405" t="s">
        <v>17</v>
      </c>
      <c r="D405" s="13">
        <v>52</v>
      </c>
      <c r="E405" s="13">
        <v>68</v>
      </c>
      <c r="F405" s="13">
        <v>50.999999999999993</v>
      </c>
      <c r="G405" s="13">
        <v>7</v>
      </c>
      <c r="H405" s="13">
        <v>178</v>
      </c>
      <c r="I405" s="14">
        <f>(D405/1136.2)*100</f>
        <v>4.5766590389016013</v>
      </c>
      <c r="J405" s="14">
        <f>(E405/1136.2)*100</f>
        <v>5.9848618201020942</v>
      </c>
      <c r="K405" s="14">
        <f>(F405/1136.2)*100</f>
        <v>4.48864636507657</v>
      </c>
      <c r="L405" s="14">
        <f>(G405/1136.2)*100</f>
        <v>0.61608871677521559</v>
      </c>
      <c r="M405" s="14">
        <f>(H405/1136.2)*100</f>
        <v>15.666255940855484</v>
      </c>
    </row>
    <row r="406" spans="1:13" x14ac:dyDescent="0.2">
      <c r="A406" s="6" t="s">
        <v>40</v>
      </c>
      <c r="B406" s="7" t="s">
        <v>96</v>
      </c>
      <c r="C406" s="6"/>
      <c r="D406" s="17">
        <v>559</v>
      </c>
      <c r="E406" s="17">
        <v>419</v>
      </c>
      <c r="F406" s="17">
        <v>545</v>
      </c>
      <c r="G406" s="17">
        <v>42</v>
      </c>
      <c r="H406" s="17">
        <v>1565</v>
      </c>
      <c r="I406" s="18"/>
      <c r="J406" s="18"/>
      <c r="K406" s="18"/>
      <c r="L406" s="18"/>
      <c r="M406" s="18"/>
    </row>
    <row r="407" spans="1:13" x14ac:dyDescent="0.2">
      <c r="A407" s="9" t="s">
        <v>40</v>
      </c>
      <c r="B407" s="19">
        <v>2001</v>
      </c>
      <c r="C407" s="9"/>
      <c r="D407" s="15">
        <v>40</v>
      </c>
      <c r="E407" s="15">
        <v>15</v>
      </c>
      <c r="F407" s="15">
        <v>12</v>
      </c>
      <c r="G407" s="15">
        <v>5</v>
      </c>
      <c r="H407" s="15">
        <v>72</v>
      </c>
      <c r="I407" s="16"/>
      <c r="J407" s="16"/>
      <c r="K407" s="16"/>
      <c r="L407" s="16"/>
      <c r="M407" s="16"/>
    </row>
    <row r="408" spans="1:13" x14ac:dyDescent="0.2">
      <c r="A408" t="s">
        <v>40</v>
      </c>
      <c r="B408" s="20">
        <v>2001</v>
      </c>
      <c r="C408" t="s">
        <v>11</v>
      </c>
      <c r="D408" s="13">
        <v>3</v>
      </c>
      <c r="E408" s="13">
        <v>4</v>
      </c>
      <c r="F408" s="13">
        <v>2</v>
      </c>
      <c r="G408" s="13"/>
      <c r="H408" s="13">
        <v>9</v>
      </c>
      <c r="I408" s="14">
        <f>(D408/(57.48+115.28)*100)</f>
        <v>1.7365130817318823</v>
      </c>
      <c r="J408" s="14">
        <f>(E408/(57.48+115.28)*100)</f>
        <v>2.3153507756425098</v>
      </c>
      <c r="K408" s="14">
        <f>(F408/(57.48+115.28)*100)</f>
        <v>1.1576753878212549</v>
      </c>
      <c r="L408" s="14">
        <f>(G408/(57.48+115.28)*100)</f>
        <v>0</v>
      </c>
      <c r="M408" s="14">
        <f>(H408/(57.48+115.28)*100)</f>
        <v>5.2095392451956473</v>
      </c>
    </row>
    <row r="409" spans="1:13" x14ac:dyDescent="0.2">
      <c r="A409" t="s">
        <v>40</v>
      </c>
      <c r="B409" s="20">
        <v>2001</v>
      </c>
      <c r="C409" t="s">
        <v>16</v>
      </c>
      <c r="D409" s="13">
        <v>31</v>
      </c>
      <c r="E409" s="13"/>
      <c r="F409" s="13">
        <v>2</v>
      </c>
      <c r="G409" s="13"/>
      <c r="H409" s="13">
        <v>33</v>
      </c>
      <c r="I409" s="14">
        <f>(D409/(124.54+817.94))*100</f>
        <v>3.2891944656650538</v>
      </c>
      <c r="J409" s="14">
        <f>(E409/(124.54+817.94))*100</f>
        <v>0</v>
      </c>
      <c r="K409" s="14">
        <f>(F409/(124.54+817.94))*100</f>
        <v>0.21220609455903572</v>
      </c>
      <c r="L409" s="14">
        <f>(G409/(124.54+817.94))*100</f>
        <v>0</v>
      </c>
      <c r="M409" s="14">
        <f>(H409/(124.54+817.94))*100</f>
        <v>3.5014005602240896</v>
      </c>
    </row>
    <row r="410" spans="1:13" x14ac:dyDescent="0.2">
      <c r="A410" t="s">
        <v>40</v>
      </c>
      <c r="B410" s="20">
        <v>2001</v>
      </c>
      <c r="C410" t="s">
        <v>17</v>
      </c>
      <c r="D410" s="13">
        <v>6</v>
      </c>
      <c r="E410" s="13">
        <v>11</v>
      </c>
      <c r="F410" s="13">
        <v>8</v>
      </c>
      <c r="G410" s="13">
        <v>5</v>
      </c>
      <c r="H410" s="13">
        <v>30</v>
      </c>
      <c r="I410" s="14">
        <f>(D410/(801.64+309.12))*100</f>
        <v>0.54017069393928485</v>
      </c>
      <c r="J410" s="14">
        <f>(E410/(801.64+309.12))*100</f>
        <v>0.99031293888868877</v>
      </c>
      <c r="K410" s="14">
        <f>(F410/(801.64+309.12))*100</f>
        <v>0.72022759191904639</v>
      </c>
      <c r="L410" s="14">
        <f>(G410/(801.64+309.12))*100</f>
        <v>0.45014224494940397</v>
      </c>
      <c r="M410" s="14">
        <f>(H410/(801.64+309.12))*100</f>
        <v>2.7008534696964239</v>
      </c>
    </row>
    <row r="411" spans="1:13" x14ac:dyDescent="0.2">
      <c r="A411" s="9" t="s">
        <v>40</v>
      </c>
      <c r="B411" s="19">
        <v>2002</v>
      </c>
      <c r="C411" s="9"/>
      <c r="D411" s="15">
        <v>41</v>
      </c>
      <c r="E411" s="15">
        <v>17</v>
      </c>
      <c r="F411" s="15">
        <v>7</v>
      </c>
      <c r="G411" s="15">
        <v>1</v>
      </c>
      <c r="H411" s="15">
        <v>66</v>
      </c>
      <c r="I411" s="16"/>
      <c r="J411" s="16"/>
      <c r="K411" s="16"/>
      <c r="L411" s="16"/>
      <c r="M411" s="16"/>
    </row>
    <row r="412" spans="1:13" x14ac:dyDescent="0.2">
      <c r="A412" t="s">
        <v>40</v>
      </c>
      <c r="B412" s="20">
        <v>2002</v>
      </c>
      <c r="C412" t="s">
        <v>11</v>
      </c>
      <c r="D412" s="13">
        <v>8</v>
      </c>
      <c r="E412" s="13">
        <v>1</v>
      </c>
      <c r="F412" s="13">
        <v>2</v>
      </c>
      <c r="G412" s="13"/>
      <c r="H412" s="13">
        <v>11</v>
      </c>
      <c r="I412" s="14">
        <f>(D412/(57.48+115.28)*100)</f>
        <v>4.6307015512850196</v>
      </c>
      <c r="J412" s="14">
        <f>(E412/(57.48+115.28)*100)</f>
        <v>0.57883769391062745</v>
      </c>
      <c r="K412" s="14">
        <f>(F412/(57.48+115.28)*100)</f>
        <v>1.1576753878212549</v>
      </c>
      <c r="L412" s="14">
        <f>(G412/(57.48+115.28)*100)</f>
        <v>0</v>
      </c>
      <c r="M412" s="14">
        <f>(H412/(57.48+115.28)*100)</f>
        <v>6.3672146330169026</v>
      </c>
    </row>
    <row r="413" spans="1:13" x14ac:dyDescent="0.2">
      <c r="A413" t="s">
        <v>40</v>
      </c>
      <c r="B413" s="20">
        <v>2002</v>
      </c>
      <c r="C413" t="s">
        <v>16</v>
      </c>
      <c r="D413" s="13">
        <v>22.000000000000004</v>
      </c>
      <c r="E413" s="13">
        <v>1</v>
      </c>
      <c r="F413" s="13">
        <v>1</v>
      </c>
      <c r="G413" s="13"/>
      <c r="H413" s="13">
        <v>24.000000000000004</v>
      </c>
      <c r="I413" s="14">
        <f>(D413/(124.54+817.94))*100</f>
        <v>2.3342670401493937</v>
      </c>
      <c r="J413" s="14">
        <f>(E413/(124.54+817.94))*100</f>
        <v>0.10610304727951786</v>
      </c>
      <c r="K413" s="14">
        <f>(F413/(124.54+817.94))*100</f>
        <v>0.10610304727951786</v>
      </c>
      <c r="L413" s="14">
        <f>(G413/(124.54+817.94))*100</f>
        <v>0</v>
      </c>
      <c r="M413" s="14">
        <f>(H413/(124.54+817.94))*100</f>
        <v>2.5464731347084291</v>
      </c>
    </row>
    <row r="414" spans="1:13" x14ac:dyDescent="0.2">
      <c r="A414" t="s">
        <v>40</v>
      </c>
      <c r="B414" s="20">
        <v>2002</v>
      </c>
      <c r="C414" t="s">
        <v>17</v>
      </c>
      <c r="D414" s="13">
        <v>11</v>
      </c>
      <c r="E414" s="13">
        <v>15</v>
      </c>
      <c r="F414" s="13">
        <v>4</v>
      </c>
      <c r="G414" s="13">
        <v>1</v>
      </c>
      <c r="H414" s="13">
        <v>31</v>
      </c>
      <c r="I414" s="14">
        <f>(D414/(801.64+309.12))*100</f>
        <v>0.99031293888868877</v>
      </c>
      <c r="J414" s="14">
        <f>(E414/(801.64+309.12))*100</f>
        <v>1.350426734848212</v>
      </c>
      <c r="K414" s="14">
        <f>(F414/(801.64+309.12))*100</f>
        <v>0.3601137959595232</v>
      </c>
      <c r="L414" s="14">
        <f>(G414/(801.64+309.12))*100</f>
        <v>9.0028448989880799E-2</v>
      </c>
      <c r="M414" s="14">
        <f>(H414/(801.64+309.12))*100</f>
        <v>2.7908819186863045</v>
      </c>
    </row>
    <row r="415" spans="1:13" x14ac:dyDescent="0.2">
      <c r="A415" s="9" t="s">
        <v>40</v>
      </c>
      <c r="B415" s="19">
        <v>2003</v>
      </c>
      <c r="C415" s="9"/>
      <c r="D415" s="15">
        <v>53</v>
      </c>
      <c r="E415" s="15">
        <v>8</v>
      </c>
      <c r="F415" s="15">
        <v>12</v>
      </c>
      <c r="G415" s="15"/>
      <c r="H415" s="15">
        <v>73</v>
      </c>
      <c r="I415" s="16"/>
      <c r="J415" s="16"/>
      <c r="K415" s="16"/>
      <c r="L415" s="16"/>
      <c r="M415" s="16"/>
    </row>
    <row r="416" spans="1:13" x14ac:dyDescent="0.2">
      <c r="A416" t="s">
        <v>40</v>
      </c>
      <c r="B416" s="20">
        <v>2003</v>
      </c>
      <c r="C416" t="s">
        <v>11</v>
      </c>
      <c r="D416" s="13">
        <v>8</v>
      </c>
      <c r="E416" s="13">
        <v>2</v>
      </c>
      <c r="F416" s="13">
        <v>2</v>
      </c>
      <c r="G416" s="13"/>
      <c r="H416" s="13">
        <v>12</v>
      </c>
      <c r="I416" s="14">
        <f>(D416/(57.48+115.28)*100)</f>
        <v>4.6307015512850196</v>
      </c>
      <c r="J416" s="14">
        <f>(E416/(57.48+115.28)*100)</f>
        <v>1.1576753878212549</v>
      </c>
      <c r="K416" s="14">
        <f>(F416/(57.48+115.28)*100)</f>
        <v>1.1576753878212549</v>
      </c>
      <c r="L416" s="14">
        <f>(G416/(57.48+115.28)*100)</f>
        <v>0</v>
      </c>
      <c r="M416" s="14">
        <f>(H416/(57.48+115.28)*100)</f>
        <v>6.9460523269275294</v>
      </c>
    </row>
    <row r="417" spans="1:13" x14ac:dyDescent="0.2">
      <c r="A417" t="s">
        <v>40</v>
      </c>
      <c r="B417" s="20">
        <v>2003</v>
      </c>
      <c r="C417" t="s">
        <v>16</v>
      </c>
      <c r="D417" s="13">
        <v>30</v>
      </c>
      <c r="E417" s="13"/>
      <c r="F417" s="13">
        <v>2</v>
      </c>
      <c r="G417" s="13"/>
      <c r="H417" s="13">
        <v>32</v>
      </c>
      <c r="I417" s="14">
        <f>(D417/(124.54+817.94))*100</f>
        <v>3.1830914183855357</v>
      </c>
      <c r="J417" s="14">
        <f>(E417/(124.54+817.94))*100</f>
        <v>0</v>
      </c>
      <c r="K417" s="14">
        <f>(F417/(124.54+817.94))*100</f>
        <v>0.21220609455903572</v>
      </c>
      <c r="L417" s="14">
        <f>(G417/(124.54+817.94))*100</f>
        <v>0</v>
      </c>
      <c r="M417" s="14">
        <f>(H417/(124.54+817.94))*100</f>
        <v>3.3952975129445715</v>
      </c>
    </row>
    <row r="418" spans="1:13" x14ac:dyDescent="0.2">
      <c r="A418" t="s">
        <v>40</v>
      </c>
      <c r="B418" s="20">
        <v>2003</v>
      </c>
      <c r="C418" t="s">
        <v>17</v>
      </c>
      <c r="D418" s="13">
        <v>15</v>
      </c>
      <c r="E418" s="13">
        <v>6</v>
      </c>
      <c r="F418" s="13">
        <v>8</v>
      </c>
      <c r="G418" s="13"/>
      <c r="H418" s="13">
        <v>29</v>
      </c>
      <c r="I418" s="14">
        <f>(D418/(801.64+309.12))*100</f>
        <v>1.350426734848212</v>
      </c>
      <c r="J418" s="14">
        <f>(E418/(801.64+309.12))*100</f>
        <v>0.54017069393928485</v>
      </c>
      <c r="K418" s="14">
        <f>(F418/(801.64+309.12))*100</f>
        <v>0.72022759191904639</v>
      </c>
      <c r="L418" s="14">
        <f>(G418/(801.64+309.12))*100</f>
        <v>0</v>
      </c>
      <c r="M418" s="14">
        <f>(H418/(801.64+309.12))*100</f>
        <v>2.6108250207065433</v>
      </c>
    </row>
    <row r="419" spans="1:13" x14ac:dyDescent="0.2">
      <c r="A419" s="9" t="s">
        <v>40</v>
      </c>
      <c r="B419" s="19">
        <v>2004</v>
      </c>
      <c r="C419" s="9"/>
      <c r="D419" s="15">
        <v>40</v>
      </c>
      <c r="E419" s="15">
        <v>15</v>
      </c>
      <c r="F419" s="15">
        <v>19</v>
      </c>
      <c r="G419" s="15">
        <v>1</v>
      </c>
      <c r="H419" s="15">
        <v>75</v>
      </c>
      <c r="I419" s="16"/>
      <c r="J419" s="16"/>
      <c r="K419" s="16"/>
      <c r="L419" s="16"/>
      <c r="M419" s="16"/>
    </row>
    <row r="420" spans="1:13" x14ac:dyDescent="0.2">
      <c r="A420" t="s">
        <v>40</v>
      </c>
      <c r="B420" s="20">
        <v>2004</v>
      </c>
      <c r="C420" t="s">
        <v>11</v>
      </c>
      <c r="D420" s="13">
        <v>2</v>
      </c>
      <c r="E420" s="13">
        <v>1</v>
      </c>
      <c r="F420" s="13">
        <v>6</v>
      </c>
      <c r="G420" s="13"/>
      <c r="H420" s="13">
        <v>9</v>
      </c>
      <c r="I420" s="14">
        <f>(D420/(57.48+115.28)*100)</f>
        <v>1.1576753878212549</v>
      </c>
      <c r="J420" s="14">
        <f>(E420/(57.48+115.28)*100)</f>
        <v>0.57883769391062745</v>
      </c>
      <c r="K420" s="14">
        <f>(F420/(57.48+115.28)*100)</f>
        <v>3.4730261634637647</v>
      </c>
      <c r="L420" s="14">
        <f>(G420/(57.48+115.28)*100)</f>
        <v>0</v>
      </c>
      <c r="M420" s="14">
        <f>(H420/(57.48+115.28)*100)</f>
        <v>5.2095392451956473</v>
      </c>
    </row>
    <row r="421" spans="1:13" x14ac:dyDescent="0.2">
      <c r="A421" t="s">
        <v>40</v>
      </c>
      <c r="B421" s="20">
        <v>2004</v>
      </c>
      <c r="C421" t="s">
        <v>16</v>
      </c>
      <c r="D421" s="13">
        <v>31</v>
      </c>
      <c r="E421" s="13">
        <v>1</v>
      </c>
      <c r="F421" s="13">
        <v>3</v>
      </c>
      <c r="G421" s="13"/>
      <c r="H421" s="13">
        <v>35</v>
      </c>
      <c r="I421" s="14">
        <f>(D421/(124.54+817.94))*100</f>
        <v>3.2891944656650538</v>
      </c>
      <c r="J421" s="14">
        <f>(E421/(124.54+817.94))*100</f>
        <v>0.10610304727951786</v>
      </c>
      <c r="K421" s="14">
        <f>(F421/(124.54+817.94))*100</f>
        <v>0.31830914183855363</v>
      </c>
      <c r="L421" s="14">
        <f>(G421/(124.54+817.94))*100</f>
        <v>0</v>
      </c>
      <c r="M421" s="14">
        <f>(H421/(124.54+817.94))*100</f>
        <v>3.7136066547831255</v>
      </c>
    </row>
    <row r="422" spans="1:13" x14ac:dyDescent="0.2">
      <c r="A422" t="s">
        <v>40</v>
      </c>
      <c r="B422" s="20">
        <v>2004</v>
      </c>
      <c r="C422" t="s">
        <v>20</v>
      </c>
      <c r="D422" s="13"/>
      <c r="E422" s="13"/>
      <c r="F422" s="13">
        <v>1</v>
      </c>
      <c r="G422" s="13"/>
      <c r="H422" s="13">
        <v>1</v>
      </c>
      <c r="I422" s="14" t="s">
        <v>97</v>
      </c>
      <c r="J422" s="14" t="s">
        <v>97</v>
      </c>
      <c r="K422" s="14" t="s">
        <v>97</v>
      </c>
      <c r="L422" s="14" t="s">
        <v>97</v>
      </c>
      <c r="M422" s="14" t="s">
        <v>97</v>
      </c>
    </row>
    <row r="423" spans="1:13" x14ac:dyDescent="0.2">
      <c r="A423" t="s">
        <v>40</v>
      </c>
      <c r="B423" s="20">
        <v>2004</v>
      </c>
      <c r="C423" t="s">
        <v>17</v>
      </c>
      <c r="D423" s="13">
        <v>7</v>
      </c>
      <c r="E423" s="13">
        <v>13</v>
      </c>
      <c r="F423" s="13">
        <v>9</v>
      </c>
      <c r="G423" s="13">
        <v>1</v>
      </c>
      <c r="H423" s="13">
        <v>30</v>
      </c>
      <c r="I423" s="14">
        <f>(D423/(801.64+309.12))*100</f>
        <v>0.63019914292916557</v>
      </c>
      <c r="J423" s="14">
        <f>(E423/(801.64+309.12))*100</f>
        <v>1.1703698368684505</v>
      </c>
      <c r="K423" s="14">
        <f>(F423/(801.64+309.12))*100</f>
        <v>0.81025604090892733</v>
      </c>
      <c r="L423" s="14">
        <f>(G423/(801.64+309.12))*100</f>
        <v>9.0028448989880799E-2</v>
      </c>
      <c r="M423" s="14">
        <f>(H423/(801.64+309.12))*100</f>
        <v>2.7008534696964239</v>
      </c>
    </row>
    <row r="424" spans="1:13" x14ac:dyDescent="0.2">
      <c r="A424" s="9" t="s">
        <v>40</v>
      </c>
      <c r="B424" s="19">
        <v>2005</v>
      </c>
      <c r="C424" s="9"/>
      <c r="D424" s="15">
        <v>34</v>
      </c>
      <c r="E424" s="15">
        <v>7</v>
      </c>
      <c r="F424" s="15">
        <v>17</v>
      </c>
      <c r="G424" s="15"/>
      <c r="H424" s="15">
        <v>58</v>
      </c>
      <c r="I424" s="16"/>
      <c r="J424" s="16"/>
      <c r="K424" s="16"/>
      <c r="L424" s="16"/>
      <c r="M424" s="16"/>
    </row>
    <row r="425" spans="1:13" x14ac:dyDescent="0.2">
      <c r="A425" t="s">
        <v>40</v>
      </c>
      <c r="B425" s="20">
        <v>2005</v>
      </c>
      <c r="C425" t="s">
        <v>11</v>
      </c>
      <c r="D425" s="13">
        <v>2</v>
      </c>
      <c r="E425" s="13">
        <v>3</v>
      </c>
      <c r="F425" s="13">
        <v>4</v>
      </c>
      <c r="G425" s="13"/>
      <c r="H425" s="13">
        <v>9</v>
      </c>
      <c r="I425" s="14">
        <f>(D425/(57.48+115.28)*100)</f>
        <v>1.1576753878212549</v>
      </c>
      <c r="J425" s="14">
        <f>(E425/(57.48+115.28)*100)</f>
        <v>1.7365130817318823</v>
      </c>
      <c r="K425" s="14">
        <f>(F425/(57.48+115.28)*100)</f>
        <v>2.3153507756425098</v>
      </c>
      <c r="L425" s="14">
        <f>(G425/(57.48+115.28)*100)</f>
        <v>0</v>
      </c>
      <c r="M425" s="14">
        <f>(H425/(57.48+115.28)*100)</f>
        <v>5.2095392451956473</v>
      </c>
    </row>
    <row r="426" spans="1:13" x14ac:dyDescent="0.2">
      <c r="A426" t="s">
        <v>40</v>
      </c>
      <c r="B426" s="20">
        <v>2005</v>
      </c>
      <c r="C426" t="s">
        <v>16</v>
      </c>
      <c r="D426" s="13">
        <v>26</v>
      </c>
      <c r="E426" s="13"/>
      <c r="F426" s="13"/>
      <c r="G426" s="13"/>
      <c r="H426" s="13">
        <v>26</v>
      </c>
      <c r="I426" s="14">
        <f>(D426/(124.54+817.94))*100</f>
        <v>2.7586792292674645</v>
      </c>
      <c r="J426" s="14">
        <f>(E426/(124.54+817.94))*100</f>
        <v>0</v>
      </c>
      <c r="K426" s="14">
        <f>(F426/(124.54+817.94))*100</f>
        <v>0</v>
      </c>
      <c r="L426" s="14">
        <f>(G426/(124.54+817.94))*100</f>
        <v>0</v>
      </c>
      <c r="M426" s="14">
        <f>(H426/(124.54+817.94))*100</f>
        <v>2.7586792292674645</v>
      </c>
    </row>
    <row r="427" spans="1:13" x14ac:dyDescent="0.2">
      <c r="A427" t="s">
        <v>40</v>
      </c>
      <c r="B427" s="20">
        <v>2005</v>
      </c>
      <c r="C427" t="s">
        <v>17</v>
      </c>
      <c r="D427" s="13">
        <v>6</v>
      </c>
      <c r="E427" s="13">
        <v>4</v>
      </c>
      <c r="F427" s="13">
        <v>13</v>
      </c>
      <c r="G427" s="13"/>
      <c r="H427" s="13">
        <v>23</v>
      </c>
      <c r="I427" s="14">
        <f>(D427/(801.64+309.12))*100</f>
        <v>0.54017069393928485</v>
      </c>
      <c r="J427" s="14">
        <f>(E427/(801.64+309.12))*100</f>
        <v>0.3601137959595232</v>
      </c>
      <c r="K427" s="14">
        <f>(F427/(801.64+309.12))*100</f>
        <v>1.1703698368684505</v>
      </c>
      <c r="L427" s="14">
        <f>(G427/(801.64+309.12))*100</f>
        <v>0</v>
      </c>
      <c r="M427" s="14">
        <f>(H427/(801.64+309.12))*100</f>
        <v>2.0706543267672588</v>
      </c>
    </row>
    <row r="428" spans="1:13" x14ac:dyDescent="0.2">
      <c r="A428" s="9" t="s">
        <v>40</v>
      </c>
      <c r="B428" s="19">
        <v>2006</v>
      </c>
      <c r="C428" s="9"/>
      <c r="D428" s="15">
        <v>36</v>
      </c>
      <c r="E428" s="15">
        <v>5</v>
      </c>
      <c r="F428" s="15">
        <v>9</v>
      </c>
      <c r="G428" s="15">
        <v>1</v>
      </c>
      <c r="H428" s="15">
        <v>51</v>
      </c>
      <c r="I428" s="16"/>
      <c r="J428" s="16"/>
      <c r="K428" s="16"/>
      <c r="L428" s="16"/>
      <c r="M428" s="16"/>
    </row>
    <row r="429" spans="1:13" x14ac:dyDescent="0.2">
      <c r="A429" t="s">
        <v>40</v>
      </c>
      <c r="B429" s="20">
        <v>2006</v>
      </c>
      <c r="C429" t="s">
        <v>11</v>
      </c>
      <c r="D429" s="13">
        <v>5</v>
      </c>
      <c r="E429" s="13"/>
      <c r="F429" s="13">
        <v>2</v>
      </c>
      <c r="G429" s="13"/>
      <c r="H429" s="13">
        <v>7</v>
      </c>
      <c r="I429" s="14">
        <f>(D429/(57.48+115.28)*100)</f>
        <v>2.8941884695531375</v>
      </c>
      <c r="J429" s="14">
        <f>(E429/(57.48+115.28)*100)</f>
        <v>0</v>
      </c>
      <c r="K429" s="14">
        <f>(F429/(57.48+115.28)*100)</f>
        <v>1.1576753878212549</v>
      </c>
      <c r="L429" s="14">
        <f>(G429/(57.48+115.28)*100)</f>
        <v>0</v>
      </c>
      <c r="M429" s="14">
        <f>(H429/(57.48+115.28)*100)</f>
        <v>4.0518638573743919</v>
      </c>
    </row>
    <row r="430" spans="1:13" x14ac:dyDescent="0.2">
      <c r="A430" t="s">
        <v>40</v>
      </c>
      <c r="B430" s="20">
        <v>2006</v>
      </c>
      <c r="C430" t="s">
        <v>16</v>
      </c>
      <c r="D430" s="13">
        <v>20</v>
      </c>
      <c r="E430" s="13"/>
      <c r="F430" s="13">
        <v>1</v>
      </c>
      <c r="G430" s="13"/>
      <c r="H430" s="13">
        <v>21</v>
      </c>
      <c r="I430" s="14">
        <f>(D430/(124.54+817.94))*100</f>
        <v>2.1220609455903574</v>
      </c>
      <c r="J430" s="14">
        <f>(E430/(124.54+817.94))*100</f>
        <v>0</v>
      </c>
      <c r="K430" s="14">
        <f>(F430/(124.54+817.94))*100</f>
        <v>0.10610304727951786</v>
      </c>
      <c r="L430" s="14">
        <f>(G430/(124.54+817.94))*100</f>
        <v>0</v>
      </c>
      <c r="M430" s="14">
        <f>(H430/(124.54+817.94))*100</f>
        <v>2.2281639928698751</v>
      </c>
    </row>
    <row r="431" spans="1:13" x14ac:dyDescent="0.2">
      <c r="A431" t="s">
        <v>40</v>
      </c>
      <c r="B431" s="20">
        <v>2006</v>
      </c>
      <c r="C431" t="s">
        <v>17</v>
      </c>
      <c r="D431" s="13">
        <v>11</v>
      </c>
      <c r="E431" s="13">
        <v>5</v>
      </c>
      <c r="F431" s="13">
        <v>6</v>
      </c>
      <c r="G431" s="13">
        <v>1</v>
      </c>
      <c r="H431" s="13">
        <v>23</v>
      </c>
      <c r="I431" s="14">
        <f>(D431/(801.64+309.12))*100</f>
        <v>0.99031293888868877</v>
      </c>
      <c r="J431" s="14">
        <f>(E431/(801.64+309.12))*100</f>
        <v>0.45014224494940397</v>
      </c>
      <c r="K431" s="14">
        <f>(F431/(801.64+309.12))*100</f>
        <v>0.54017069393928485</v>
      </c>
      <c r="L431" s="14">
        <f>(G431/(801.64+309.12))*100</f>
        <v>9.0028448989880799E-2</v>
      </c>
      <c r="M431" s="14">
        <f>(H431/(801.64+309.12))*100</f>
        <v>2.0706543267672588</v>
      </c>
    </row>
    <row r="432" spans="1:13" x14ac:dyDescent="0.2">
      <c r="A432" s="9" t="s">
        <v>40</v>
      </c>
      <c r="B432" s="19">
        <v>2007</v>
      </c>
      <c r="C432" s="9"/>
      <c r="D432" s="15">
        <v>37</v>
      </c>
      <c r="E432" s="15">
        <v>18</v>
      </c>
      <c r="F432" s="15">
        <v>24</v>
      </c>
      <c r="G432" s="15"/>
      <c r="H432" s="15">
        <v>79</v>
      </c>
      <c r="I432" s="16"/>
      <c r="J432" s="16"/>
      <c r="K432" s="16"/>
      <c r="L432" s="16"/>
      <c r="M432" s="16"/>
    </row>
    <row r="433" spans="1:13" x14ac:dyDescent="0.2">
      <c r="A433" t="s">
        <v>40</v>
      </c>
      <c r="B433" s="20">
        <v>2007</v>
      </c>
      <c r="C433" t="s">
        <v>11</v>
      </c>
      <c r="D433" s="13">
        <v>5</v>
      </c>
      <c r="E433" s="13"/>
      <c r="F433" s="13">
        <v>4</v>
      </c>
      <c r="G433" s="13"/>
      <c r="H433" s="13">
        <v>9</v>
      </c>
      <c r="I433" s="14">
        <f>(D433/(57.48+115.28)*100)</f>
        <v>2.8941884695531375</v>
      </c>
      <c r="J433" s="14">
        <f>(E433/(57.48+115.28)*100)</f>
        <v>0</v>
      </c>
      <c r="K433" s="14">
        <f>(F433/(57.48+115.28)*100)</f>
        <v>2.3153507756425098</v>
      </c>
      <c r="L433" s="14">
        <f>(G433/(57.48+115.28)*100)</f>
        <v>0</v>
      </c>
      <c r="M433" s="14">
        <f>(H433/(57.48+115.28)*100)</f>
        <v>5.2095392451956473</v>
      </c>
    </row>
    <row r="434" spans="1:13" x14ac:dyDescent="0.2">
      <c r="A434" t="s">
        <v>40</v>
      </c>
      <c r="B434" s="20">
        <v>2007</v>
      </c>
      <c r="C434" t="s">
        <v>16</v>
      </c>
      <c r="D434" s="13">
        <v>13</v>
      </c>
      <c r="E434" s="13"/>
      <c r="F434" s="13">
        <v>6</v>
      </c>
      <c r="G434" s="13"/>
      <c r="H434" s="13">
        <v>19</v>
      </c>
      <c r="I434" s="14">
        <f>(D434/(124.54+817.94))*100</f>
        <v>1.3793396146337322</v>
      </c>
      <c r="J434" s="14">
        <f>(E434/(124.54+817.94))*100</f>
        <v>0</v>
      </c>
      <c r="K434" s="14">
        <f>(F434/(124.54+817.94))*100</f>
        <v>0.63661828367710727</v>
      </c>
      <c r="L434" s="14">
        <f>(G434/(124.54+817.94))*100</f>
        <v>0</v>
      </c>
      <c r="M434" s="14">
        <f>(H434/(124.54+817.94))*100</f>
        <v>2.0159578983108393</v>
      </c>
    </row>
    <row r="435" spans="1:13" x14ac:dyDescent="0.2">
      <c r="A435" t="s">
        <v>40</v>
      </c>
      <c r="B435" s="20">
        <v>2007</v>
      </c>
      <c r="C435" t="s">
        <v>17</v>
      </c>
      <c r="D435" s="13">
        <v>19</v>
      </c>
      <c r="E435" s="13">
        <v>18</v>
      </c>
      <c r="F435" s="13">
        <v>14</v>
      </c>
      <c r="G435" s="13"/>
      <c r="H435" s="13">
        <v>51</v>
      </c>
      <c r="I435" s="14">
        <f>(D435/(801.64+309.12))*100</f>
        <v>1.7105405308077353</v>
      </c>
      <c r="J435" s="14">
        <f>(E435/(801.64+309.12))*100</f>
        <v>1.6205120818178547</v>
      </c>
      <c r="K435" s="14">
        <f>(F435/(801.64+309.12))*100</f>
        <v>1.2603982858583311</v>
      </c>
      <c r="L435" s="14">
        <f>(G435/(801.64+309.12))*100</f>
        <v>0</v>
      </c>
      <c r="M435" s="14">
        <f>(H435/(801.64+309.12))*100</f>
        <v>4.5914508984839211</v>
      </c>
    </row>
    <row r="436" spans="1:13" x14ac:dyDescent="0.2">
      <c r="A436" s="9" t="s">
        <v>40</v>
      </c>
      <c r="B436" s="19">
        <v>2008</v>
      </c>
      <c r="C436" s="9"/>
      <c r="D436" s="15">
        <v>47</v>
      </c>
      <c r="E436" s="15">
        <v>16</v>
      </c>
      <c r="F436" s="15">
        <v>121</v>
      </c>
      <c r="G436" s="15">
        <v>5</v>
      </c>
      <c r="H436" s="15">
        <v>189</v>
      </c>
      <c r="I436" s="16"/>
      <c r="J436" s="16"/>
      <c r="K436" s="16"/>
      <c r="L436" s="16"/>
      <c r="M436" s="16"/>
    </row>
    <row r="437" spans="1:13" x14ac:dyDescent="0.2">
      <c r="A437" t="s">
        <v>40</v>
      </c>
      <c r="B437" s="20">
        <v>2008</v>
      </c>
      <c r="C437" t="s">
        <v>11</v>
      </c>
      <c r="D437" s="13">
        <v>10</v>
      </c>
      <c r="E437" s="13">
        <v>1</v>
      </c>
      <c r="F437" s="13">
        <v>12</v>
      </c>
      <c r="G437" s="13"/>
      <c r="H437" s="13">
        <v>23</v>
      </c>
      <c r="I437" s="14">
        <f>(D437/(57.48+115.28)*100)</f>
        <v>5.7883769391062749</v>
      </c>
      <c r="J437" s="14">
        <f>(E437/(57.48+115.28)*100)</f>
        <v>0.57883769391062745</v>
      </c>
      <c r="K437" s="14">
        <f>(F437/(57.48+115.28)*100)</f>
        <v>6.9460523269275294</v>
      </c>
      <c r="L437" s="14">
        <f>(G437/(57.48+115.28)*100)</f>
        <v>0</v>
      </c>
      <c r="M437" s="14">
        <f>(H437/(57.48+115.28)*100)</f>
        <v>13.313266959944434</v>
      </c>
    </row>
    <row r="438" spans="1:13" x14ac:dyDescent="0.2">
      <c r="A438" t="s">
        <v>40</v>
      </c>
      <c r="B438" s="20">
        <v>2008</v>
      </c>
      <c r="C438" t="s">
        <v>16</v>
      </c>
      <c r="D438" s="13">
        <v>21</v>
      </c>
      <c r="E438" s="13"/>
      <c r="F438" s="13">
        <v>19</v>
      </c>
      <c r="G438" s="13"/>
      <c r="H438" s="13">
        <v>40</v>
      </c>
      <c r="I438" s="14">
        <f>(D438/(124.54+817.94))*100</f>
        <v>2.2281639928698751</v>
      </c>
      <c r="J438" s="14">
        <f>(E438/(124.54+817.94))*100</f>
        <v>0</v>
      </c>
      <c r="K438" s="14">
        <f>(F438/(124.54+817.94))*100</f>
        <v>2.0159578983108393</v>
      </c>
      <c r="L438" s="14">
        <f>(G438/(124.54+817.94))*100</f>
        <v>0</v>
      </c>
      <c r="M438" s="14">
        <f>(H438/(124.54+817.94))*100</f>
        <v>4.2441218911807148</v>
      </c>
    </row>
    <row r="439" spans="1:13" x14ac:dyDescent="0.2">
      <c r="A439" t="s">
        <v>40</v>
      </c>
      <c r="B439" s="20">
        <v>2008</v>
      </c>
      <c r="C439" t="s">
        <v>17</v>
      </c>
      <c r="D439" s="13">
        <v>16</v>
      </c>
      <c r="E439" s="13">
        <v>15</v>
      </c>
      <c r="F439" s="13">
        <v>90</v>
      </c>
      <c r="G439" s="13">
        <v>5</v>
      </c>
      <c r="H439" s="13">
        <v>126</v>
      </c>
      <c r="I439" s="14">
        <f>(D439/(801.64+309.12))*100</f>
        <v>1.4404551838380928</v>
      </c>
      <c r="J439" s="14">
        <f>(E439/(801.64+309.12))*100</f>
        <v>1.350426734848212</v>
      </c>
      <c r="K439" s="14">
        <f>(F439/(801.64+309.12))*100</f>
        <v>8.1025604090892731</v>
      </c>
      <c r="L439" s="14">
        <f>(G439/(801.64+309.12))*100</f>
        <v>0.45014224494940397</v>
      </c>
      <c r="M439" s="14">
        <f>(H439/(801.64+309.12))*100</f>
        <v>11.34358457272498</v>
      </c>
    </row>
    <row r="440" spans="1:13" x14ac:dyDescent="0.2">
      <c r="A440" s="9" t="s">
        <v>40</v>
      </c>
      <c r="B440" s="19">
        <v>2009</v>
      </c>
      <c r="C440" s="9"/>
      <c r="D440" s="15">
        <v>29</v>
      </c>
      <c r="E440" s="15">
        <v>50.000000000000007</v>
      </c>
      <c r="F440" s="15">
        <v>66</v>
      </c>
      <c r="G440" s="15">
        <v>9</v>
      </c>
      <c r="H440" s="15">
        <v>154</v>
      </c>
      <c r="I440" s="16"/>
      <c r="J440" s="16"/>
      <c r="K440" s="16"/>
      <c r="L440" s="16"/>
      <c r="M440" s="16"/>
    </row>
    <row r="441" spans="1:13" x14ac:dyDescent="0.2">
      <c r="A441" t="s">
        <v>40</v>
      </c>
      <c r="B441" s="20">
        <v>2009</v>
      </c>
      <c r="C441" t="s">
        <v>11</v>
      </c>
      <c r="D441" s="13">
        <v>10</v>
      </c>
      <c r="E441" s="13"/>
      <c r="F441" s="13">
        <v>5</v>
      </c>
      <c r="G441" s="13"/>
      <c r="H441" s="13">
        <v>15</v>
      </c>
      <c r="I441" s="14">
        <f>(D441/(57.48+115.28)*100)</f>
        <v>5.7883769391062749</v>
      </c>
      <c r="J441" s="14">
        <f>(E441/(57.48+115.28)*100)</f>
        <v>0</v>
      </c>
      <c r="K441" s="14">
        <f>(F441/(57.48+115.28)*100)</f>
        <v>2.8941884695531375</v>
      </c>
      <c r="L441" s="14">
        <f>(G441/(57.48+115.28)*100)</f>
        <v>0</v>
      </c>
      <c r="M441" s="14">
        <f>(H441/(57.48+115.28)*100)</f>
        <v>8.6825654086594124</v>
      </c>
    </row>
    <row r="442" spans="1:13" x14ac:dyDescent="0.2">
      <c r="A442" t="s">
        <v>40</v>
      </c>
      <c r="B442" s="20">
        <v>2009</v>
      </c>
      <c r="C442" t="s">
        <v>16</v>
      </c>
      <c r="D442" s="13">
        <v>7</v>
      </c>
      <c r="E442" s="13">
        <v>1</v>
      </c>
      <c r="F442" s="13">
        <v>5</v>
      </c>
      <c r="G442" s="13"/>
      <c r="H442" s="13">
        <v>13</v>
      </c>
      <c r="I442" s="14">
        <f>(D442/(124.54+817.94))*100</f>
        <v>0.74272133095662507</v>
      </c>
      <c r="J442" s="14">
        <f>(E442/(124.54+817.94))*100</f>
        <v>0.10610304727951786</v>
      </c>
      <c r="K442" s="14">
        <f>(F442/(124.54+817.94))*100</f>
        <v>0.53051523639758935</v>
      </c>
      <c r="L442" s="14">
        <f>(G442/(124.54+817.94))*100</f>
        <v>0</v>
      </c>
      <c r="M442" s="14">
        <f>(H442/(124.54+817.94))*100</f>
        <v>1.3793396146337322</v>
      </c>
    </row>
    <row r="443" spans="1:13" x14ac:dyDescent="0.2">
      <c r="A443" t="s">
        <v>40</v>
      </c>
      <c r="B443" s="20">
        <v>2009</v>
      </c>
      <c r="C443" t="s">
        <v>17</v>
      </c>
      <c r="D443" s="13">
        <v>12</v>
      </c>
      <c r="E443" s="13">
        <v>49.000000000000007</v>
      </c>
      <c r="F443" s="13">
        <v>55.999999999999993</v>
      </c>
      <c r="G443" s="13">
        <v>9</v>
      </c>
      <c r="H443" s="13">
        <v>126</v>
      </c>
      <c r="I443" s="14">
        <f>(D443/(801.64+309.12))*100</f>
        <v>1.0803413878785697</v>
      </c>
      <c r="J443" s="14">
        <f>(E443/(801.64+309.12))*100</f>
        <v>4.4113940005041608</v>
      </c>
      <c r="K443" s="14">
        <f>(F443/(801.64+309.12))*100</f>
        <v>5.0415931434333237</v>
      </c>
      <c r="L443" s="14">
        <f>(G443/(801.64+309.12))*100</f>
        <v>0.81025604090892733</v>
      </c>
      <c r="M443" s="14">
        <f>(H443/(801.64+309.12))*100</f>
        <v>11.34358457272498</v>
      </c>
    </row>
    <row r="444" spans="1:13" x14ac:dyDescent="0.2">
      <c r="A444" s="9" t="s">
        <v>40</v>
      </c>
      <c r="B444" s="19">
        <v>2010</v>
      </c>
      <c r="C444" s="9"/>
      <c r="D444" s="15">
        <v>51</v>
      </c>
      <c r="E444" s="15">
        <v>60</v>
      </c>
      <c r="F444" s="15">
        <v>72</v>
      </c>
      <c r="G444" s="15">
        <v>7</v>
      </c>
      <c r="H444" s="15">
        <v>190</v>
      </c>
      <c r="I444" s="16"/>
      <c r="J444" s="16"/>
      <c r="K444" s="16"/>
      <c r="L444" s="16"/>
      <c r="M444" s="16"/>
    </row>
    <row r="445" spans="1:13" x14ac:dyDescent="0.2">
      <c r="A445" t="s">
        <v>40</v>
      </c>
      <c r="B445" s="20">
        <v>2010</v>
      </c>
      <c r="C445" t="s">
        <v>11</v>
      </c>
      <c r="D445" s="13">
        <v>11</v>
      </c>
      <c r="E445" s="13">
        <v>1</v>
      </c>
      <c r="F445" s="13">
        <v>3</v>
      </c>
      <c r="G445" s="13"/>
      <c r="H445" s="13">
        <v>15</v>
      </c>
      <c r="I445" s="14">
        <f>(D445/(57.48+115.28)*100)</f>
        <v>6.3672146330169026</v>
      </c>
      <c r="J445" s="14">
        <f>(E445/(57.48+115.28)*100)</f>
        <v>0.57883769391062745</v>
      </c>
      <c r="K445" s="14">
        <f>(F445/(57.48+115.28)*100)</f>
        <v>1.7365130817318823</v>
      </c>
      <c r="L445" s="14">
        <f>(G445/(57.48+115.28)*100)</f>
        <v>0</v>
      </c>
      <c r="M445" s="14">
        <f>(H445/(57.48+115.28)*100)</f>
        <v>8.6825654086594124</v>
      </c>
    </row>
    <row r="446" spans="1:13" x14ac:dyDescent="0.2">
      <c r="A446" t="s">
        <v>40</v>
      </c>
      <c r="B446" s="20">
        <v>2010</v>
      </c>
      <c r="C446" t="s">
        <v>16</v>
      </c>
      <c r="D446" s="13">
        <v>7</v>
      </c>
      <c r="E446" s="13">
        <v>2</v>
      </c>
      <c r="F446" s="13">
        <v>4</v>
      </c>
      <c r="G446" s="13"/>
      <c r="H446" s="13">
        <v>13</v>
      </c>
      <c r="I446" s="14">
        <f>(D446/(124.54+817.94))*100</f>
        <v>0.74272133095662507</v>
      </c>
      <c r="J446" s="14">
        <f>(E446/(124.54+817.94))*100</f>
        <v>0.21220609455903572</v>
      </c>
      <c r="K446" s="14">
        <f>(F446/(124.54+817.94))*100</f>
        <v>0.42441218911807144</v>
      </c>
      <c r="L446" s="14">
        <f>(G446/(124.54+817.94))*100</f>
        <v>0</v>
      </c>
      <c r="M446" s="14">
        <f>(H446/(124.54+817.94))*100</f>
        <v>1.3793396146337322</v>
      </c>
    </row>
    <row r="447" spans="1:13" x14ac:dyDescent="0.2">
      <c r="A447" t="s">
        <v>40</v>
      </c>
      <c r="B447" s="20">
        <v>2010</v>
      </c>
      <c r="C447" t="s">
        <v>17</v>
      </c>
      <c r="D447" s="13">
        <v>33</v>
      </c>
      <c r="E447" s="13">
        <v>57</v>
      </c>
      <c r="F447" s="13">
        <v>65</v>
      </c>
      <c r="G447" s="13">
        <v>7</v>
      </c>
      <c r="H447" s="13">
        <v>162</v>
      </c>
      <c r="I447" s="14">
        <f>(D447/(801.64+309.12))*100</f>
        <v>2.9709388166660666</v>
      </c>
      <c r="J447" s="14">
        <f>(E447/(801.64+309.12))*100</f>
        <v>5.1316215924232056</v>
      </c>
      <c r="K447" s="14">
        <f>(F447/(801.64+309.12))*100</f>
        <v>5.8518491843422522</v>
      </c>
      <c r="L447" s="14">
        <f>(G447/(801.64+309.12))*100</f>
        <v>0.63019914292916557</v>
      </c>
      <c r="M447" s="14">
        <f>(H447/(801.64+309.12))*100</f>
        <v>14.584608736360691</v>
      </c>
    </row>
    <row r="448" spans="1:13" x14ac:dyDescent="0.2">
      <c r="A448" s="9" t="s">
        <v>40</v>
      </c>
      <c r="B448" s="19">
        <v>2011</v>
      </c>
      <c r="C448" s="9"/>
      <c r="D448" s="15">
        <v>71</v>
      </c>
      <c r="E448" s="15">
        <v>56</v>
      </c>
      <c r="F448" s="15">
        <v>132</v>
      </c>
      <c r="G448" s="15">
        <v>2</v>
      </c>
      <c r="H448" s="15">
        <v>261</v>
      </c>
      <c r="I448" s="16"/>
      <c r="J448" s="16"/>
      <c r="K448" s="16"/>
      <c r="L448" s="16"/>
      <c r="M448" s="16"/>
    </row>
    <row r="449" spans="1:13" x14ac:dyDescent="0.2">
      <c r="A449" t="s">
        <v>40</v>
      </c>
      <c r="B449" s="20">
        <v>2011</v>
      </c>
      <c r="C449" t="s">
        <v>11</v>
      </c>
      <c r="D449" s="13">
        <v>5</v>
      </c>
      <c r="E449" s="13">
        <v>2</v>
      </c>
      <c r="F449" s="13">
        <v>2</v>
      </c>
      <c r="G449" s="13"/>
      <c r="H449" s="13">
        <v>9</v>
      </c>
      <c r="I449" s="14">
        <f>(D449/(57.48+115.28)*100)</f>
        <v>2.8941884695531375</v>
      </c>
      <c r="J449" s="14">
        <f>(E449/(57.48+115.28)*100)</f>
        <v>1.1576753878212549</v>
      </c>
      <c r="K449" s="14">
        <f>(F449/(57.48+115.28)*100)</f>
        <v>1.1576753878212549</v>
      </c>
      <c r="L449" s="14">
        <f>(G449/(57.48+115.28)*100)</f>
        <v>0</v>
      </c>
      <c r="M449" s="14">
        <f>(H449/(57.48+115.28)*100)</f>
        <v>5.2095392451956473</v>
      </c>
    </row>
    <row r="450" spans="1:13" x14ac:dyDescent="0.2">
      <c r="A450" t="s">
        <v>40</v>
      </c>
      <c r="B450" s="20">
        <v>2011</v>
      </c>
      <c r="C450" t="s">
        <v>16</v>
      </c>
      <c r="D450" s="13">
        <v>14</v>
      </c>
      <c r="E450" s="13">
        <v>2</v>
      </c>
      <c r="F450" s="13">
        <v>13</v>
      </c>
      <c r="G450" s="13"/>
      <c r="H450" s="13">
        <v>29</v>
      </c>
      <c r="I450" s="14">
        <f>(D450/(124.54+817.94))*100</f>
        <v>1.4854426619132501</v>
      </c>
      <c r="J450" s="14">
        <f>(E450/(124.54+817.94))*100</f>
        <v>0.21220609455903572</v>
      </c>
      <c r="K450" s="14">
        <f>(F450/(124.54+817.94))*100</f>
        <v>1.3793396146337322</v>
      </c>
      <c r="L450" s="14">
        <f>(G450/(124.54+817.94))*100</f>
        <v>0</v>
      </c>
      <c r="M450" s="14">
        <f>(H450/(124.54+817.94))*100</f>
        <v>3.076988371106018</v>
      </c>
    </row>
    <row r="451" spans="1:13" x14ac:dyDescent="0.2">
      <c r="A451" t="s">
        <v>40</v>
      </c>
      <c r="B451" s="20">
        <v>2011</v>
      </c>
      <c r="C451" t="s">
        <v>17</v>
      </c>
      <c r="D451" s="13">
        <v>52</v>
      </c>
      <c r="E451" s="13">
        <v>52</v>
      </c>
      <c r="F451" s="13">
        <v>117</v>
      </c>
      <c r="G451" s="13">
        <v>2</v>
      </c>
      <c r="H451" s="13">
        <v>223</v>
      </c>
      <c r="I451" s="14">
        <f>(D451/(801.64+309.12))*100</f>
        <v>4.6814793474738021</v>
      </c>
      <c r="J451" s="14">
        <f>(E451/(801.64+309.12))*100</f>
        <v>4.6814793474738021</v>
      </c>
      <c r="K451" s="14">
        <f>(F451/(801.64+309.12))*100</f>
        <v>10.533328531816053</v>
      </c>
      <c r="L451" s="14">
        <f>(G451/(801.64+309.12))*100</f>
        <v>0.1800568979797616</v>
      </c>
      <c r="M451" s="14">
        <f>(H451/(801.64+309.12))*100</f>
        <v>20.076344124743422</v>
      </c>
    </row>
    <row r="452" spans="1:13" x14ac:dyDescent="0.2">
      <c r="A452" s="9" t="s">
        <v>40</v>
      </c>
      <c r="B452" s="19">
        <v>2012</v>
      </c>
      <c r="C452" s="9"/>
      <c r="D452" s="15">
        <v>80</v>
      </c>
      <c r="E452" s="15">
        <v>152</v>
      </c>
      <c r="F452" s="15">
        <v>54.000000000000007</v>
      </c>
      <c r="G452" s="15">
        <v>11</v>
      </c>
      <c r="H452" s="15">
        <v>297</v>
      </c>
      <c r="I452" s="16"/>
      <c r="J452" s="16"/>
      <c r="K452" s="16"/>
      <c r="L452" s="16"/>
      <c r="M452" s="16"/>
    </row>
    <row r="453" spans="1:13" x14ac:dyDescent="0.2">
      <c r="A453" t="s">
        <v>40</v>
      </c>
      <c r="B453" s="20">
        <v>2012</v>
      </c>
      <c r="C453" t="s">
        <v>11</v>
      </c>
      <c r="D453" s="13">
        <v>10</v>
      </c>
      <c r="E453" s="13">
        <v>4</v>
      </c>
      <c r="F453" s="13">
        <v>3</v>
      </c>
      <c r="G453" s="13"/>
      <c r="H453" s="13">
        <v>17</v>
      </c>
      <c r="I453" s="14">
        <f>(D453/(57.48+115.28)*100)</f>
        <v>5.7883769391062749</v>
      </c>
      <c r="J453" s="14">
        <f>(E453/(57.48+115.28)*100)</f>
        <v>2.3153507756425098</v>
      </c>
      <c r="K453" s="14">
        <f>(F453/(57.48+115.28)*100)</f>
        <v>1.7365130817318823</v>
      </c>
      <c r="L453" s="14">
        <f>(G453/(57.48+115.28)*100)</f>
        <v>0</v>
      </c>
      <c r="M453" s="14">
        <f>(H453/(57.48+115.28)*100)</f>
        <v>9.8402407964806677</v>
      </c>
    </row>
    <row r="454" spans="1:13" x14ac:dyDescent="0.2">
      <c r="A454" t="s">
        <v>40</v>
      </c>
      <c r="B454" s="20">
        <v>2012</v>
      </c>
      <c r="C454" t="s">
        <v>16</v>
      </c>
      <c r="D454" s="13">
        <v>8</v>
      </c>
      <c r="E454" s="13">
        <v>4</v>
      </c>
      <c r="F454" s="13">
        <v>2</v>
      </c>
      <c r="G454" s="13">
        <v>1</v>
      </c>
      <c r="H454" s="13">
        <v>15</v>
      </c>
      <c r="I454" s="14">
        <f>(D454/(124.54+817.94))*100</f>
        <v>0.84882437823614287</v>
      </c>
      <c r="J454" s="14">
        <f>(E454/(124.54+817.94))*100</f>
        <v>0.42441218911807144</v>
      </c>
      <c r="K454" s="14">
        <f>(F454/(124.54+817.94))*100</f>
        <v>0.21220609455903572</v>
      </c>
      <c r="L454" s="14">
        <f>(G454/(124.54+817.94))*100</f>
        <v>0.10610304727951786</v>
      </c>
      <c r="M454" s="14">
        <f>(H454/(124.54+817.94))*100</f>
        <v>1.5915457091927678</v>
      </c>
    </row>
    <row r="455" spans="1:13" x14ac:dyDescent="0.2">
      <c r="A455" t="s">
        <v>40</v>
      </c>
      <c r="B455" s="20">
        <v>2012</v>
      </c>
      <c r="C455" t="s">
        <v>17</v>
      </c>
      <c r="D455" s="13">
        <v>62</v>
      </c>
      <c r="E455" s="13">
        <v>144</v>
      </c>
      <c r="F455" s="13">
        <v>49.000000000000007</v>
      </c>
      <c r="G455" s="13">
        <v>10</v>
      </c>
      <c r="H455" s="13">
        <v>265</v>
      </c>
      <c r="I455" s="14">
        <f>(D455/(801.64+309.12))*100</f>
        <v>5.5817638373726091</v>
      </c>
      <c r="J455" s="14">
        <f>(E455/(801.64+309.12))*100</f>
        <v>12.964096654542837</v>
      </c>
      <c r="K455" s="14">
        <f>(F455/(801.64+309.12))*100</f>
        <v>4.4113940005041608</v>
      </c>
      <c r="L455" s="14">
        <f>(G455/(801.64+309.12))*100</f>
        <v>0.90028448989880794</v>
      </c>
      <c r="M455" s="14">
        <f>(H455/(801.64+309.12))*100</f>
        <v>23.857538982318413</v>
      </c>
    </row>
    <row r="456" spans="1:13" x14ac:dyDescent="0.2">
      <c r="A456" s="6" t="s">
        <v>41</v>
      </c>
      <c r="B456" s="7" t="s">
        <v>96</v>
      </c>
      <c r="C456" s="6"/>
      <c r="D456" s="17">
        <v>408</v>
      </c>
      <c r="E456" s="17">
        <v>151</v>
      </c>
      <c r="F456" s="17">
        <v>234</v>
      </c>
      <c r="G456" s="17">
        <v>23</v>
      </c>
      <c r="H456" s="17">
        <v>816</v>
      </c>
      <c r="I456" s="18"/>
      <c r="J456" s="18"/>
      <c r="K456" s="18"/>
      <c r="L456" s="18"/>
      <c r="M456" s="18"/>
    </row>
    <row r="457" spans="1:13" x14ac:dyDescent="0.2">
      <c r="A457" s="9" t="s">
        <v>41</v>
      </c>
      <c r="B457" s="19">
        <v>2001</v>
      </c>
      <c r="C457" s="9"/>
      <c r="D457" s="15">
        <v>48</v>
      </c>
      <c r="E457" s="15">
        <v>7</v>
      </c>
      <c r="F457" s="15">
        <v>5</v>
      </c>
      <c r="G457" s="15">
        <v>4</v>
      </c>
      <c r="H457" s="15">
        <v>64</v>
      </c>
      <c r="I457" s="16"/>
      <c r="J457" s="16"/>
      <c r="K457" s="16"/>
      <c r="L457" s="16"/>
      <c r="M457" s="16"/>
    </row>
    <row r="458" spans="1:13" x14ac:dyDescent="0.2">
      <c r="A458" t="s">
        <v>41</v>
      </c>
      <c r="B458" s="20">
        <v>2001</v>
      </c>
      <c r="C458" t="s">
        <v>11</v>
      </c>
      <c r="D458" s="13">
        <v>21</v>
      </c>
      <c r="E458" s="13">
        <v>2</v>
      </c>
      <c r="F458" s="13">
        <v>2</v>
      </c>
      <c r="G458" s="13"/>
      <c r="H458" s="13">
        <v>25</v>
      </c>
      <c r="I458" s="14">
        <f>(D458/419.86)*100</f>
        <v>5.0016672224074687</v>
      </c>
      <c r="J458" s="14">
        <f>(E458/419.86)*100</f>
        <v>0.4763492592769018</v>
      </c>
      <c r="K458" s="14">
        <f>(F458/419.86)*100</f>
        <v>0.4763492592769018</v>
      </c>
      <c r="L458" s="14">
        <f>(G458/419.86)*100</f>
        <v>0</v>
      </c>
      <c r="M458" s="14">
        <f>(H458/419.86)*100</f>
        <v>5.9543657409612729</v>
      </c>
    </row>
    <row r="459" spans="1:13" x14ac:dyDescent="0.2">
      <c r="A459" t="s">
        <v>41</v>
      </c>
      <c r="B459" s="20">
        <v>2001</v>
      </c>
      <c r="C459" t="s">
        <v>16</v>
      </c>
      <c r="D459" s="13">
        <v>20</v>
      </c>
      <c r="E459" s="13"/>
      <c r="F459" s="13"/>
      <c r="G459" s="13">
        <v>1</v>
      </c>
      <c r="H459" s="13">
        <v>21</v>
      </c>
      <c r="I459" s="14">
        <f>(D459/476.61)*100</f>
        <v>4.1963030570067765</v>
      </c>
      <c r="J459" s="14">
        <f>(E459/476.61)*100</f>
        <v>0</v>
      </c>
      <c r="K459" s="14">
        <f>(F459/476.61)*100</f>
        <v>0</v>
      </c>
      <c r="L459" s="14">
        <f>(G459/476.61)*100</f>
        <v>0.20981515285033886</v>
      </c>
      <c r="M459" s="14">
        <f>(H459/476.61)*100</f>
        <v>4.4061182098571159</v>
      </c>
    </row>
    <row r="460" spans="1:13" x14ac:dyDescent="0.2">
      <c r="A460" t="s">
        <v>41</v>
      </c>
      <c r="B460" s="20">
        <v>2001</v>
      </c>
      <c r="C460" t="s">
        <v>17</v>
      </c>
      <c r="D460" s="13">
        <v>7</v>
      </c>
      <c r="E460" s="13">
        <v>5</v>
      </c>
      <c r="F460" s="13">
        <v>3</v>
      </c>
      <c r="G460" s="13">
        <v>3</v>
      </c>
      <c r="H460" s="13">
        <v>18</v>
      </c>
      <c r="I460" s="14">
        <f>(D460/879.53)*100</f>
        <v>0.7958796175229953</v>
      </c>
      <c r="J460" s="14">
        <f>(E460/879.53)*100</f>
        <v>0.5684854410878537</v>
      </c>
      <c r="K460" s="14">
        <f>(F460/879.53)*100</f>
        <v>0.34109126465271228</v>
      </c>
      <c r="L460" s="14">
        <f>(G460/879.53)*100</f>
        <v>0.34109126465271228</v>
      </c>
      <c r="M460" s="14">
        <f>(H460/879.53)*100</f>
        <v>2.0465475879162738</v>
      </c>
    </row>
    <row r="461" spans="1:13" x14ac:dyDescent="0.2">
      <c r="A461" s="9" t="s">
        <v>41</v>
      </c>
      <c r="B461" s="19">
        <v>2002</v>
      </c>
      <c r="C461" s="9"/>
      <c r="D461" s="15">
        <v>31</v>
      </c>
      <c r="E461" s="15">
        <v>14</v>
      </c>
      <c r="F461" s="15">
        <v>4</v>
      </c>
      <c r="G461" s="15"/>
      <c r="H461" s="15">
        <v>49</v>
      </c>
      <c r="I461" s="16"/>
      <c r="J461" s="16"/>
      <c r="K461" s="16"/>
      <c r="L461" s="16"/>
      <c r="M461" s="16"/>
    </row>
    <row r="462" spans="1:13" x14ac:dyDescent="0.2">
      <c r="A462" t="s">
        <v>41</v>
      </c>
      <c r="B462" s="20">
        <v>2002</v>
      </c>
      <c r="C462" t="s">
        <v>11</v>
      </c>
      <c r="D462" s="13">
        <v>12</v>
      </c>
      <c r="E462" s="13">
        <v>1</v>
      </c>
      <c r="F462" s="13"/>
      <c r="G462" s="13"/>
      <c r="H462" s="13">
        <v>13</v>
      </c>
      <c r="I462" s="14">
        <f>(D462/419.86)*100</f>
        <v>2.8580955556614107</v>
      </c>
      <c r="J462" s="14">
        <f>(E462/419.86)*100</f>
        <v>0.2381746296384509</v>
      </c>
      <c r="K462" s="14">
        <f>(F462/419.86)*100</f>
        <v>0</v>
      </c>
      <c r="L462" s="14">
        <f>(G462/419.86)*100</f>
        <v>0</v>
      </c>
      <c r="M462" s="14">
        <f>(H462/419.86)*100</f>
        <v>3.0962701852998618</v>
      </c>
    </row>
    <row r="463" spans="1:13" x14ac:dyDescent="0.2">
      <c r="A463" t="s">
        <v>41</v>
      </c>
      <c r="B463" s="20">
        <v>2002</v>
      </c>
      <c r="C463" t="s">
        <v>16</v>
      </c>
      <c r="D463" s="13">
        <v>15</v>
      </c>
      <c r="E463" s="13">
        <v>1</v>
      </c>
      <c r="F463" s="13">
        <v>2</v>
      </c>
      <c r="G463" s="13"/>
      <c r="H463" s="13">
        <v>18</v>
      </c>
      <c r="I463" s="14">
        <f>(D463/476.61)*100</f>
        <v>3.1472272927550824</v>
      </c>
      <c r="J463" s="14">
        <f>(E463/476.61)*100</f>
        <v>0.20981515285033886</v>
      </c>
      <c r="K463" s="14">
        <f>(F463/476.61)*100</f>
        <v>0.41963030570067772</v>
      </c>
      <c r="L463" s="14">
        <f>(G463/476.61)*100</f>
        <v>0</v>
      </c>
      <c r="M463" s="14">
        <f>(H463/476.61)*100</f>
        <v>3.7766727513060991</v>
      </c>
    </row>
    <row r="464" spans="1:13" x14ac:dyDescent="0.2">
      <c r="A464" t="s">
        <v>41</v>
      </c>
      <c r="B464" s="20">
        <v>2002</v>
      </c>
      <c r="C464" t="s">
        <v>17</v>
      </c>
      <c r="D464" s="13">
        <v>4</v>
      </c>
      <c r="E464" s="13">
        <v>12</v>
      </c>
      <c r="F464" s="13">
        <v>2</v>
      </c>
      <c r="G464" s="13"/>
      <c r="H464" s="13">
        <v>18</v>
      </c>
      <c r="I464" s="14">
        <f>(D464/879.53)*100</f>
        <v>0.45478835287028296</v>
      </c>
      <c r="J464" s="14">
        <f>(E464/879.53)*100</f>
        <v>1.3643650586108491</v>
      </c>
      <c r="K464" s="14">
        <f>(F464/879.53)*100</f>
        <v>0.22739417643514148</v>
      </c>
      <c r="L464" s="14">
        <f>(G464/879.53)*100</f>
        <v>0</v>
      </c>
      <c r="M464" s="14">
        <f>(H464/879.53)*100</f>
        <v>2.0465475879162738</v>
      </c>
    </row>
    <row r="465" spans="1:13" x14ac:dyDescent="0.2">
      <c r="A465" s="9" t="s">
        <v>41</v>
      </c>
      <c r="B465" s="19">
        <v>2003</v>
      </c>
      <c r="C465" s="9"/>
      <c r="D465" s="15">
        <v>33</v>
      </c>
      <c r="E465" s="15">
        <v>18</v>
      </c>
      <c r="F465" s="15">
        <v>9</v>
      </c>
      <c r="G465" s="15"/>
      <c r="H465" s="15">
        <v>60</v>
      </c>
      <c r="I465" s="16"/>
      <c r="J465" s="16"/>
      <c r="K465" s="16"/>
      <c r="L465" s="16"/>
      <c r="M465" s="16"/>
    </row>
    <row r="466" spans="1:13" x14ac:dyDescent="0.2">
      <c r="A466" t="s">
        <v>41</v>
      </c>
      <c r="B466" s="20">
        <v>2003</v>
      </c>
      <c r="C466" t="s">
        <v>11</v>
      </c>
      <c r="D466" s="13">
        <v>14</v>
      </c>
      <c r="E466" s="13">
        <v>2</v>
      </c>
      <c r="F466" s="13">
        <v>5</v>
      </c>
      <c r="G466" s="13"/>
      <c r="H466" s="13">
        <v>21</v>
      </c>
      <c r="I466" s="14">
        <f>(D466/419.86)*100</f>
        <v>3.3344448149383128</v>
      </c>
      <c r="J466" s="14">
        <f>(E466/419.86)*100</f>
        <v>0.4763492592769018</v>
      </c>
      <c r="K466" s="14">
        <f>(F466/419.86)*100</f>
        <v>1.1908731481922545</v>
      </c>
      <c r="L466" s="14">
        <f>(G466/419.86)*100</f>
        <v>0</v>
      </c>
      <c r="M466" s="14">
        <f>(H466/419.86)*100</f>
        <v>5.0016672224074687</v>
      </c>
    </row>
    <row r="467" spans="1:13" x14ac:dyDescent="0.2">
      <c r="A467" t="s">
        <v>41</v>
      </c>
      <c r="B467" s="20">
        <v>2003</v>
      </c>
      <c r="C467" t="s">
        <v>16</v>
      </c>
      <c r="D467" s="13">
        <v>14</v>
      </c>
      <c r="E467" s="13"/>
      <c r="F467" s="13">
        <v>1</v>
      </c>
      <c r="G467" s="13"/>
      <c r="H467" s="13">
        <v>15</v>
      </c>
      <c r="I467" s="14">
        <f>(D467/476.61)*100</f>
        <v>2.9374121399047439</v>
      </c>
      <c r="J467" s="14">
        <f>(E467/476.61)*100</f>
        <v>0</v>
      </c>
      <c r="K467" s="14">
        <f>(F467/476.61)*100</f>
        <v>0.20981515285033886</v>
      </c>
      <c r="L467" s="14">
        <f>(G467/476.61)*100</f>
        <v>0</v>
      </c>
      <c r="M467" s="14">
        <f>(H467/476.61)*100</f>
        <v>3.1472272927550824</v>
      </c>
    </row>
    <row r="468" spans="1:13" x14ac:dyDescent="0.2">
      <c r="A468" t="s">
        <v>41</v>
      </c>
      <c r="B468" s="20">
        <v>2003</v>
      </c>
      <c r="C468" t="s">
        <v>17</v>
      </c>
      <c r="D468" s="13">
        <v>5</v>
      </c>
      <c r="E468" s="13">
        <v>16</v>
      </c>
      <c r="F468" s="13">
        <v>3</v>
      </c>
      <c r="G468" s="13"/>
      <c r="H468" s="13">
        <v>24</v>
      </c>
      <c r="I468" s="14">
        <f>(D468/879.53)*100</f>
        <v>0.5684854410878537</v>
      </c>
      <c r="J468" s="14">
        <f>(E468/879.53)*100</f>
        <v>1.8191534114811319</v>
      </c>
      <c r="K468" s="14">
        <f>(F468/879.53)*100</f>
        <v>0.34109126465271228</v>
      </c>
      <c r="L468" s="14">
        <f>(G468/879.53)*100</f>
        <v>0</v>
      </c>
      <c r="M468" s="14">
        <f>(H468/879.53)*100</f>
        <v>2.7287301172216982</v>
      </c>
    </row>
    <row r="469" spans="1:13" x14ac:dyDescent="0.2">
      <c r="A469" s="9" t="s">
        <v>41</v>
      </c>
      <c r="B469" s="19">
        <v>2004</v>
      </c>
      <c r="C469" s="9"/>
      <c r="D469" s="15">
        <v>40</v>
      </c>
      <c r="E469" s="15">
        <v>15</v>
      </c>
      <c r="F469" s="15">
        <v>10</v>
      </c>
      <c r="G469" s="15">
        <v>3</v>
      </c>
      <c r="H469" s="15">
        <v>68</v>
      </c>
      <c r="I469" s="16"/>
      <c r="J469" s="16"/>
      <c r="K469" s="16"/>
      <c r="L469" s="16"/>
      <c r="M469" s="16"/>
    </row>
    <row r="470" spans="1:13" x14ac:dyDescent="0.2">
      <c r="A470" t="s">
        <v>41</v>
      </c>
      <c r="B470" s="20">
        <v>2004</v>
      </c>
      <c r="C470" t="s">
        <v>11</v>
      </c>
      <c r="D470" s="13">
        <v>19</v>
      </c>
      <c r="E470" s="13"/>
      <c r="F470" s="13">
        <v>4</v>
      </c>
      <c r="G470" s="13"/>
      <c r="H470" s="13">
        <v>23</v>
      </c>
      <c r="I470" s="14">
        <f>(D470/419.86)*100</f>
        <v>4.5253179631305676</v>
      </c>
      <c r="J470" s="14">
        <f>(E470/419.86)*100</f>
        <v>0</v>
      </c>
      <c r="K470" s="14">
        <f>(F470/419.86)*100</f>
        <v>0.95269851855380361</v>
      </c>
      <c r="L470" s="14">
        <f>(G470/419.86)*100</f>
        <v>0</v>
      </c>
      <c r="M470" s="14">
        <f>(H470/419.86)*100</f>
        <v>5.4780164816843708</v>
      </c>
    </row>
    <row r="471" spans="1:13" x14ac:dyDescent="0.2">
      <c r="A471" t="s">
        <v>41</v>
      </c>
      <c r="B471" s="20">
        <v>2004</v>
      </c>
      <c r="C471" t="s">
        <v>16</v>
      </c>
      <c r="D471" s="13">
        <v>16</v>
      </c>
      <c r="E471" s="13">
        <v>1</v>
      </c>
      <c r="F471" s="13"/>
      <c r="G471" s="13"/>
      <c r="H471" s="13">
        <v>17</v>
      </c>
      <c r="I471" s="14">
        <f>(D471/476.61)*100</f>
        <v>3.3570424456054218</v>
      </c>
      <c r="J471" s="14">
        <f>(E471/476.61)*100</f>
        <v>0.20981515285033886</v>
      </c>
      <c r="K471" s="14">
        <f>(F471/476.61)*100</f>
        <v>0</v>
      </c>
      <c r="L471" s="14">
        <f>(G471/476.61)*100</f>
        <v>0</v>
      </c>
      <c r="M471" s="14">
        <f>(H471/476.61)*100</f>
        <v>3.5668575984557602</v>
      </c>
    </row>
    <row r="472" spans="1:13" x14ac:dyDescent="0.2">
      <c r="A472" t="s">
        <v>41</v>
      </c>
      <c r="B472" s="20">
        <v>2004</v>
      </c>
      <c r="C472" t="s">
        <v>17</v>
      </c>
      <c r="D472" s="13">
        <v>5</v>
      </c>
      <c r="E472" s="13">
        <v>14</v>
      </c>
      <c r="F472" s="13">
        <v>6</v>
      </c>
      <c r="G472" s="13">
        <v>3</v>
      </c>
      <c r="H472" s="13">
        <v>28</v>
      </c>
      <c r="I472" s="14">
        <f>(D472/879.53)*100</f>
        <v>0.5684854410878537</v>
      </c>
      <c r="J472" s="14">
        <f>(E472/879.53)*100</f>
        <v>1.5917592350459906</v>
      </c>
      <c r="K472" s="14">
        <f>(F472/879.53)*100</f>
        <v>0.68218252930542456</v>
      </c>
      <c r="L472" s="14">
        <f>(G472/879.53)*100</f>
        <v>0.34109126465271228</v>
      </c>
      <c r="M472" s="14">
        <f>(H472/879.53)*100</f>
        <v>3.1835184700919812</v>
      </c>
    </row>
    <row r="473" spans="1:13" x14ac:dyDescent="0.2">
      <c r="A473" s="9" t="s">
        <v>41</v>
      </c>
      <c r="B473" s="19">
        <v>2005</v>
      </c>
      <c r="C473" s="9"/>
      <c r="D473" s="15">
        <v>29</v>
      </c>
      <c r="E473" s="15">
        <v>4</v>
      </c>
      <c r="F473" s="15">
        <v>11</v>
      </c>
      <c r="G473" s="15"/>
      <c r="H473" s="15">
        <v>44</v>
      </c>
      <c r="I473" s="16"/>
      <c r="J473" s="16"/>
      <c r="K473" s="16"/>
      <c r="L473" s="16"/>
      <c r="M473" s="16"/>
    </row>
    <row r="474" spans="1:13" x14ac:dyDescent="0.2">
      <c r="A474" t="s">
        <v>41</v>
      </c>
      <c r="B474" s="20">
        <v>2005</v>
      </c>
      <c r="C474" t="s">
        <v>11</v>
      </c>
      <c r="D474" s="13">
        <v>9</v>
      </c>
      <c r="E474" s="13">
        <v>1</v>
      </c>
      <c r="F474" s="13">
        <v>7</v>
      </c>
      <c r="G474" s="13"/>
      <c r="H474" s="13">
        <v>17</v>
      </c>
      <c r="I474" s="14">
        <f>(D474/419.86)*100</f>
        <v>2.143571666746058</v>
      </c>
      <c r="J474" s="14">
        <f>(E474/419.86)*100</f>
        <v>0.2381746296384509</v>
      </c>
      <c r="K474" s="14">
        <f>(F474/419.86)*100</f>
        <v>1.6672224074691564</v>
      </c>
      <c r="L474" s="14">
        <f>(G474/419.86)*100</f>
        <v>0</v>
      </c>
      <c r="M474" s="14">
        <f>(H474/419.86)*100</f>
        <v>4.0489687038536655</v>
      </c>
    </row>
    <row r="475" spans="1:13" x14ac:dyDescent="0.2">
      <c r="A475" t="s">
        <v>41</v>
      </c>
      <c r="B475" s="20">
        <v>2005</v>
      </c>
      <c r="C475" t="s">
        <v>16</v>
      </c>
      <c r="D475" s="13">
        <v>18</v>
      </c>
      <c r="E475" s="13"/>
      <c r="F475" s="13"/>
      <c r="G475" s="13"/>
      <c r="H475" s="13">
        <v>18</v>
      </c>
      <c r="I475" s="14">
        <f>(D475/476.61)*100</f>
        <v>3.7766727513060991</v>
      </c>
      <c r="J475" s="14">
        <f>(E475/476.61)*100</f>
        <v>0</v>
      </c>
      <c r="K475" s="14">
        <f>(F475/476.61)*100</f>
        <v>0</v>
      </c>
      <c r="L475" s="14">
        <f>(G475/476.61)*100</f>
        <v>0</v>
      </c>
      <c r="M475" s="14">
        <f>(H475/476.61)*100</f>
        <v>3.7766727513060991</v>
      </c>
    </row>
    <row r="476" spans="1:13" x14ac:dyDescent="0.2">
      <c r="A476" t="s">
        <v>41</v>
      </c>
      <c r="B476" s="20">
        <v>2005</v>
      </c>
      <c r="C476" t="s">
        <v>17</v>
      </c>
      <c r="D476" s="13">
        <v>2</v>
      </c>
      <c r="E476" s="13">
        <v>3</v>
      </c>
      <c r="F476" s="13">
        <v>4</v>
      </c>
      <c r="G476" s="13"/>
      <c r="H476" s="13">
        <v>9</v>
      </c>
      <c r="I476" s="14">
        <f>(D476/879.53)*100</f>
        <v>0.22739417643514148</v>
      </c>
      <c r="J476" s="14">
        <f>(E476/879.53)*100</f>
        <v>0.34109126465271228</v>
      </c>
      <c r="K476" s="14">
        <f>(F476/879.53)*100</f>
        <v>0.45478835287028296</v>
      </c>
      <c r="L476" s="14">
        <f>(G476/879.53)*100</f>
        <v>0</v>
      </c>
      <c r="M476" s="14">
        <f>(H476/879.53)*100</f>
        <v>1.0232737939581369</v>
      </c>
    </row>
    <row r="477" spans="1:13" x14ac:dyDescent="0.2">
      <c r="A477" s="9" t="s">
        <v>41</v>
      </c>
      <c r="B477" s="19">
        <v>2006</v>
      </c>
      <c r="C477" s="9"/>
      <c r="D477" s="15">
        <v>20</v>
      </c>
      <c r="E477" s="15">
        <v>1</v>
      </c>
      <c r="F477" s="15">
        <v>8</v>
      </c>
      <c r="G477" s="15"/>
      <c r="H477" s="15">
        <v>29</v>
      </c>
      <c r="I477" s="16"/>
      <c r="J477" s="16"/>
      <c r="K477" s="16"/>
      <c r="L477" s="16"/>
      <c r="M477" s="16"/>
    </row>
    <row r="478" spans="1:13" x14ac:dyDescent="0.2">
      <c r="A478" t="s">
        <v>41</v>
      </c>
      <c r="B478" s="20">
        <v>2006</v>
      </c>
      <c r="C478" t="s">
        <v>11</v>
      </c>
      <c r="D478" s="13">
        <v>7</v>
      </c>
      <c r="E478" s="13">
        <v>1</v>
      </c>
      <c r="F478" s="13">
        <v>5</v>
      </c>
      <c r="G478" s="13"/>
      <c r="H478" s="13">
        <v>13</v>
      </c>
      <c r="I478" s="14">
        <f>(D478/419.86)*100</f>
        <v>1.6672224074691564</v>
      </c>
      <c r="J478" s="14">
        <f>(E478/419.86)*100</f>
        <v>0.2381746296384509</v>
      </c>
      <c r="K478" s="14">
        <f>(F478/419.86)*100</f>
        <v>1.1908731481922545</v>
      </c>
      <c r="L478" s="14">
        <f>(G478/419.86)*100</f>
        <v>0</v>
      </c>
      <c r="M478" s="14">
        <f>(H478/419.86)*100</f>
        <v>3.0962701852998618</v>
      </c>
    </row>
    <row r="479" spans="1:13" x14ac:dyDescent="0.2">
      <c r="A479" t="s">
        <v>41</v>
      </c>
      <c r="B479" s="20">
        <v>2006</v>
      </c>
      <c r="C479" t="s">
        <v>16</v>
      </c>
      <c r="D479" s="13">
        <v>8</v>
      </c>
      <c r="E479" s="13"/>
      <c r="F479" s="13">
        <v>1</v>
      </c>
      <c r="G479" s="13"/>
      <c r="H479" s="13">
        <v>9</v>
      </c>
      <c r="I479" s="14">
        <f>(D479/476.61)*100</f>
        <v>1.6785212228027109</v>
      </c>
      <c r="J479" s="14">
        <f>(E479/476.61)*100</f>
        <v>0</v>
      </c>
      <c r="K479" s="14">
        <f>(F479/476.61)*100</f>
        <v>0.20981515285033886</v>
      </c>
      <c r="L479" s="14">
        <f>(G479/476.61)*100</f>
        <v>0</v>
      </c>
      <c r="M479" s="14">
        <f>(H479/476.61)*100</f>
        <v>1.8883363756530496</v>
      </c>
    </row>
    <row r="480" spans="1:13" x14ac:dyDescent="0.2">
      <c r="A480" t="s">
        <v>41</v>
      </c>
      <c r="B480" s="20">
        <v>2006</v>
      </c>
      <c r="C480" t="s">
        <v>17</v>
      </c>
      <c r="D480" s="13">
        <v>5</v>
      </c>
      <c r="E480" s="13"/>
      <c r="F480" s="13">
        <v>2</v>
      </c>
      <c r="G480" s="13"/>
      <c r="H480" s="13">
        <v>7</v>
      </c>
      <c r="I480" s="14">
        <f>(D480/879.53)*100</f>
        <v>0.5684854410878537</v>
      </c>
      <c r="J480" s="14">
        <f>(E480/879.53)*100</f>
        <v>0</v>
      </c>
      <c r="K480" s="14">
        <f>(F480/879.53)*100</f>
        <v>0.22739417643514148</v>
      </c>
      <c r="L480" s="14">
        <f>(G480/879.53)*100</f>
        <v>0</v>
      </c>
      <c r="M480" s="14">
        <f>(H480/879.53)*100</f>
        <v>0.7958796175229953</v>
      </c>
    </row>
    <row r="481" spans="1:13" x14ac:dyDescent="0.2">
      <c r="A481" s="9" t="s">
        <v>41</v>
      </c>
      <c r="B481" s="19">
        <v>2007</v>
      </c>
      <c r="C481" s="9"/>
      <c r="D481" s="15">
        <v>31</v>
      </c>
      <c r="E481" s="15">
        <v>2</v>
      </c>
      <c r="F481" s="15">
        <v>6</v>
      </c>
      <c r="G481" s="15"/>
      <c r="H481" s="15">
        <v>39</v>
      </c>
      <c r="I481" s="16"/>
      <c r="J481" s="16"/>
      <c r="K481" s="16"/>
      <c r="L481" s="16"/>
      <c r="M481" s="16"/>
    </row>
    <row r="482" spans="1:13" x14ac:dyDescent="0.2">
      <c r="A482" t="s">
        <v>41</v>
      </c>
      <c r="B482" s="20">
        <v>2007</v>
      </c>
      <c r="C482" t="s">
        <v>11</v>
      </c>
      <c r="D482" s="13">
        <v>13</v>
      </c>
      <c r="E482" s="13">
        <v>1</v>
      </c>
      <c r="F482" s="13">
        <v>1</v>
      </c>
      <c r="G482" s="13"/>
      <c r="H482" s="13">
        <v>15</v>
      </c>
      <c r="I482" s="14">
        <f>(D482/419.86)*100</f>
        <v>3.0962701852998618</v>
      </c>
      <c r="J482" s="14">
        <f>(E482/419.86)*100</f>
        <v>0.2381746296384509</v>
      </c>
      <c r="K482" s="14">
        <f>(F482/419.86)*100</f>
        <v>0.2381746296384509</v>
      </c>
      <c r="L482" s="14">
        <f>(G482/419.86)*100</f>
        <v>0</v>
      </c>
      <c r="M482" s="14">
        <f>(H482/419.86)*100</f>
        <v>3.5726194445767634</v>
      </c>
    </row>
    <row r="483" spans="1:13" x14ac:dyDescent="0.2">
      <c r="A483" t="s">
        <v>41</v>
      </c>
      <c r="B483" s="20">
        <v>2007</v>
      </c>
      <c r="C483" t="s">
        <v>16</v>
      </c>
      <c r="D483" s="13">
        <v>12</v>
      </c>
      <c r="E483" s="13"/>
      <c r="F483" s="13"/>
      <c r="G483" s="13"/>
      <c r="H483" s="13">
        <v>12</v>
      </c>
      <c r="I483" s="14">
        <f>(D483/476.61)*100</f>
        <v>2.5177818342040661</v>
      </c>
      <c r="J483" s="14">
        <f>(E483/476.61)*100</f>
        <v>0</v>
      </c>
      <c r="K483" s="14">
        <f>(F483/476.61)*100</f>
        <v>0</v>
      </c>
      <c r="L483" s="14">
        <f>(G483/476.61)*100</f>
        <v>0</v>
      </c>
      <c r="M483" s="14">
        <f>(H483/476.61)*100</f>
        <v>2.5177818342040661</v>
      </c>
    </row>
    <row r="484" spans="1:13" x14ac:dyDescent="0.2">
      <c r="A484" t="s">
        <v>41</v>
      </c>
      <c r="B484" s="20">
        <v>2007</v>
      </c>
      <c r="C484" t="s">
        <v>17</v>
      </c>
      <c r="D484" s="13">
        <v>6</v>
      </c>
      <c r="E484" s="13">
        <v>1</v>
      </c>
      <c r="F484" s="13">
        <v>5</v>
      </c>
      <c r="G484" s="13"/>
      <c r="H484" s="13">
        <v>12</v>
      </c>
      <c r="I484" s="14">
        <f>(D484/879.53)*100</f>
        <v>0.68218252930542456</v>
      </c>
      <c r="J484" s="14">
        <f>(E484/879.53)*100</f>
        <v>0.11369708821757074</v>
      </c>
      <c r="K484" s="14">
        <f>(F484/879.53)*100</f>
        <v>0.5684854410878537</v>
      </c>
      <c r="L484" s="14">
        <f>(G484/879.53)*100</f>
        <v>0</v>
      </c>
      <c r="M484" s="14">
        <f>(H484/879.53)*100</f>
        <v>1.3643650586108491</v>
      </c>
    </row>
    <row r="485" spans="1:13" x14ac:dyDescent="0.2">
      <c r="A485" s="9" t="s">
        <v>41</v>
      </c>
      <c r="B485" s="19">
        <v>2008</v>
      </c>
      <c r="C485" s="9"/>
      <c r="D485" s="15">
        <v>31</v>
      </c>
      <c r="E485" s="15">
        <v>5</v>
      </c>
      <c r="F485" s="15">
        <v>17</v>
      </c>
      <c r="G485" s="15">
        <v>5</v>
      </c>
      <c r="H485" s="15">
        <v>58</v>
      </c>
      <c r="I485" s="16"/>
      <c r="J485" s="16"/>
      <c r="K485" s="16"/>
      <c r="L485" s="16"/>
      <c r="M485" s="16"/>
    </row>
    <row r="486" spans="1:13" x14ac:dyDescent="0.2">
      <c r="A486" t="s">
        <v>41</v>
      </c>
      <c r="B486" s="20">
        <v>2008</v>
      </c>
      <c r="C486" t="s">
        <v>11</v>
      </c>
      <c r="D486" s="13">
        <v>13</v>
      </c>
      <c r="E486" s="13">
        <v>1</v>
      </c>
      <c r="F486" s="13">
        <v>9</v>
      </c>
      <c r="G486" s="13"/>
      <c r="H486" s="13">
        <v>23</v>
      </c>
      <c r="I486" s="14">
        <f>(D486/419.86)*100</f>
        <v>3.0962701852998618</v>
      </c>
      <c r="J486" s="14">
        <f>(E486/419.86)*100</f>
        <v>0.2381746296384509</v>
      </c>
      <c r="K486" s="14">
        <f>(F486/419.86)*100</f>
        <v>2.143571666746058</v>
      </c>
      <c r="L486" s="14">
        <f>(G486/419.86)*100</f>
        <v>0</v>
      </c>
      <c r="M486" s="14">
        <f>(H486/419.86)*100</f>
        <v>5.4780164816843708</v>
      </c>
    </row>
    <row r="487" spans="1:13" x14ac:dyDescent="0.2">
      <c r="A487" t="s">
        <v>41</v>
      </c>
      <c r="B487" s="20">
        <v>2008</v>
      </c>
      <c r="C487" t="s">
        <v>16</v>
      </c>
      <c r="D487" s="13">
        <v>10</v>
      </c>
      <c r="E487" s="13">
        <v>1</v>
      </c>
      <c r="F487" s="13"/>
      <c r="G487" s="13"/>
      <c r="H487" s="13">
        <v>11</v>
      </c>
      <c r="I487" s="14">
        <f>(D487/476.61)*100</f>
        <v>2.0981515285033883</v>
      </c>
      <c r="J487" s="14">
        <f>(E487/476.61)*100</f>
        <v>0.20981515285033886</v>
      </c>
      <c r="K487" s="14">
        <f>(F487/476.61)*100</f>
        <v>0</v>
      </c>
      <c r="L487" s="14">
        <f>(G487/476.61)*100</f>
        <v>0</v>
      </c>
      <c r="M487" s="14">
        <f>(H487/476.61)*100</f>
        <v>2.3079666813537276</v>
      </c>
    </row>
    <row r="488" spans="1:13" x14ac:dyDescent="0.2">
      <c r="A488" t="s">
        <v>41</v>
      </c>
      <c r="B488" s="20">
        <v>2008</v>
      </c>
      <c r="C488" t="s">
        <v>17</v>
      </c>
      <c r="D488" s="13">
        <v>8</v>
      </c>
      <c r="E488" s="13">
        <v>3</v>
      </c>
      <c r="F488" s="13">
        <v>8</v>
      </c>
      <c r="G488" s="13">
        <v>5</v>
      </c>
      <c r="H488" s="13">
        <v>24</v>
      </c>
      <c r="I488" s="14">
        <f>(D488/879.53)*100</f>
        <v>0.90957670574056593</v>
      </c>
      <c r="J488" s="14">
        <f>(E488/879.53)*100</f>
        <v>0.34109126465271228</v>
      </c>
      <c r="K488" s="14">
        <f>(F488/879.53)*100</f>
        <v>0.90957670574056593</v>
      </c>
      <c r="L488" s="14">
        <f>(G488/879.53)*100</f>
        <v>0.5684854410878537</v>
      </c>
      <c r="M488" s="14">
        <f>(H488/879.53)*100</f>
        <v>2.7287301172216982</v>
      </c>
    </row>
    <row r="489" spans="1:13" x14ac:dyDescent="0.2">
      <c r="A489" s="9" t="s">
        <v>41</v>
      </c>
      <c r="B489" s="19">
        <v>2009</v>
      </c>
      <c r="C489" s="9"/>
      <c r="D489" s="15">
        <v>66</v>
      </c>
      <c r="E489" s="15">
        <v>37</v>
      </c>
      <c r="F489" s="15">
        <v>62</v>
      </c>
      <c r="G489" s="15">
        <v>5</v>
      </c>
      <c r="H489" s="15">
        <v>170</v>
      </c>
      <c r="I489" s="16"/>
      <c r="J489" s="16"/>
      <c r="K489" s="16"/>
      <c r="L489" s="16"/>
      <c r="M489" s="16"/>
    </row>
    <row r="490" spans="1:13" x14ac:dyDescent="0.2">
      <c r="A490" t="s">
        <v>41</v>
      </c>
      <c r="B490" s="20">
        <v>2009</v>
      </c>
      <c r="C490" t="s">
        <v>11</v>
      </c>
      <c r="D490" s="13">
        <v>19</v>
      </c>
      <c r="E490" s="13">
        <v>9</v>
      </c>
      <c r="F490" s="13">
        <v>12</v>
      </c>
      <c r="G490" s="13">
        <v>1</v>
      </c>
      <c r="H490" s="13">
        <v>41</v>
      </c>
      <c r="I490" s="14">
        <f>(D490/419.86)*100</f>
        <v>4.5253179631305676</v>
      </c>
      <c r="J490" s="14">
        <f>(E490/419.86)*100</f>
        <v>2.143571666746058</v>
      </c>
      <c r="K490" s="14">
        <f>(F490/419.86)*100</f>
        <v>2.8580955556614107</v>
      </c>
      <c r="L490" s="14">
        <f>(G490/419.86)*100</f>
        <v>0.2381746296384509</v>
      </c>
      <c r="M490" s="14">
        <f>(H490/419.86)*100</f>
        <v>9.7651598151764869</v>
      </c>
    </row>
    <row r="491" spans="1:13" x14ac:dyDescent="0.2">
      <c r="A491" t="s">
        <v>41</v>
      </c>
      <c r="B491" s="20">
        <v>2009</v>
      </c>
      <c r="C491" t="s">
        <v>16</v>
      </c>
      <c r="D491" s="13">
        <v>4</v>
      </c>
      <c r="E491" s="13"/>
      <c r="F491" s="13">
        <v>3</v>
      </c>
      <c r="G491" s="13"/>
      <c r="H491" s="13">
        <v>7</v>
      </c>
      <c r="I491" s="14">
        <f>(D491/476.61)*100</f>
        <v>0.83926061140135544</v>
      </c>
      <c r="J491" s="14">
        <f>(E491/476.61)*100</f>
        <v>0</v>
      </c>
      <c r="K491" s="14">
        <f>(F491/476.61)*100</f>
        <v>0.62944545855101652</v>
      </c>
      <c r="L491" s="14">
        <f>(G491/476.61)*100</f>
        <v>0</v>
      </c>
      <c r="M491" s="14">
        <f>(H491/476.61)*100</f>
        <v>1.468706069952372</v>
      </c>
    </row>
    <row r="492" spans="1:13" x14ac:dyDescent="0.2">
      <c r="A492" t="s">
        <v>41</v>
      </c>
      <c r="B492" s="20">
        <v>2009</v>
      </c>
      <c r="C492" t="s">
        <v>17</v>
      </c>
      <c r="D492" s="13">
        <v>43</v>
      </c>
      <c r="E492" s="13">
        <v>27.999999999999996</v>
      </c>
      <c r="F492" s="13">
        <v>47</v>
      </c>
      <c r="G492" s="13">
        <v>4</v>
      </c>
      <c r="H492" s="13">
        <v>122</v>
      </c>
      <c r="I492" s="14">
        <f>(D492/879.53)*100</f>
        <v>4.8889747933555423</v>
      </c>
      <c r="J492" s="14">
        <f>(E492/879.53)*100</f>
        <v>3.1835184700919803</v>
      </c>
      <c r="K492" s="14">
        <f>(F492/879.53)*100</f>
        <v>5.3437631462258253</v>
      </c>
      <c r="L492" s="14">
        <f>(G492/879.53)*100</f>
        <v>0.45478835287028296</v>
      </c>
      <c r="M492" s="14">
        <f>(H492/879.53)*100</f>
        <v>13.871044762543633</v>
      </c>
    </row>
    <row r="493" spans="1:13" x14ac:dyDescent="0.2">
      <c r="A493" s="9" t="s">
        <v>41</v>
      </c>
      <c r="B493" s="19">
        <v>2010</v>
      </c>
      <c r="C493" s="9"/>
      <c r="D493" s="15">
        <v>27</v>
      </c>
      <c r="E493" s="15">
        <v>9</v>
      </c>
      <c r="F493" s="15">
        <v>25.000000000000004</v>
      </c>
      <c r="G493" s="15">
        <v>2</v>
      </c>
      <c r="H493" s="15">
        <v>63</v>
      </c>
      <c r="I493" s="16"/>
      <c r="J493" s="16"/>
      <c r="K493" s="16"/>
      <c r="L493" s="16"/>
      <c r="M493" s="16"/>
    </row>
    <row r="494" spans="1:13" x14ac:dyDescent="0.2">
      <c r="A494" t="s">
        <v>41</v>
      </c>
      <c r="B494" s="20">
        <v>2010</v>
      </c>
      <c r="C494" t="s">
        <v>11</v>
      </c>
      <c r="D494" s="13">
        <v>8</v>
      </c>
      <c r="E494" s="13"/>
      <c r="F494" s="13">
        <v>2</v>
      </c>
      <c r="G494" s="13"/>
      <c r="H494" s="13">
        <v>10</v>
      </c>
      <c r="I494" s="14">
        <f>(D494/419.86)*100</f>
        <v>1.9053970371076072</v>
      </c>
      <c r="J494" s="14">
        <f>(E494/419.86)*100</f>
        <v>0</v>
      </c>
      <c r="K494" s="14">
        <f>(F494/419.86)*100</f>
        <v>0.4763492592769018</v>
      </c>
      <c r="L494" s="14">
        <f>(G494/419.86)*100</f>
        <v>0</v>
      </c>
      <c r="M494" s="14">
        <f>(H494/419.86)*100</f>
        <v>2.3817462963845091</v>
      </c>
    </row>
    <row r="495" spans="1:13" x14ac:dyDescent="0.2">
      <c r="A495" t="s">
        <v>41</v>
      </c>
      <c r="B495" s="20">
        <v>2010</v>
      </c>
      <c r="C495" t="s">
        <v>16</v>
      </c>
      <c r="D495" s="13">
        <v>6</v>
      </c>
      <c r="E495" s="13"/>
      <c r="F495" s="13">
        <v>1</v>
      </c>
      <c r="G495" s="13"/>
      <c r="H495" s="13">
        <v>7</v>
      </c>
      <c r="I495" s="14">
        <f>(D495/476.61)*100</f>
        <v>1.258890917102033</v>
      </c>
      <c r="J495" s="14">
        <f>(E495/476.61)*100</f>
        <v>0</v>
      </c>
      <c r="K495" s="14">
        <f>(F495/476.61)*100</f>
        <v>0.20981515285033886</v>
      </c>
      <c r="L495" s="14">
        <f>(G495/476.61)*100</f>
        <v>0</v>
      </c>
      <c r="M495" s="14">
        <f>(H495/476.61)*100</f>
        <v>1.468706069952372</v>
      </c>
    </row>
    <row r="496" spans="1:13" x14ac:dyDescent="0.2">
      <c r="A496" t="s">
        <v>41</v>
      </c>
      <c r="B496" s="20">
        <v>2010</v>
      </c>
      <c r="C496" t="s">
        <v>17</v>
      </c>
      <c r="D496" s="13">
        <v>13</v>
      </c>
      <c r="E496" s="13">
        <v>9</v>
      </c>
      <c r="F496" s="13">
        <v>22.000000000000004</v>
      </c>
      <c r="G496" s="13">
        <v>2</v>
      </c>
      <c r="H496" s="13">
        <v>46</v>
      </c>
      <c r="I496" s="14">
        <f>(D496/879.53)*100</f>
        <v>1.4780621468284196</v>
      </c>
      <c r="J496" s="14">
        <f>(E496/879.53)*100</f>
        <v>1.0232737939581369</v>
      </c>
      <c r="K496" s="14">
        <f>(F496/879.53)*100</f>
        <v>2.5013359407865572</v>
      </c>
      <c r="L496" s="14">
        <f>(G496/879.53)*100</f>
        <v>0.22739417643514148</v>
      </c>
      <c r="M496" s="14">
        <f>(H496/879.53)*100</f>
        <v>5.2300660580082541</v>
      </c>
    </row>
    <row r="497" spans="1:13" x14ac:dyDescent="0.2">
      <c r="A497" s="9" t="s">
        <v>41</v>
      </c>
      <c r="B497" s="19">
        <v>2011</v>
      </c>
      <c r="C497" s="9"/>
      <c r="D497" s="15">
        <v>31</v>
      </c>
      <c r="E497" s="15">
        <v>11</v>
      </c>
      <c r="F497" s="15">
        <v>50</v>
      </c>
      <c r="G497" s="15"/>
      <c r="H497" s="15">
        <v>92</v>
      </c>
      <c r="I497" s="16"/>
      <c r="J497" s="16"/>
      <c r="K497" s="16"/>
      <c r="L497" s="16"/>
      <c r="M497" s="16"/>
    </row>
    <row r="498" spans="1:13" x14ac:dyDescent="0.2">
      <c r="A498" t="s">
        <v>41</v>
      </c>
      <c r="B498" s="20">
        <v>2011</v>
      </c>
      <c r="C498" t="s">
        <v>11</v>
      </c>
      <c r="D498" s="13">
        <v>12</v>
      </c>
      <c r="E498" s="13">
        <v>1</v>
      </c>
      <c r="F498" s="13">
        <v>1</v>
      </c>
      <c r="G498" s="13"/>
      <c r="H498" s="13">
        <v>14</v>
      </c>
      <c r="I498" s="14">
        <f>(D498/419.86)*100</f>
        <v>2.8580955556614107</v>
      </c>
      <c r="J498" s="14">
        <f>(E498/419.86)*100</f>
        <v>0.2381746296384509</v>
      </c>
      <c r="K498" s="14">
        <f>(F498/419.86)*100</f>
        <v>0.2381746296384509</v>
      </c>
      <c r="L498" s="14">
        <f>(G498/419.86)*100</f>
        <v>0</v>
      </c>
      <c r="M498" s="14">
        <f>(H498/419.86)*100</f>
        <v>3.3344448149383128</v>
      </c>
    </row>
    <row r="499" spans="1:13" x14ac:dyDescent="0.2">
      <c r="A499" t="s">
        <v>41</v>
      </c>
      <c r="B499" s="20">
        <v>2011</v>
      </c>
      <c r="C499" t="s">
        <v>16</v>
      </c>
      <c r="D499" s="13">
        <v>2</v>
      </c>
      <c r="E499" s="13">
        <v>1</v>
      </c>
      <c r="F499" s="13">
        <v>2</v>
      </c>
      <c r="G499" s="13"/>
      <c r="H499" s="13">
        <v>5</v>
      </c>
      <c r="I499" s="14">
        <f>(D499/476.61)*100</f>
        <v>0.41963030570067772</v>
      </c>
      <c r="J499" s="14">
        <f>(E499/476.61)*100</f>
        <v>0.20981515285033886</v>
      </c>
      <c r="K499" s="14">
        <f>(F499/476.61)*100</f>
        <v>0.41963030570067772</v>
      </c>
      <c r="L499" s="14">
        <f>(G499/476.61)*100</f>
        <v>0</v>
      </c>
      <c r="M499" s="14">
        <f>(H499/476.61)*100</f>
        <v>1.0490757642516941</v>
      </c>
    </row>
    <row r="500" spans="1:13" x14ac:dyDescent="0.2">
      <c r="A500" t="s">
        <v>41</v>
      </c>
      <c r="B500" s="20">
        <v>2011</v>
      </c>
      <c r="C500" t="s">
        <v>17</v>
      </c>
      <c r="D500" s="13">
        <v>17</v>
      </c>
      <c r="E500" s="13">
        <v>9</v>
      </c>
      <c r="F500" s="13">
        <v>47</v>
      </c>
      <c r="G500" s="13"/>
      <c r="H500" s="13">
        <v>73</v>
      </c>
      <c r="I500" s="14">
        <f>(D500/879.53)*100</f>
        <v>1.9328504996987028</v>
      </c>
      <c r="J500" s="14">
        <f>(E500/879.53)*100</f>
        <v>1.0232737939581369</v>
      </c>
      <c r="K500" s="14">
        <f>(F500/879.53)*100</f>
        <v>5.3437631462258253</v>
      </c>
      <c r="L500" s="14">
        <f>(G500/879.53)*100</f>
        <v>0</v>
      </c>
      <c r="M500" s="14">
        <f>(H500/879.53)*100</f>
        <v>8.2998874398826654</v>
      </c>
    </row>
    <row r="501" spans="1:13" x14ac:dyDescent="0.2">
      <c r="A501" s="9" t="s">
        <v>41</v>
      </c>
      <c r="B501" s="19">
        <v>2012</v>
      </c>
      <c r="C501" s="9"/>
      <c r="D501" s="15">
        <v>21</v>
      </c>
      <c r="E501" s="15">
        <v>27.999999999999996</v>
      </c>
      <c r="F501" s="15">
        <v>26.999999999999996</v>
      </c>
      <c r="G501" s="15">
        <v>4</v>
      </c>
      <c r="H501" s="15">
        <v>80</v>
      </c>
      <c r="I501" s="16"/>
      <c r="J501" s="16"/>
      <c r="K501" s="16"/>
      <c r="L501" s="16"/>
      <c r="M501" s="16"/>
    </row>
    <row r="502" spans="1:13" x14ac:dyDescent="0.2">
      <c r="A502" t="s">
        <v>41</v>
      </c>
      <c r="B502" s="20">
        <v>2012</v>
      </c>
      <c r="C502" t="s">
        <v>11</v>
      </c>
      <c r="D502" s="13">
        <v>7</v>
      </c>
      <c r="E502" s="13"/>
      <c r="F502" s="13">
        <v>2</v>
      </c>
      <c r="G502" s="13"/>
      <c r="H502" s="13">
        <v>9</v>
      </c>
      <c r="I502" s="14">
        <f>(D502/419.86)*100</f>
        <v>1.6672224074691564</v>
      </c>
      <c r="J502" s="14">
        <f>(E502/419.86)*100</f>
        <v>0</v>
      </c>
      <c r="K502" s="14">
        <f>(F502/419.86)*100</f>
        <v>0.4763492592769018</v>
      </c>
      <c r="L502" s="14">
        <f>(G502/419.86)*100</f>
        <v>0</v>
      </c>
      <c r="M502" s="14">
        <f>(H502/419.86)*100</f>
        <v>2.143571666746058</v>
      </c>
    </row>
    <row r="503" spans="1:13" x14ac:dyDescent="0.2">
      <c r="A503" t="s">
        <v>41</v>
      </c>
      <c r="B503" s="20">
        <v>2012</v>
      </c>
      <c r="C503" t="s">
        <v>16</v>
      </c>
      <c r="D503" s="13"/>
      <c r="E503" s="13"/>
      <c r="F503" s="13">
        <v>2</v>
      </c>
      <c r="G503" s="13"/>
      <c r="H503" s="13">
        <v>2</v>
      </c>
      <c r="I503" s="14">
        <f>(D503/476.61)*100</f>
        <v>0</v>
      </c>
      <c r="J503" s="14">
        <f>(E503/476.61)*100</f>
        <v>0</v>
      </c>
      <c r="K503" s="14">
        <f>(F503/476.61)*100</f>
        <v>0.41963030570067772</v>
      </c>
      <c r="L503" s="14">
        <f>(G503/476.61)*100</f>
        <v>0</v>
      </c>
      <c r="M503" s="14">
        <f>(H503/476.61)*100</f>
        <v>0.41963030570067772</v>
      </c>
    </row>
    <row r="504" spans="1:13" x14ac:dyDescent="0.2">
      <c r="A504" t="s">
        <v>41</v>
      </c>
      <c r="B504" s="20">
        <v>2012</v>
      </c>
      <c r="C504" t="s">
        <v>17</v>
      </c>
      <c r="D504" s="13">
        <v>14</v>
      </c>
      <c r="E504" s="13">
        <v>27.999999999999996</v>
      </c>
      <c r="F504" s="13">
        <v>22.999999999999996</v>
      </c>
      <c r="G504" s="13">
        <v>4</v>
      </c>
      <c r="H504" s="13">
        <v>69</v>
      </c>
      <c r="I504" s="14">
        <f>(D504/879.53)*100</f>
        <v>1.5917592350459906</v>
      </c>
      <c r="J504" s="14">
        <f>(E504/879.53)*100</f>
        <v>3.1835184700919803</v>
      </c>
      <c r="K504" s="14">
        <f>(F504/879.53)*100</f>
        <v>2.6150330290041266</v>
      </c>
      <c r="L504" s="14">
        <f>(G504/879.53)*100</f>
        <v>0.45478835287028296</v>
      </c>
      <c r="M504" s="14">
        <f>(H504/879.53)*100</f>
        <v>7.8450990870123816</v>
      </c>
    </row>
    <row r="505" spans="1:13" x14ac:dyDescent="0.2">
      <c r="A505" s="6" t="s">
        <v>42</v>
      </c>
      <c r="B505" s="7" t="s">
        <v>96</v>
      </c>
      <c r="C505" s="6"/>
      <c r="D505" s="17">
        <v>621</v>
      </c>
      <c r="E505" s="17">
        <v>310</v>
      </c>
      <c r="F505" s="17">
        <v>545</v>
      </c>
      <c r="G505" s="17">
        <v>34</v>
      </c>
      <c r="H505" s="17">
        <v>1510</v>
      </c>
      <c r="I505" s="18"/>
      <c r="J505" s="18"/>
      <c r="K505" s="18"/>
      <c r="L505" s="18"/>
      <c r="M505" s="18"/>
    </row>
    <row r="506" spans="1:13" x14ac:dyDescent="0.2">
      <c r="A506" s="9" t="s">
        <v>42</v>
      </c>
      <c r="B506" s="19">
        <v>2001</v>
      </c>
      <c r="C506" s="9"/>
      <c r="D506" s="15">
        <v>53</v>
      </c>
      <c r="E506" s="15">
        <v>48</v>
      </c>
      <c r="F506" s="15">
        <v>38</v>
      </c>
      <c r="G506" s="15">
        <v>6</v>
      </c>
      <c r="H506" s="15">
        <v>145</v>
      </c>
      <c r="I506" s="16"/>
      <c r="J506" s="16"/>
      <c r="K506" s="16"/>
      <c r="L506" s="16"/>
      <c r="M506" s="16"/>
    </row>
    <row r="507" spans="1:13" x14ac:dyDescent="0.2">
      <c r="A507" t="s">
        <v>42</v>
      </c>
      <c r="B507" s="20">
        <v>2001</v>
      </c>
      <c r="C507" t="s">
        <v>11</v>
      </c>
      <c r="D507" s="13">
        <v>8</v>
      </c>
      <c r="E507" s="13">
        <v>4</v>
      </c>
      <c r="F507" s="13">
        <v>2</v>
      </c>
      <c r="G507" s="13"/>
      <c r="H507" s="13">
        <v>14</v>
      </c>
      <c r="I507" s="14">
        <f>(D507/136.72)*100</f>
        <v>5.8513750731421883</v>
      </c>
      <c r="J507" s="14">
        <f>(E507/136.72)*100</f>
        <v>2.9256875365710941</v>
      </c>
      <c r="K507" s="14">
        <f>(F507/136.72)*100</f>
        <v>1.4628437682855471</v>
      </c>
      <c r="L507" s="14">
        <f>(G507/136.72)*100</f>
        <v>0</v>
      </c>
      <c r="M507" s="14">
        <f>(H507/136.72)*100</f>
        <v>10.23990637799883</v>
      </c>
    </row>
    <row r="508" spans="1:13" x14ac:dyDescent="0.2">
      <c r="A508" t="s">
        <v>42</v>
      </c>
      <c r="B508" s="20">
        <v>2001</v>
      </c>
      <c r="C508" t="s">
        <v>16</v>
      </c>
      <c r="D508" s="13">
        <v>22.999999999999996</v>
      </c>
      <c r="E508" s="13">
        <v>1</v>
      </c>
      <c r="F508" s="13">
        <v>2</v>
      </c>
      <c r="G508" s="13"/>
      <c r="H508" s="13">
        <v>25.999999999999996</v>
      </c>
      <c r="I508" s="14">
        <f>(D508/336.07)*100</f>
        <v>6.8438123010087173</v>
      </c>
      <c r="J508" s="14">
        <f>(E508/336.07)*100</f>
        <v>0.29755705656559645</v>
      </c>
      <c r="K508" s="14">
        <f>(F508/336.07)*100</f>
        <v>0.59511411313119289</v>
      </c>
      <c r="L508" s="14">
        <f>(G508/336.07)*100</f>
        <v>0</v>
      </c>
      <c r="M508" s="14">
        <f>(H508/336.07)*100</f>
        <v>7.7364834707055072</v>
      </c>
    </row>
    <row r="509" spans="1:13" x14ac:dyDescent="0.2">
      <c r="A509" t="s">
        <v>42</v>
      </c>
      <c r="B509" s="20">
        <v>2001</v>
      </c>
      <c r="C509" t="s">
        <v>17</v>
      </c>
      <c r="D509" s="13">
        <v>22.000000000000004</v>
      </c>
      <c r="E509" s="13">
        <v>43</v>
      </c>
      <c r="F509" s="13">
        <v>34</v>
      </c>
      <c r="G509" s="13">
        <v>6</v>
      </c>
      <c r="H509" s="13">
        <v>105</v>
      </c>
      <c r="I509" s="14">
        <f>(D509/1526.26)*100</f>
        <v>1.4414319971695519</v>
      </c>
      <c r="J509" s="14">
        <f>(E509/1526.26)*100</f>
        <v>2.817344358104124</v>
      </c>
      <c r="K509" s="14">
        <f>(F509/1526.26)*100</f>
        <v>2.2276676319893074</v>
      </c>
      <c r="L509" s="14">
        <f>(G509/1526.26)*100</f>
        <v>0.39311781740987772</v>
      </c>
      <c r="M509" s="14">
        <f>(H509/1526.26)*100</f>
        <v>6.8795618046728606</v>
      </c>
    </row>
    <row r="510" spans="1:13" x14ac:dyDescent="0.2">
      <c r="A510" s="9" t="s">
        <v>42</v>
      </c>
      <c r="B510" s="19">
        <v>2002</v>
      </c>
      <c r="C510" s="9"/>
      <c r="D510" s="15">
        <v>50</v>
      </c>
      <c r="E510" s="15">
        <v>41</v>
      </c>
      <c r="F510" s="15">
        <v>29</v>
      </c>
      <c r="G510" s="15">
        <v>9</v>
      </c>
      <c r="H510" s="15">
        <v>129</v>
      </c>
      <c r="I510" s="16"/>
      <c r="J510" s="16"/>
      <c r="K510" s="16"/>
      <c r="L510" s="16"/>
      <c r="M510" s="16"/>
    </row>
    <row r="511" spans="1:13" x14ac:dyDescent="0.2">
      <c r="A511" t="s">
        <v>42</v>
      </c>
      <c r="B511" s="20">
        <v>2002</v>
      </c>
      <c r="C511" t="s">
        <v>11</v>
      </c>
      <c r="D511" s="13">
        <v>9</v>
      </c>
      <c r="E511" s="13">
        <v>1</v>
      </c>
      <c r="F511" s="13">
        <v>2</v>
      </c>
      <c r="G511" s="13">
        <v>1</v>
      </c>
      <c r="H511" s="13">
        <v>13</v>
      </c>
      <c r="I511" s="14">
        <f>(D511/136.72)*100</f>
        <v>6.5827969572849616</v>
      </c>
      <c r="J511" s="14">
        <f>(E511/136.72)*100</f>
        <v>0.73142188414277354</v>
      </c>
      <c r="K511" s="14">
        <f>(F511/136.72)*100</f>
        <v>1.4628437682855471</v>
      </c>
      <c r="L511" s="14">
        <f>(G511/136.72)*100</f>
        <v>0.73142188414277354</v>
      </c>
      <c r="M511" s="14">
        <f>(H511/136.72)*100</f>
        <v>9.5084844938560558</v>
      </c>
    </row>
    <row r="512" spans="1:13" x14ac:dyDescent="0.2">
      <c r="A512" t="s">
        <v>42</v>
      </c>
      <c r="B512" s="20">
        <v>2002</v>
      </c>
      <c r="C512" t="s">
        <v>16</v>
      </c>
      <c r="D512" s="13">
        <v>16</v>
      </c>
      <c r="E512" s="13"/>
      <c r="F512" s="13">
        <v>1</v>
      </c>
      <c r="G512" s="13"/>
      <c r="H512" s="13">
        <v>17</v>
      </c>
      <c r="I512" s="14">
        <f>(D512/336.07)*100</f>
        <v>4.7609129050495431</v>
      </c>
      <c r="J512" s="14">
        <f>(E512/336.07)*100</f>
        <v>0</v>
      </c>
      <c r="K512" s="14">
        <f>(F512/336.07)*100</f>
        <v>0.29755705656559645</v>
      </c>
      <c r="L512" s="14">
        <f>(G512/336.07)*100</f>
        <v>0</v>
      </c>
      <c r="M512" s="14">
        <f>(H512/336.07)*100</f>
        <v>5.0584699616151401</v>
      </c>
    </row>
    <row r="513" spans="1:13" x14ac:dyDescent="0.2">
      <c r="A513" t="s">
        <v>42</v>
      </c>
      <c r="B513" s="20">
        <v>2002</v>
      </c>
      <c r="C513" t="s">
        <v>17</v>
      </c>
      <c r="D513" s="13">
        <v>25</v>
      </c>
      <c r="E513" s="13">
        <v>40</v>
      </c>
      <c r="F513" s="13">
        <v>26</v>
      </c>
      <c r="G513" s="13">
        <v>8</v>
      </c>
      <c r="H513" s="13">
        <v>99</v>
      </c>
      <c r="I513" s="14">
        <f>(D513/1526.26)*100</f>
        <v>1.6379909058744906</v>
      </c>
      <c r="J513" s="14">
        <f>(E513/1526.26)*100</f>
        <v>2.6207854493991851</v>
      </c>
      <c r="K513" s="14">
        <f>(F513/1526.26)*100</f>
        <v>1.7035105421094703</v>
      </c>
      <c r="L513" s="14">
        <f>(G513/1526.26)*100</f>
        <v>0.524157089879837</v>
      </c>
      <c r="M513" s="14">
        <f>(H513/1526.26)*100</f>
        <v>6.4864439872629829</v>
      </c>
    </row>
    <row r="514" spans="1:13" x14ac:dyDescent="0.2">
      <c r="A514" s="9" t="s">
        <v>42</v>
      </c>
      <c r="B514" s="19">
        <v>2003</v>
      </c>
      <c r="C514" s="9"/>
      <c r="D514" s="15">
        <v>53</v>
      </c>
      <c r="E514" s="15">
        <v>25</v>
      </c>
      <c r="F514" s="15">
        <v>37</v>
      </c>
      <c r="G514" s="15">
        <v>1</v>
      </c>
      <c r="H514" s="15">
        <v>116</v>
      </c>
      <c r="I514" s="16"/>
      <c r="J514" s="16"/>
      <c r="K514" s="16"/>
      <c r="L514" s="16"/>
      <c r="M514" s="16"/>
    </row>
    <row r="515" spans="1:13" x14ac:dyDescent="0.2">
      <c r="A515" t="s">
        <v>42</v>
      </c>
      <c r="B515" s="20">
        <v>2003</v>
      </c>
      <c r="C515" t="s">
        <v>11</v>
      </c>
      <c r="D515" s="13">
        <v>7</v>
      </c>
      <c r="E515" s="13"/>
      <c r="F515" s="13">
        <v>2</v>
      </c>
      <c r="G515" s="13"/>
      <c r="H515" s="13">
        <v>9</v>
      </c>
      <c r="I515" s="14">
        <f>(D515/136.72)*100</f>
        <v>5.119953188999415</v>
      </c>
      <c r="J515" s="14">
        <f>(E515/136.72)*100</f>
        <v>0</v>
      </c>
      <c r="K515" s="14">
        <f>(F515/136.72)*100</f>
        <v>1.4628437682855471</v>
      </c>
      <c r="L515" s="14">
        <f>(G515/136.72)*100</f>
        <v>0</v>
      </c>
      <c r="M515" s="14">
        <f>(H515/136.72)*100</f>
        <v>6.5827969572849616</v>
      </c>
    </row>
    <row r="516" spans="1:13" x14ac:dyDescent="0.2">
      <c r="A516" t="s">
        <v>42</v>
      </c>
      <c r="B516" s="20">
        <v>2003</v>
      </c>
      <c r="C516" t="s">
        <v>16</v>
      </c>
      <c r="D516" s="13">
        <v>13</v>
      </c>
      <c r="E516" s="13"/>
      <c r="F516" s="13">
        <v>1</v>
      </c>
      <c r="G516" s="13"/>
      <c r="H516" s="13">
        <v>14</v>
      </c>
      <c r="I516" s="14">
        <f>(D516/336.07)*100</f>
        <v>3.8682417353527536</v>
      </c>
      <c r="J516" s="14">
        <f>(E516/336.07)*100</f>
        <v>0</v>
      </c>
      <c r="K516" s="14">
        <f>(F516/336.07)*100</f>
        <v>0.29755705656559645</v>
      </c>
      <c r="L516" s="14">
        <f>(G516/336.07)*100</f>
        <v>0</v>
      </c>
      <c r="M516" s="14">
        <f>(H516/336.07)*100</f>
        <v>4.165798791918351</v>
      </c>
    </row>
    <row r="517" spans="1:13" x14ac:dyDescent="0.2">
      <c r="A517" t="s">
        <v>42</v>
      </c>
      <c r="B517" s="20">
        <v>2003</v>
      </c>
      <c r="C517" t="s">
        <v>17</v>
      </c>
      <c r="D517" s="13">
        <v>33</v>
      </c>
      <c r="E517" s="13">
        <v>25</v>
      </c>
      <c r="F517" s="13">
        <v>34</v>
      </c>
      <c r="G517" s="13">
        <v>1</v>
      </c>
      <c r="H517" s="13">
        <v>93</v>
      </c>
      <c r="I517" s="14">
        <f>(D517/1526.26)*100</f>
        <v>2.1621479957543275</v>
      </c>
      <c r="J517" s="14">
        <f>(E517/1526.26)*100</f>
        <v>1.6379909058744906</v>
      </c>
      <c r="K517" s="14">
        <f>(F517/1526.26)*100</f>
        <v>2.2276676319893074</v>
      </c>
      <c r="L517" s="14">
        <f>(G517/1526.26)*100</f>
        <v>6.5519636234979625E-2</v>
      </c>
      <c r="M517" s="14">
        <f>(H517/1526.26)*100</f>
        <v>6.0933261698531052</v>
      </c>
    </row>
    <row r="518" spans="1:13" x14ac:dyDescent="0.2">
      <c r="A518" s="9" t="s">
        <v>42</v>
      </c>
      <c r="B518" s="19">
        <v>2004</v>
      </c>
      <c r="C518" s="9"/>
      <c r="D518" s="15">
        <v>61</v>
      </c>
      <c r="E518" s="15">
        <v>15</v>
      </c>
      <c r="F518" s="15">
        <v>43</v>
      </c>
      <c r="G518" s="15"/>
      <c r="H518" s="15">
        <v>119</v>
      </c>
      <c r="I518" s="16"/>
      <c r="J518" s="16"/>
      <c r="K518" s="16"/>
      <c r="L518" s="16"/>
      <c r="M518" s="16"/>
    </row>
    <row r="519" spans="1:13" x14ac:dyDescent="0.2">
      <c r="A519" t="s">
        <v>42</v>
      </c>
      <c r="B519" s="20">
        <v>2004</v>
      </c>
      <c r="C519" t="s">
        <v>11</v>
      </c>
      <c r="D519" s="13">
        <v>9</v>
      </c>
      <c r="E519" s="13"/>
      <c r="F519" s="13">
        <v>2</v>
      </c>
      <c r="G519" s="13"/>
      <c r="H519" s="13">
        <v>11</v>
      </c>
      <c r="I519" s="14">
        <f>(D519/136.72)*100</f>
        <v>6.5827969572849616</v>
      </c>
      <c r="J519" s="14">
        <f>(E519/136.72)*100</f>
        <v>0</v>
      </c>
      <c r="K519" s="14">
        <f>(F519/136.72)*100</f>
        <v>1.4628437682855471</v>
      </c>
      <c r="L519" s="14">
        <f>(G519/136.72)*100</f>
        <v>0</v>
      </c>
      <c r="M519" s="14">
        <f>(H519/136.72)*100</f>
        <v>8.0456407255705091</v>
      </c>
    </row>
    <row r="520" spans="1:13" x14ac:dyDescent="0.2">
      <c r="A520" t="s">
        <v>42</v>
      </c>
      <c r="B520" s="20">
        <v>2004</v>
      </c>
      <c r="C520" t="s">
        <v>16</v>
      </c>
      <c r="D520" s="13">
        <v>14</v>
      </c>
      <c r="E520" s="13">
        <v>1</v>
      </c>
      <c r="F520" s="13">
        <v>2</v>
      </c>
      <c r="G520" s="13"/>
      <c r="H520" s="13">
        <v>17</v>
      </c>
      <c r="I520" s="14">
        <f>(D520/336.07)*100</f>
        <v>4.165798791918351</v>
      </c>
      <c r="J520" s="14">
        <f>(E520/336.07)*100</f>
        <v>0.29755705656559645</v>
      </c>
      <c r="K520" s="14">
        <f>(F520/336.07)*100</f>
        <v>0.59511411313119289</v>
      </c>
      <c r="L520" s="14">
        <f>(G520/336.07)*100</f>
        <v>0</v>
      </c>
      <c r="M520" s="14">
        <f>(H520/336.07)*100</f>
        <v>5.0584699616151401</v>
      </c>
    </row>
    <row r="521" spans="1:13" x14ac:dyDescent="0.2">
      <c r="A521" t="s">
        <v>42</v>
      </c>
      <c r="B521" s="20">
        <v>2004</v>
      </c>
      <c r="C521" t="s">
        <v>17</v>
      </c>
      <c r="D521" s="13">
        <v>38</v>
      </c>
      <c r="E521" s="13">
        <v>14</v>
      </c>
      <c r="F521" s="13">
        <v>39</v>
      </c>
      <c r="G521" s="13"/>
      <c r="H521" s="13">
        <v>91</v>
      </c>
      <c r="I521" s="14">
        <f>(D521/1526.26)*100</f>
        <v>2.4897461769292257</v>
      </c>
      <c r="J521" s="14">
        <f>(E521/1526.26)*100</f>
        <v>0.91727490728971472</v>
      </c>
      <c r="K521" s="14">
        <f>(F521/1526.26)*100</f>
        <v>2.5552658131642052</v>
      </c>
      <c r="L521" s="14">
        <f>(G521/1526.26)*100</f>
        <v>0</v>
      </c>
      <c r="M521" s="14">
        <f>(H521/1526.26)*100</f>
        <v>5.9622868973831453</v>
      </c>
    </row>
    <row r="522" spans="1:13" x14ac:dyDescent="0.2">
      <c r="A522" s="9" t="s">
        <v>42</v>
      </c>
      <c r="B522" s="19">
        <v>2005</v>
      </c>
      <c r="C522" s="9"/>
      <c r="D522" s="15">
        <v>37</v>
      </c>
      <c r="E522" s="15">
        <v>6</v>
      </c>
      <c r="F522" s="15">
        <v>35</v>
      </c>
      <c r="G522" s="15"/>
      <c r="H522" s="15">
        <v>78</v>
      </c>
      <c r="I522" s="16"/>
      <c r="J522" s="16"/>
      <c r="K522" s="16"/>
      <c r="L522" s="16"/>
      <c r="M522" s="16"/>
    </row>
    <row r="523" spans="1:13" x14ac:dyDescent="0.2">
      <c r="A523" t="s">
        <v>42</v>
      </c>
      <c r="B523" s="20">
        <v>2005</v>
      </c>
      <c r="C523" t="s">
        <v>11</v>
      </c>
      <c r="D523" s="13">
        <v>2</v>
      </c>
      <c r="E523" s="13"/>
      <c r="F523" s="13">
        <v>4</v>
      </c>
      <c r="G523" s="13"/>
      <c r="H523" s="13">
        <v>6</v>
      </c>
      <c r="I523" s="14">
        <f>(D523/136.72)*100</f>
        <v>1.4628437682855471</v>
      </c>
      <c r="J523" s="14">
        <f>(E523/136.72)*100</f>
        <v>0</v>
      </c>
      <c r="K523" s="14">
        <f>(F523/136.72)*100</f>
        <v>2.9256875365710941</v>
      </c>
      <c r="L523" s="14">
        <f>(G523/136.72)*100</f>
        <v>0</v>
      </c>
      <c r="M523" s="14">
        <f>(H523/136.72)*100</f>
        <v>4.3885313048566408</v>
      </c>
    </row>
    <row r="524" spans="1:13" x14ac:dyDescent="0.2">
      <c r="A524" t="s">
        <v>42</v>
      </c>
      <c r="B524" s="20">
        <v>2005</v>
      </c>
      <c r="C524" t="s">
        <v>16</v>
      </c>
      <c r="D524" s="13">
        <v>6</v>
      </c>
      <c r="E524" s="13"/>
      <c r="F524" s="13">
        <v>1</v>
      </c>
      <c r="G524" s="13"/>
      <c r="H524" s="13">
        <v>7</v>
      </c>
      <c r="I524" s="14">
        <f>(D524/336.07)*100</f>
        <v>1.7853423393935788</v>
      </c>
      <c r="J524" s="14">
        <f>(E524/336.07)*100</f>
        <v>0</v>
      </c>
      <c r="K524" s="14">
        <f>(F524/336.07)*100</f>
        <v>0.29755705656559645</v>
      </c>
      <c r="L524" s="14">
        <f>(G524/336.07)*100</f>
        <v>0</v>
      </c>
      <c r="M524" s="14">
        <f>(H524/336.07)*100</f>
        <v>2.0828993959591755</v>
      </c>
    </row>
    <row r="525" spans="1:13" x14ac:dyDescent="0.2">
      <c r="A525" t="s">
        <v>42</v>
      </c>
      <c r="B525" s="20">
        <v>2005</v>
      </c>
      <c r="C525" t="s">
        <v>17</v>
      </c>
      <c r="D525" s="13">
        <v>29</v>
      </c>
      <c r="E525" s="13">
        <v>6</v>
      </c>
      <c r="F525" s="13">
        <v>30</v>
      </c>
      <c r="G525" s="13"/>
      <c r="H525" s="13">
        <v>65</v>
      </c>
      <c r="I525" s="14">
        <f>(D525/1526.26)*100</f>
        <v>1.9000694508144091</v>
      </c>
      <c r="J525" s="14">
        <f>(E525/1526.26)*100</f>
        <v>0.39311781740987772</v>
      </c>
      <c r="K525" s="14">
        <f>(F525/1526.26)*100</f>
        <v>1.9655890870493888</v>
      </c>
      <c r="L525" s="14">
        <f>(G525/1526.26)*100</f>
        <v>0</v>
      </c>
      <c r="M525" s="14">
        <f>(H525/1526.26)*100</f>
        <v>4.2587763552736755</v>
      </c>
    </row>
    <row r="526" spans="1:13" x14ac:dyDescent="0.2">
      <c r="A526" s="9" t="s">
        <v>42</v>
      </c>
      <c r="B526" s="19">
        <v>2006</v>
      </c>
      <c r="C526" s="9"/>
      <c r="D526" s="15">
        <v>41</v>
      </c>
      <c r="E526" s="15">
        <v>14</v>
      </c>
      <c r="F526" s="15">
        <v>28</v>
      </c>
      <c r="G526" s="15">
        <v>1</v>
      </c>
      <c r="H526" s="15">
        <v>84</v>
      </c>
      <c r="I526" s="16"/>
      <c r="J526" s="16"/>
      <c r="K526" s="16"/>
      <c r="L526" s="16"/>
      <c r="M526" s="16"/>
    </row>
    <row r="527" spans="1:13" x14ac:dyDescent="0.2">
      <c r="A527" t="s">
        <v>42</v>
      </c>
      <c r="B527" s="20">
        <v>2006</v>
      </c>
      <c r="C527" t="s">
        <v>11</v>
      </c>
      <c r="D527" s="13">
        <v>9</v>
      </c>
      <c r="E527" s="13"/>
      <c r="F527" s="13">
        <v>3</v>
      </c>
      <c r="G527" s="13"/>
      <c r="H527" s="13">
        <v>12</v>
      </c>
      <c r="I527" s="14">
        <f>(D527/136.72)*100</f>
        <v>6.5827969572849616</v>
      </c>
      <c r="J527" s="14">
        <f>(E527/136.72)*100</f>
        <v>0</v>
      </c>
      <c r="K527" s="14">
        <f>(F527/136.72)*100</f>
        <v>2.1942656524283204</v>
      </c>
      <c r="L527" s="14">
        <f>(G527/136.72)*100</f>
        <v>0</v>
      </c>
      <c r="M527" s="14">
        <f>(H527/136.72)*100</f>
        <v>8.7770626097132816</v>
      </c>
    </row>
    <row r="528" spans="1:13" x14ac:dyDescent="0.2">
      <c r="A528" t="s">
        <v>42</v>
      </c>
      <c r="B528" s="20">
        <v>2006</v>
      </c>
      <c r="C528" t="s">
        <v>16</v>
      </c>
      <c r="D528" s="13">
        <v>12</v>
      </c>
      <c r="E528" s="13"/>
      <c r="F528" s="13">
        <v>1</v>
      </c>
      <c r="G528" s="13"/>
      <c r="H528" s="13">
        <v>13</v>
      </c>
      <c r="I528" s="14">
        <f>(D528/336.07)*100</f>
        <v>3.5706846787871576</v>
      </c>
      <c r="J528" s="14">
        <f>(E528/336.07)*100</f>
        <v>0</v>
      </c>
      <c r="K528" s="14">
        <f>(F528/336.07)*100</f>
        <v>0.29755705656559645</v>
      </c>
      <c r="L528" s="14">
        <f>(G528/336.07)*100</f>
        <v>0</v>
      </c>
      <c r="M528" s="14">
        <f>(H528/336.07)*100</f>
        <v>3.8682417353527536</v>
      </c>
    </row>
    <row r="529" spans="1:13" x14ac:dyDescent="0.2">
      <c r="A529" t="s">
        <v>42</v>
      </c>
      <c r="B529" s="20">
        <v>2006</v>
      </c>
      <c r="C529" t="s">
        <v>17</v>
      </c>
      <c r="D529" s="13">
        <v>20</v>
      </c>
      <c r="E529" s="13">
        <v>14</v>
      </c>
      <c r="F529" s="13">
        <v>24</v>
      </c>
      <c r="G529" s="13">
        <v>1</v>
      </c>
      <c r="H529" s="13">
        <v>59</v>
      </c>
      <c r="I529" s="14">
        <f>(D529/1526.26)*100</f>
        <v>1.3103927246995926</v>
      </c>
      <c r="J529" s="14">
        <f>(E529/1526.26)*100</f>
        <v>0.91727490728971472</v>
      </c>
      <c r="K529" s="14">
        <f>(F529/1526.26)*100</f>
        <v>1.5724712696395109</v>
      </c>
      <c r="L529" s="14">
        <f>(G529/1526.26)*100</f>
        <v>6.5519636234979625E-2</v>
      </c>
      <c r="M529" s="14">
        <f>(H529/1526.26)*100</f>
        <v>3.8656585378637978</v>
      </c>
    </row>
    <row r="530" spans="1:13" x14ac:dyDescent="0.2">
      <c r="A530" s="9" t="s">
        <v>42</v>
      </c>
      <c r="B530" s="19">
        <v>2007</v>
      </c>
      <c r="C530" s="9"/>
      <c r="D530" s="15">
        <v>34</v>
      </c>
      <c r="E530" s="15">
        <v>3</v>
      </c>
      <c r="F530" s="15">
        <v>22.999999999999996</v>
      </c>
      <c r="G530" s="15"/>
      <c r="H530" s="15">
        <v>60</v>
      </c>
      <c r="I530" s="16"/>
      <c r="J530" s="16"/>
      <c r="K530" s="16"/>
      <c r="L530" s="16"/>
      <c r="M530" s="16"/>
    </row>
    <row r="531" spans="1:13" x14ac:dyDescent="0.2">
      <c r="A531" t="s">
        <v>42</v>
      </c>
      <c r="B531" s="20">
        <v>2007</v>
      </c>
      <c r="C531" t="s">
        <v>11</v>
      </c>
      <c r="D531" s="13">
        <v>8</v>
      </c>
      <c r="E531" s="13"/>
      <c r="F531" s="13"/>
      <c r="G531" s="13"/>
      <c r="H531" s="13">
        <v>8</v>
      </c>
      <c r="I531" s="14">
        <f>(D531/136.72)*100</f>
        <v>5.8513750731421883</v>
      </c>
      <c r="J531" s="14">
        <f>(E531/136.72)*100</f>
        <v>0</v>
      </c>
      <c r="K531" s="14">
        <f>(F531/136.72)*100</f>
        <v>0</v>
      </c>
      <c r="L531" s="14">
        <f>(G531/136.72)*100</f>
        <v>0</v>
      </c>
      <c r="M531" s="14">
        <f>(H531/136.72)*100</f>
        <v>5.8513750731421883</v>
      </c>
    </row>
    <row r="532" spans="1:13" x14ac:dyDescent="0.2">
      <c r="A532" t="s">
        <v>42</v>
      </c>
      <c r="B532" s="20">
        <v>2007</v>
      </c>
      <c r="C532" t="s">
        <v>16</v>
      </c>
      <c r="D532" s="13">
        <v>6</v>
      </c>
      <c r="E532" s="13"/>
      <c r="F532" s="13"/>
      <c r="G532" s="13"/>
      <c r="H532" s="13">
        <v>6</v>
      </c>
      <c r="I532" s="14">
        <f>(D532/336.07)*100</f>
        <v>1.7853423393935788</v>
      </c>
      <c r="J532" s="14">
        <f>(E532/336.07)*100</f>
        <v>0</v>
      </c>
      <c r="K532" s="14">
        <f>(F532/336.07)*100</f>
        <v>0</v>
      </c>
      <c r="L532" s="14">
        <f>(G532/336.07)*100</f>
        <v>0</v>
      </c>
      <c r="M532" s="14">
        <f>(H532/336.07)*100</f>
        <v>1.7853423393935788</v>
      </c>
    </row>
    <row r="533" spans="1:13" x14ac:dyDescent="0.2">
      <c r="A533" t="s">
        <v>42</v>
      </c>
      <c r="B533" s="20">
        <v>2007</v>
      </c>
      <c r="C533" t="s">
        <v>17</v>
      </c>
      <c r="D533" s="13">
        <v>20</v>
      </c>
      <c r="E533" s="13">
        <v>3</v>
      </c>
      <c r="F533" s="13">
        <v>22.999999999999996</v>
      </c>
      <c r="G533" s="13"/>
      <c r="H533" s="13">
        <v>46</v>
      </c>
      <c r="I533" s="14">
        <f>(D533/1526.26)*100</f>
        <v>1.3103927246995926</v>
      </c>
      <c r="J533" s="14">
        <f>(E533/1526.26)*100</f>
        <v>0.19655890870493886</v>
      </c>
      <c r="K533" s="14">
        <f>(F533/1526.26)*100</f>
        <v>1.506951633404531</v>
      </c>
      <c r="L533" s="14">
        <f>(G533/1526.26)*100</f>
        <v>0</v>
      </c>
      <c r="M533" s="14">
        <f>(H533/1526.26)*100</f>
        <v>3.0139032668090628</v>
      </c>
    </row>
    <row r="534" spans="1:13" x14ac:dyDescent="0.2">
      <c r="A534" s="9" t="s">
        <v>42</v>
      </c>
      <c r="B534" s="19">
        <v>2008</v>
      </c>
      <c r="C534" s="9"/>
      <c r="D534" s="15">
        <v>63</v>
      </c>
      <c r="E534" s="15">
        <v>9</v>
      </c>
      <c r="F534" s="15">
        <v>42</v>
      </c>
      <c r="G534" s="15"/>
      <c r="H534" s="15">
        <v>114</v>
      </c>
      <c r="I534" s="16"/>
      <c r="J534" s="16"/>
      <c r="K534" s="16"/>
      <c r="L534" s="16"/>
      <c r="M534" s="16"/>
    </row>
    <row r="535" spans="1:13" x14ac:dyDescent="0.2">
      <c r="A535" t="s">
        <v>42</v>
      </c>
      <c r="B535" s="20">
        <v>2008</v>
      </c>
      <c r="C535" t="s">
        <v>11</v>
      </c>
      <c r="D535" s="13">
        <v>11</v>
      </c>
      <c r="E535" s="13"/>
      <c r="F535" s="13">
        <v>3</v>
      </c>
      <c r="G535" s="13"/>
      <c r="H535" s="13">
        <v>14</v>
      </c>
      <c r="I535" s="14">
        <f>(D535/136.72)*100</f>
        <v>8.0456407255705091</v>
      </c>
      <c r="J535" s="14">
        <f>(E535/136.72)*100</f>
        <v>0</v>
      </c>
      <c r="K535" s="14">
        <f>(F535/136.72)*100</f>
        <v>2.1942656524283204</v>
      </c>
      <c r="L535" s="14">
        <f>(G535/136.72)*100</f>
        <v>0</v>
      </c>
      <c r="M535" s="14">
        <f>(H535/136.72)*100</f>
        <v>10.23990637799883</v>
      </c>
    </row>
    <row r="536" spans="1:13" x14ac:dyDescent="0.2">
      <c r="A536" t="s">
        <v>42</v>
      </c>
      <c r="B536" s="20">
        <v>2008</v>
      </c>
      <c r="C536" t="s">
        <v>16</v>
      </c>
      <c r="D536" s="13">
        <v>13</v>
      </c>
      <c r="E536" s="13"/>
      <c r="F536" s="13">
        <v>1</v>
      </c>
      <c r="G536" s="13"/>
      <c r="H536" s="13">
        <v>14</v>
      </c>
      <c r="I536" s="14">
        <f>(D536/336.07)*100</f>
        <v>3.8682417353527536</v>
      </c>
      <c r="J536" s="14">
        <f>(E536/336.07)*100</f>
        <v>0</v>
      </c>
      <c r="K536" s="14">
        <f>(F536/336.07)*100</f>
        <v>0.29755705656559645</v>
      </c>
      <c r="L536" s="14">
        <f>(G536/336.07)*100</f>
        <v>0</v>
      </c>
      <c r="M536" s="14">
        <f>(H536/336.07)*100</f>
        <v>4.165798791918351</v>
      </c>
    </row>
    <row r="537" spans="1:13" x14ac:dyDescent="0.2">
      <c r="A537" t="s">
        <v>42</v>
      </c>
      <c r="B537" s="20">
        <v>2008</v>
      </c>
      <c r="C537" t="s">
        <v>20</v>
      </c>
      <c r="D537" s="13">
        <v>1</v>
      </c>
      <c r="E537" s="13"/>
      <c r="F537" s="13"/>
      <c r="G537" s="13"/>
      <c r="H537" s="13">
        <v>1</v>
      </c>
      <c r="I537" s="14" t="s">
        <v>97</v>
      </c>
      <c r="J537" s="14" t="s">
        <v>97</v>
      </c>
      <c r="K537" s="14" t="s">
        <v>97</v>
      </c>
      <c r="L537" s="14" t="s">
        <v>97</v>
      </c>
      <c r="M537" s="14" t="s">
        <v>97</v>
      </c>
    </row>
    <row r="538" spans="1:13" x14ac:dyDescent="0.2">
      <c r="A538" t="s">
        <v>42</v>
      </c>
      <c r="B538" s="20">
        <v>2008</v>
      </c>
      <c r="C538" t="s">
        <v>17</v>
      </c>
      <c r="D538" s="13">
        <v>38</v>
      </c>
      <c r="E538" s="13">
        <v>9</v>
      </c>
      <c r="F538" s="13">
        <v>38</v>
      </c>
      <c r="G538" s="13"/>
      <c r="H538" s="13">
        <v>85</v>
      </c>
      <c r="I538" s="14">
        <f>(D538/1526.26)*100</f>
        <v>2.4897461769292257</v>
      </c>
      <c r="J538" s="14">
        <f>(E538/1526.26)*100</f>
        <v>0.58967672611481659</v>
      </c>
      <c r="K538" s="14">
        <f>(F538/1526.26)*100</f>
        <v>2.4897461769292257</v>
      </c>
      <c r="L538" s="14">
        <f>(G538/1526.26)*100</f>
        <v>0</v>
      </c>
      <c r="M538" s="14">
        <f>(H538/1526.26)*100</f>
        <v>5.5691690799732676</v>
      </c>
    </row>
    <row r="539" spans="1:13" x14ac:dyDescent="0.2">
      <c r="A539" s="9" t="s">
        <v>42</v>
      </c>
      <c r="B539" s="19">
        <v>2009</v>
      </c>
      <c r="C539" s="9"/>
      <c r="D539" s="15">
        <v>65</v>
      </c>
      <c r="E539" s="15">
        <v>56.000000000000007</v>
      </c>
      <c r="F539" s="15">
        <v>98</v>
      </c>
      <c r="G539" s="15">
        <v>1</v>
      </c>
      <c r="H539" s="15">
        <v>220</v>
      </c>
      <c r="I539" s="16"/>
      <c r="J539" s="16"/>
      <c r="K539" s="16"/>
      <c r="L539" s="16"/>
      <c r="M539" s="16"/>
    </row>
    <row r="540" spans="1:13" x14ac:dyDescent="0.2">
      <c r="A540" t="s">
        <v>42</v>
      </c>
      <c r="B540" s="20">
        <v>2009</v>
      </c>
      <c r="C540" t="s">
        <v>11</v>
      </c>
      <c r="D540" s="13">
        <v>5</v>
      </c>
      <c r="E540" s="13">
        <v>2</v>
      </c>
      <c r="F540" s="13">
        <v>10</v>
      </c>
      <c r="G540" s="13"/>
      <c r="H540" s="13">
        <v>17</v>
      </c>
      <c r="I540" s="14">
        <f>(D540/136.72)*100</f>
        <v>3.6571094207138679</v>
      </c>
      <c r="J540" s="14">
        <f>(E540/136.72)*100</f>
        <v>1.4628437682855471</v>
      </c>
      <c r="K540" s="14">
        <f>(F540/136.72)*100</f>
        <v>7.3142188414277358</v>
      </c>
      <c r="L540" s="14">
        <f>(G540/136.72)*100</f>
        <v>0</v>
      </c>
      <c r="M540" s="14">
        <f>(H540/136.72)*100</f>
        <v>12.434172030427151</v>
      </c>
    </row>
    <row r="541" spans="1:13" x14ac:dyDescent="0.2">
      <c r="A541" t="s">
        <v>42</v>
      </c>
      <c r="B541" s="20">
        <v>2009</v>
      </c>
      <c r="C541" t="s">
        <v>16</v>
      </c>
      <c r="D541" s="13">
        <v>5</v>
      </c>
      <c r="E541" s="13"/>
      <c r="F541" s="13">
        <v>3</v>
      </c>
      <c r="G541" s="13"/>
      <c r="H541" s="13">
        <v>8</v>
      </c>
      <c r="I541" s="14">
        <f>(D541/336.07)*100</f>
        <v>1.4877852828279823</v>
      </c>
      <c r="J541" s="14">
        <f>(E541/336.07)*100</f>
        <v>0</v>
      </c>
      <c r="K541" s="14">
        <f>(F541/336.07)*100</f>
        <v>0.89267116969678939</v>
      </c>
      <c r="L541" s="14">
        <f>(G541/336.07)*100</f>
        <v>0</v>
      </c>
      <c r="M541" s="14">
        <f>(H541/336.07)*100</f>
        <v>2.3804564525247716</v>
      </c>
    </row>
    <row r="542" spans="1:13" x14ac:dyDescent="0.2">
      <c r="A542" t="s">
        <v>42</v>
      </c>
      <c r="B542" s="20">
        <v>2009</v>
      </c>
      <c r="C542" t="s">
        <v>17</v>
      </c>
      <c r="D542" s="13">
        <v>55</v>
      </c>
      <c r="E542" s="13">
        <v>54.000000000000007</v>
      </c>
      <c r="F542" s="13">
        <v>85</v>
      </c>
      <c r="G542" s="13">
        <v>1</v>
      </c>
      <c r="H542" s="13">
        <v>195</v>
      </c>
      <c r="I542" s="14">
        <f>(D542/1526.26)*100</f>
        <v>3.603579992923879</v>
      </c>
      <c r="J542" s="14">
        <f>(E542/1526.26)*100</f>
        <v>3.5380603566889004</v>
      </c>
      <c r="K542" s="14">
        <f>(F542/1526.26)*100</f>
        <v>5.5691690799732676</v>
      </c>
      <c r="L542" s="14">
        <f>(G542/1526.26)*100</f>
        <v>6.5519636234979625E-2</v>
      </c>
      <c r="M542" s="14">
        <f>(H542/1526.26)*100</f>
        <v>12.776329065821027</v>
      </c>
    </row>
    <row r="543" spans="1:13" x14ac:dyDescent="0.2">
      <c r="A543" s="9" t="s">
        <v>42</v>
      </c>
      <c r="B543" s="19">
        <v>2010</v>
      </c>
      <c r="C543" s="9"/>
      <c r="D543" s="15">
        <v>51</v>
      </c>
      <c r="E543" s="15">
        <v>25</v>
      </c>
      <c r="F543" s="15">
        <v>41</v>
      </c>
      <c r="G543" s="15">
        <v>1</v>
      </c>
      <c r="H543" s="15">
        <v>118</v>
      </c>
      <c r="I543" s="16"/>
      <c r="J543" s="16"/>
      <c r="K543" s="16"/>
      <c r="L543" s="16"/>
      <c r="M543" s="16"/>
    </row>
    <row r="544" spans="1:13" x14ac:dyDescent="0.2">
      <c r="A544" t="s">
        <v>42</v>
      </c>
      <c r="B544" s="20">
        <v>2010</v>
      </c>
      <c r="C544" t="s">
        <v>11</v>
      </c>
      <c r="D544" s="13">
        <v>7</v>
      </c>
      <c r="E544" s="13">
        <v>1</v>
      </c>
      <c r="F544" s="13">
        <v>3</v>
      </c>
      <c r="G544" s="13"/>
      <c r="H544" s="13">
        <v>11</v>
      </c>
      <c r="I544" s="14">
        <f>(D544/136.72)*100</f>
        <v>5.119953188999415</v>
      </c>
      <c r="J544" s="14">
        <f>(E544/136.72)*100</f>
        <v>0.73142188414277354</v>
      </c>
      <c r="K544" s="14">
        <f>(F544/136.72)*100</f>
        <v>2.1942656524283204</v>
      </c>
      <c r="L544" s="14">
        <f>(G544/136.72)*100</f>
        <v>0</v>
      </c>
      <c r="M544" s="14">
        <f>(H544/136.72)*100</f>
        <v>8.0456407255705091</v>
      </c>
    </row>
    <row r="545" spans="1:13" x14ac:dyDescent="0.2">
      <c r="A545" t="s">
        <v>42</v>
      </c>
      <c r="B545" s="20">
        <v>2010</v>
      </c>
      <c r="C545" t="s">
        <v>16</v>
      </c>
      <c r="D545" s="13">
        <v>4</v>
      </c>
      <c r="E545" s="13"/>
      <c r="F545" s="13">
        <v>1</v>
      </c>
      <c r="G545" s="13"/>
      <c r="H545" s="13">
        <v>5</v>
      </c>
      <c r="I545" s="14">
        <f>(D545/336.07)*100</f>
        <v>1.1902282262623858</v>
      </c>
      <c r="J545" s="14">
        <f>(E545/336.07)*100</f>
        <v>0</v>
      </c>
      <c r="K545" s="14">
        <f>(F545/336.07)*100</f>
        <v>0.29755705656559645</v>
      </c>
      <c r="L545" s="14">
        <f>(G545/336.07)*100</f>
        <v>0</v>
      </c>
      <c r="M545" s="14">
        <f>(H545/336.07)*100</f>
        <v>1.4877852828279823</v>
      </c>
    </row>
    <row r="546" spans="1:13" x14ac:dyDescent="0.2">
      <c r="A546" t="s">
        <v>42</v>
      </c>
      <c r="B546" s="20">
        <v>2010</v>
      </c>
      <c r="C546" t="s">
        <v>20</v>
      </c>
      <c r="D546" s="13"/>
      <c r="E546" s="13"/>
      <c r="F546" s="13">
        <v>1</v>
      </c>
      <c r="G546" s="13"/>
      <c r="H546" s="13">
        <v>1</v>
      </c>
      <c r="I546" s="14" t="s">
        <v>97</v>
      </c>
      <c r="J546" s="14" t="s">
        <v>97</v>
      </c>
      <c r="K546" s="14" t="s">
        <v>97</v>
      </c>
      <c r="L546" s="14" t="s">
        <v>97</v>
      </c>
      <c r="M546" s="14" t="s">
        <v>97</v>
      </c>
    </row>
    <row r="547" spans="1:13" x14ac:dyDescent="0.2">
      <c r="A547" t="s">
        <v>42</v>
      </c>
      <c r="B547" s="20">
        <v>2010</v>
      </c>
      <c r="C547" t="s">
        <v>17</v>
      </c>
      <c r="D547" s="13">
        <v>40</v>
      </c>
      <c r="E547" s="13">
        <v>24</v>
      </c>
      <c r="F547" s="13">
        <v>36</v>
      </c>
      <c r="G547" s="13">
        <v>1</v>
      </c>
      <c r="H547" s="13">
        <v>101</v>
      </c>
      <c r="I547" s="14">
        <f>(D547/1526.26)*100</f>
        <v>2.6207854493991851</v>
      </c>
      <c r="J547" s="14">
        <f>(E547/1526.26)*100</f>
        <v>1.5724712696395109</v>
      </c>
      <c r="K547" s="14">
        <f>(F547/1526.26)*100</f>
        <v>2.3587069044592663</v>
      </c>
      <c r="L547" s="14">
        <f>(G547/1526.26)*100</f>
        <v>6.5519636234979625E-2</v>
      </c>
      <c r="M547" s="14">
        <f>(H547/1526.26)*100</f>
        <v>6.6174832597329427</v>
      </c>
    </row>
    <row r="548" spans="1:13" x14ac:dyDescent="0.2">
      <c r="A548" s="9" t="s">
        <v>42</v>
      </c>
      <c r="B548" s="19">
        <v>2011</v>
      </c>
      <c r="C548" s="9"/>
      <c r="D548" s="15">
        <v>55.999999999999993</v>
      </c>
      <c r="E548" s="15">
        <v>19</v>
      </c>
      <c r="F548" s="15">
        <v>80</v>
      </c>
      <c r="G548" s="15">
        <v>1</v>
      </c>
      <c r="H548" s="15">
        <v>156</v>
      </c>
      <c r="I548" s="16"/>
      <c r="J548" s="16"/>
      <c r="K548" s="16"/>
      <c r="L548" s="16"/>
      <c r="M548" s="16"/>
    </row>
    <row r="549" spans="1:13" x14ac:dyDescent="0.2">
      <c r="A549" t="s">
        <v>42</v>
      </c>
      <c r="B549" s="20">
        <v>2011</v>
      </c>
      <c r="C549" t="s">
        <v>11</v>
      </c>
      <c r="D549" s="13">
        <v>1</v>
      </c>
      <c r="E549" s="13"/>
      <c r="F549" s="13">
        <v>3</v>
      </c>
      <c r="G549" s="13"/>
      <c r="H549" s="13">
        <v>4</v>
      </c>
      <c r="I549" s="14">
        <f>(D549/136.72)*100</f>
        <v>0.73142188414277354</v>
      </c>
      <c r="J549" s="14">
        <f>(E549/136.72)*100</f>
        <v>0</v>
      </c>
      <c r="K549" s="14">
        <f>(F549/136.72)*100</f>
        <v>2.1942656524283204</v>
      </c>
      <c r="L549" s="14">
        <f>(G549/136.72)*100</f>
        <v>0</v>
      </c>
      <c r="M549" s="14">
        <f>(H549/136.72)*100</f>
        <v>2.9256875365710941</v>
      </c>
    </row>
    <row r="550" spans="1:13" x14ac:dyDescent="0.2">
      <c r="A550" t="s">
        <v>42</v>
      </c>
      <c r="B550" s="20">
        <v>2011</v>
      </c>
      <c r="C550" t="s">
        <v>16</v>
      </c>
      <c r="D550" s="13">
        <v>4</v>
      </c>
      <c r="E550" s="13">
        <v>1</v>
      </c>
      <c r="F550" s="13">
        <v>3</v>
      </c>
      <c r="G550" s="13"/>
      <c r="H550" s="13">
        <v>8</v>
      </c>
      <c r="I550" s="14">
        <f>(D550/336.07)*100</f>
        <v>1.1902282262623858</v>
      </c>
      <c r="J550" s="14">
        <f>(E550/336.07)*100</f>
        <v>0.29755705656559645</v>
      </c>
      <c r="K550" s="14">
        <f>(F550/336.07)*100</f>
        <v>0.89267116969678939</v>
      </c>
      <c r="L550" s="14">
        <f>(G550/336.07)*100</f>
        <v>0</v>
      </c>
      <c r="M550" s="14">
        <f>(H550/336.07)*100</f>
        <v>2.3804564525247716</v>
      </c>
    </row>
    <row r="551" spans="1:13" x14ac:dyDescent="0.2">
      <c r="A551" t="s">
        <v>42</v>
      </c>
      <c r="B551" s="20">
        <v>2011</v>
      </c>
      <c r="C551" t="s">
        <v>17</v>
      </c>
      <c r="D551" s="13">
        <v>50.999999999999993</v>
      </c>
      <c r="E551" s="13">
        <v>18</v>
      </c>
      <c r="F551" s="13">
        <v>74</v>
      </c>
      <c r="G551" s="13">
        <v>1</v>
      </c>
      <c r="H551" s="13">
        <v>144</v>
      </c>
      <c r="I551" s="14">
        <f>(D551/1526.26)*100</f>
        <v>3.3415014479839606</v>
      </c>
      <c r="J551" s="14">
        <f>(E551/1526.26)*100</f>
        <v>1.1793534522296332</v>
      </c>
      <c r="K551" s="14">
        <f>(F551/1526.26)*100</f>
        <v>4.8484530813884925</v>
      </c>
      <c r="L551" s="14">
        <f>(G551/1526.26)*100</f>
        <v>6.5519636234979625E-2</v>
      </c>
      <c r="M551" s="14">
        <f>(H551/1526.26)*100</f>
        <v>9.4348276178370654</v>
      </c>
    </row>
    <row r="552" spans="1:13" x14ac:dyDescent="0.2">
      <c r="A552" s="9" t="s">
        <v>42</v>
      </c>
      <c r="B552" s="19">
        <v>2012</v>
      </c>
      <c r="C552" s="9"/>
      <c r="D552" s="15">
        <v>57</v>
      </c>
      <c r="E552" s="15">
        <v>49</v>
      </c>
      <c r="F552" s="15">
        <v>51.000000000000007</v>
      </c>
      <c r="G552" s="15">
        <v>14</v>
      </c>
      <c r="H552" s="15">
        <v>171</v>
      </c>
      <c r="I552" s="16"/>
      <c r="J552" s="16"/>
      <c r="K552" s="16"/>
      <c r="L552" s="16"/>
      <c r="M552" s="16"/>
    </row>
    <row r="553" spans="1:13" x14ac:dyDescent="0.2">
      <c r="A553" t="s">
        <v>42</v>
      </c>
      <c r="B553" s="20">
        <v>2012</v>
      </c>
      <c r="C553" t="s">
        <v>11</v>
      </c>
      <c r="D553" s="13">
        <v>4</v>
      </c>
      <c r="E553" s="13">
        <v>1</v>
      </c>
      <c r="F553" s="13">
        <v>2</v>
      </c>
      <c r="G553" s="13">
        <v>1</v>
      </c>
      <c r="H553" s="13">
        <v>8</v>
      </c>
      <c r="I553" s="14">
        <f>(D553/136.72)*100</f>
        <v>2.9256875365710941</v>
      </c>
      <c r="J553" s="14">
        <f>(E553/136.72)*100</f>
        <v>0.73142188414277354</v>
      </c>
      <c r="K553" s="14">
        <f>(F553/136.72)*100</f>
        <v>1.4628437682855471</v>
      </c>
      <c r="L553" s="14">
        <f>(G553/136.72)*100</f>
        <v>0.73142188414277354</v>
      </c>
      <c r="M553" s="14">
        <f>(H553/136.72)*100</f>
        <v>5.8513750731421883</v>
      </c>
    </row>
    <row r="554" spans="1:13" x14ac:dyDescent="0.2">
      <c r="A554" t="s">
        <v>42</v>
      </c>
      <c r="B554" s="20">
        <v>2012</v>
      </c>
      <c r="C554" t="s">
        <v>16</v>
      </c>
      <c r="D554" s="13">
        <v>6</v>
      </c>
      <c r="E554" s="13">
        <v>1</v>
      </c>
      <c r="F554" s="13"/>
      <c r="G554" s="13"/>
      <c r="H554" s="13">
        <v>7</v>
      </c>
      <c r="I554" s="14">
        <f>(D554/336.07)*100</f>
        <v>1.7853423393935788</v>
      </c>
      <c r="J554" s="14">
        <f>(E554/336.07)*100</f>
        <v>0.29755705656559645</v>
      </c>
      <c r="K554" s="14">
        <f>(F554/336.07)*100</f>
        <v>0</v>
      </c>
      <c r="L554" s="14">
        <f>(G554/336.07)*100</f>
        <v>0</v>
      </c>
      <c r="M554" s="14">
        <f>(H554/336.07)*100</f>
        <v>2.0828993959591755</v>
      </c>
    </row>
    <row r="555" spans="1:13" x14ac:dyDescent="0.2">
      <c r="A555" t="s">
        <v>42</v>
      </c>
      <c r="B555" s="20">
        <v>2012</v>
      </c>
      <c r="C555" t="s">
        <v>17</v>
      </c>
      <c r="D555" s="13">
        <v>47</v>
      </c>
      <c r="E555" s="13">
        <v>47</v>
      </c>
      <c r="F555" s="13">
        <v>49.000000000000007</v>
      </c>
      <c r="G555" s="13">
        <v>13</v>
      </c>
      <c r="H555" s="13">
        <v>156</v>
      </c>
      <c r="I555" s="14">
        <f>(D555/1526.26)*100</f>
        <v>3.0794229030440423</v>
      </c>
      <c r="J555" s="14">
        <f>(E555/1526.26)*100</f>
        <v>3.0794229030440423</v>
      </c>
      <c r="K555" s="14">
        <f>(F555/1526.26)*100</f>
        <v>3.2104621755140021</v>
      </c>
      <c r="L555" s="14">
        <f>(G555/1526.26)*100</f>
        <v>0.85175527105473514</v>
      </c>
      <c r="M555" s="14">
        <f>(H555/1526.26)*100</f>
        <v>10.221063252656821</v>
      </c>
    </row>
    <row r="556" spans="1:13" x14ac:dyDescent="0.2">
      <c r="A556" s="6" t="s">
        <v>43</v>
      </c>
      <c r="B556" s="7" t="s">
        <v>96</v>
      </c>
      <c r="C556" s="6"/>
      <c r="D556" s="17">
        <v>2354</v>
      </c>
      <c r="E556" s="17">
        <v>343</v>
      </c>
      <c r="F556" s="17">
        <v>610</v>
      </c>
      <c r="G556" s="17">
        <v>47</v>
      </c>
      <c r="H556" s="17">
        <v>3354</v>
      </c>
      <c r="I556" s="18"/>
      <c r="J556" s="18"/>
      <c r="K556" s="18"/>
      <c r="L556" s="18"/>
      <c r="M556" s="18"/>
    </row>
    <row r="557" spans="1:13" x14ac:dyDescent="0.2">
      <c r="A557" s="9" t="s">
        <v>43</v>
      </c>
      <c r="B557" s="19">
        <v>2001</v>
      </c>
      <c r="C557" s="9"/>
      <c r="D557" s="15">
        <v>256</v>
      </c>
      <c r="E557" s="15">
        <v>31.000000000000004</v>
      </c>
      <c r="F557" s="15">
        <v>34</v>
      </c>
      <c r="G557" s="15">
        <v>2</v>
      </c>
      <c r="H557" s="15">
        <v>323</v>
      </c>
      <c r="I557" s="16"/>
      <c r="J557" s="16"/>
      <c r="K557" s="16"/>
      <c r="L557" s="16"/>
      <c r="M557" s="16"/>
    </row>
    <row r="558" spans="1:13" x14ac:dyDescent="0.2">
      <c r="A558" t="s">
        <v>43</v>
      </c>
      <c r="B558" s="20">
        <v>2001</v>
      </c>
      <c r="C558" t="s">
        <v>11</v>
      </c>
      <c r="D558" s="13">
        <v>57</v>
      </c>
      <c r="E558" s="13">
        <v>6</v>
      </c>
      <c r="F558" s="13">
        <v>15</v>
      </c>
      <c r="G558" s="13"/>
      <c r="H558" s="13">
        <v>78</v>
      </c>
      <c r="I558" s="14">
        <f>(D558/1041.1)*100</f>
        <v>5.4749783882432048</v>
      </c>
      <c r="J558" s="14">
        <f>(E558/1041.1)*100</f>
        <v>0.57631351455191626</v>
      </c>
      <c r="K558" s="14">
        <f>(F558/1041.1)*100</f>
        <v>1.4407837863797908</v>
      </c>
      <c r="L558" s="14">
        <f>(G558/1041.1)*100</f>
        <v>0</v>
      </c>
      <c r="M558" s="14">
        <f>(H558/1041.1)*100</f>
        <v>7.4920756891749125</v>
      </c>
    </row>
    <row r="559" spans="1:13" x14ac:dyDescent="0.2">
      <c r="A559" t="s">
        <v>43</v>
      </c>
      <c r="B559" s="20">
        <v>2001</v>
      </c>
      <c r="C559" t="s">
        <v>16</v>
      </c>
      <c r="D559" s="13">
        <v>162</v>
      </c>
      <c r="E559" s="13">
        <v>2</v>
      </c>
      <c r="F559" s="13">
        <v>4</v>
      </c>
      <c r="G559" s="13"/>
      <c r="H559" s="13">
        <v>168</v>
      </c>
      <c r="I559" s="14">
        <f>(D559/2228.59)*100</f>
        <v>7.2691701928124948</v>
      </c>
      <c r="J559" s="14">
        <f>(E559/2228.59)*100</f>
        <v>8.9742841886574012E-2</v>
      </c>
      <c r="K559" s="14">
        <f>(F559/2228.59)*100</f>
        <v>0.17948568377314802</v>
      </c>
      <c r="L559" s="14">
        <f>(G559/2228.59)*100</f>
        <v>0</v>
      </c>
      <c r="M559" s="14">
        <f>(H559/2228.59)*100</f>
        <v>7.5383987184722168</v>
      </c>
    </row>
    <row r="560" spans="1:13" x14ac:dyDescent="0.2">
      <c r="A560" t="s">
        <v>43</v>
      </c>
      <c r="B560" s="20">
        <v>2001</v>
      </c>
      <c r="C560" t="s">
        <v>20</v>
      </c>
      <c r="D560" s="13">
        <v>2</v>
      </c>
      <c r="E560" s="13">
        <v>1</v>
      </c>
      <c r="F560" s="13"/>
      <c r="G560" s="13">
        <v>1</v>
      </c>
      <c r="H560" s="13">
        <v>4</v>
      </c>
      <c r="I560" s="14">
        <f>(D560/8.81)*100</f>
        <v>22.701475595913735</v>
      </c>
      <c r="J560" s="14">
        <f>(E560/8.81)*100</f>
        <v>11.350737797956867</v>
      </c>
      <c r="K560" s="14">
        <f>(F560/8.81)*100</f>
        <v>0</v>
      </c>
      <c r="L560" s="14">
        <f>(G560/8.81)*100</f>
        <v>11.350737797956867</v>
      </c>
      <c r="M560" s="14">
        <f>(H560/8.81)*100</f>
        <v>45.402951191827469</v>
      </c>
    </row>
    <row r="561" spans="1:13" x14ac:dyDescent="0.2">
      <c r="A561" t="s">
        <v>43</v>
      </c>
      <c r="B561" s="20">
        <v>2001</v>
      </c>
      <c r="C561" t="s">
        <v>17</v>
      </c>
      <c r="D561" s="13">
        <v>35</v>
      </c>
      <c r="E561" s="13">
        <v>22.000000000000004</v>
      </c>
      <c r="F561" s="13">
        <v>15</v>
      </c>
      <c r="G561" s="13">
        <v>1</v>
      </c>
      <c r="H561" s="13">
        <v>73</v>
      </c>
      <c r="I561" s="14">
        <f>(D561/2724.45)*100</f>
        <v>1.2846629594964121</v>
      </c>
      <c r="J561" s="14">
        <f>(E561/2724.45)*100</f>
        <v>0.80750243168345914</v>
      </c>
      <c r="K561" s="14">
        <f>(F561/2724.45)*100</f>
        <v>0.55056983978417662</v>
      </c>
      <c r="L561" s="14">
        <f>(G561/2724.45)*100</f>
        <v>3.6704655985611775E-2</v>
      </c>
      <c r="M561" s="14">
        <f>(H561/2724.45)*100</f>
        <v>2.6794398869496598</v>
      </c>
    </row>
    <row r="562" spans="1:13" x14ac:dyDescent="0.2">
      <c r="A562" s="9" t="s">
        <v>43</v>
      </c>
      <c r="B562" s="19">
        <v>2002</v>
      </c>
      <c r="C562" s="9"/>
      <c r="D562" s="15">
        <v>218</v>
      </c>
      <c r="E562" s="15">
        <v>21</v>
      </c>
      <c r="F562" s="15">
        <v>33</v>
      </c>
      <c r="G562" s="15">
        <v>3</v>
      </c>
      <c r="H562" s="15">
        <v>275</v>
      </c>
      <c r="I562" s="16"/>
      <c r="J562" s="16"/>
      <c r="K562" s="16"/>
      <c r="L562" s="16"/>
      <c r="M562" s="16"/>
    </row>
    <row r="563" spans="1:13" x14ac:dyDescent="0.2">
      <c r="A563" t="s">
        <v>43</v>
      </c>
      <c r="B563" s="20">
        <v>2002</v>
      </c>
      <c r="C563" t="s">
        <v>11</v>
      </c>
      <c r="D563" s="13">
        <v>34</v>
      </c>
      <c r="E563" s="13">
        <v>5</v>
      </c>
      <c r="F563" s="13">
        <v>10</v>
      </c>
      <c r="G563" s="13"/>
      <c r="H563" s="13">
        <v>49</v>
      </c>
      <c r="I563" s="14">
        <f>(D563/1041.1)*100</f>
        <v>3.2657765824608589</v>
      </c>
      <c r="J563" s="14">
        <f>(E563/1041.1)*100</f>
        <v>0.48026126212659687</v>
      </c>
      <c r="K563" s="14">
        <f>(F563/1041.1)*100</f>
        <v>0.96052252425319373</v>
      </c>
      <c r="L563" s="14">
        <f>(G563/1041.1)*100</f>
        <v>0</v>
      </c>
      <c r="M563" s="14">
        <f>(H563/1041.1)*100</f>
        <v>4.7065603688406492</v>
      </c>
    </row>
    <row r="564" spans="1:13" x14ac:dyDescent="0.2">
      <c r="A564" t="s">
        <v>43</v>
      </c>
      <c r="B564" s="20">
        <v>2002</v>
      </c>
      <c r="C564" t="s">
        <v>16</v>
      </c>
      <c r="D564" s="13">
        <v>146</v>
      </c>
      <c r="E564" s="13">
        <v>2</v>
      </c>
      <c r="F564" s="13">
        <v>1</v>
      </c>
      <c r="G564" s="13">
        <v>1</v>
      </c>
      <c r="H564" s="13">
        <v>150</v>
      </c>
      <c r="I564" s="14">
        <f>(D564/2228.59)*100</f>
        <v>6.5512274577199037</v>
      </c>
      <c r="J564" s="14">
        <f>(E564/2228.59)*100</f>
        <v>8.9742841886574012E-2</v>
      </c>
      <c r="K564" s="14">
        <f>(F564/2228.59)*100</f>
        <v>4.4871420943287006E-2</v>
      </c>
      <c r="L564" s="14">
        <f>(G564/2228.59)*100</f>
        <v>4.4871420943287006E-2</v>
      </c>
      <c r="M564" s="14">
        <f>(H564/2228.59)*100</f>
        <v>6.7307131414930517</v>
      </c>
    </row>
    <row r="565" spans="1:13" x14ac:dyDescent="0.2">
      <c r="A565" t="s">
        <v>43</v>
      </c>
      <c r="B565" s="20">
        <v>2002</v>
      </c>
      <c r="C565" t="s">
        <v>20</v>
      </c>
      <c r="D565" s="13">
        <v>2</v>
      </c>
      <c r="E565" s="13">
        <v>1</v>
      </c>
      <c r="F565" s="13">
        <v>5</v>
      </c>
      <c r="G565" s="13"/>
      <c r="H565" s="13">
        <v>8</v>
      </c>
      <c r="I565" s="14">
        <f>(D565/8.81)*100</f>
        <v>22.701475595913735</v>
      </c>
      <c r="J565" s="14">
        <f>(E565/8.81)*100</f>
        <v>11.350737797956867</v>
      </c>
      <c r="K565" s="14">
        <f>(F565/8.81)*100</f>
        <v>56.753688989784337</v>
      </c>
      <c r="L565" s="14">
        <f>(G565/8.81)*100</f>
        <v>0</v>
      </c>
      <c r="M565" s="14">
        <f>(H565/8.81)*100</f>
        <v>90.805902383654939</v>
      </c>
    </row>
    <row r="566" spans="1:13" x14ac:dyDescent="0.2">
      <c r="A566" t="s">
        <v>43</v>
      </c>
      <c r="B566" s="20">
        <v>2002</v>
      </c>
      <c r="C566" t="s">
        <v>17</v>
      </c>
      <c r="D566" s="13">
        <v>36</v>
      </c>
      <c r="E566" s="13">
        <v>13</v>
      </c>
      <c r="F566" s="13">
        <v>17</v>
      </c>
      <c r="G566" s="13">
        <v>2</v>
      </c>
      <c r="H566" s="13">
        <v>68</v>
      </c>
      <c r="I566" s="14">
        <f>(D566/2724.45)*100</f>
        <v>1.321367615482024</v>
      </c>
      <c r="J566" s="14">
        <f>(E566/2724.45)*100</f>
        <v>0.47716052781295304</v>
      </c>
      <c r="K566" s="14">
        <f>(F566/2724.45)*100</f>
        <v>0.6239791517554002</v>
      </c>
      <c r="L566" s="14">
        <f>(G566/2724.45)*100</f>
        <v>7.3409311971223551E-2</v>
      </c>
      <c r="M566" s="14">
        <f>(H566/2724.45)*100</f>
        <v>2.4959166070216008</v>
      </c>
    </row>
    <row r="567" spans="1:13" x14ac:dyDescent="0.2">
      <c r="A567" s="9" t="s">
        <v>43</v>
      </c>
      <c r="B567" s="19">
        <v>2003</v>
      </c>
      <c r="C567" s="9"/>
      <c r="D567" s="15">
        <v>218</v>
      </c>
      <c r="E567" s="15">
        <v>13</v>
      </c>
      <c r="F567" s="15">
        <v>18</v>
      </c>
      <c r="G567" s="15">
        <v>2</v>
      </c>
      <c r="H567" s="15">
        <v>251</v>
      </c>
      <c r="I567" s="16"/>
      <c r="J567" s="16"/>
      <c r="K567" s="16"/>
      <c r="L567" s="16"/>
      <c r="M567" s="16"/>
    </row>
    <row r="568" spans="1:13" x14ac:dyDescent="0.2">
      <c r="A568" t="s">
        <v>43</v>
      </c>
      <c r="B568" s="20">
        <v>2003</v>
      </c>
      <c r="C568" t="s">
        <v>11</v>
      </c>
      <c r="D568" s="13">
        <v>45</v>
      </c>
      <c r="E568" s="13">
        <v>2</v>
      </c>
      <c r="F568" s="13">
        <v>12</v>
      </c>
      <c r="G568" s="13"/>
      <c r="H568" s="13">
        <v>59</v>
      </c>
      <c r="I568" s="14">
        <f>(D568/1041.1)*100</f>
        <v>4.3223513591393727</v>
      </c>
      <c r="J568" s="14">
        <f>(E568/1041.1)*100</f>
        <v>0.19210450485063876</v>
      </c>
      <c r="K568" s="14">
        <f>(F568/1041.1)*100</f>
        <v>1.1526270291038325</v>
      </c>
      <c r="L568" s="14">
        <f>(G568/1041.1)*100</f>
        <v>0</v>
      </c>
      <c r="M568" s="14">
        <f>(H568/1041.1)*100</f>
        <v>5.6670828930938439</v>
      </c>
    </row>
    <row r="569" spans="1:13" x14ac:dyDescent="0.2">
      <c r="A569" t="s">
        <v>43</v>
      </c>
      <c r="B569" s="20">
        <v>2003</v>
      </c>
      <c r="C569" t="s">
        <v>16</v>
      </c>
      <c r="D569" s="13">
        <v>143</v>
      </c>
      <c r="E569" s="13">
        <v>1</v>
      </c>
      <c r="F569" s="13"/>
      <c r="G569" s="13">
        <v>1</v>
      </c>
      <c r="H569" s="13">
        <v>145</v>
      </c>
      <c r="I569" s="14">
        <f>(D569/2228.59)*100</f>
        <v>6.4166131948900418</v>
      </c>
      <c r="J569" s="14">
        <f>(E569/2228.59)*100</f>
        <v>4.4871420943287006E-2</v>
      </c>
      <c r="K569" s="14">
        <f>(F569/2228.59)*100</f>
        <v>0</v>
      </c>
      <c r="L569" s="14">
        <f>(G569/2228.59)*100</f>
        <v>4.4871420943287006E-2</v>
      </c>
      <c r="M569" s="14">
        <f>(H569/2228.59)*100</f>
        <v>6.5063560367766158</v>
      </c>
    </row>
    <row r="570" spans="1:13" x14ac:dyDescent="0.2">
      <c r="A570" t="s">
        <v>43</v>
      </c>
      <c r="B570" s="20">
        <v>2003</v>
      </c>
      <c r="C570" t="s">
        <v>20</v>
      </c>
      <c r="D570" s="13">
        <v>2</v>
      </c>
      <c r="E570" s="13">
        <v>1</v>
      </c>
      <c r="F570" s="13"/>
      <c r="G570" s="13"/>
      <c r="H570" s="13">
        <v>3</v>
      </c>
      <c r="I570" s="14">
        <f>(D570/8.81)*100</f>
        <v>22.701475595913735</v>
      </c>
      <c r="J570" s="14">
        <f>(E570/8.81)*100</f>
        <v>11.350737797956867</v>
      </c>
      <c r="K570" s="14">
        <f>(F570/8.81)*100</f>
        <v>0</v>
      </c>
      <c r="L570" s="14">
        <f>(G570/8.81)*100</f>
        <v>0</v>
      </c>
      <c r="M570" s="14">
        <f>(H570/8.81)*100</f>
        <v>34.052213393870602</v>
      </c>
    </row>
    <row r="571" spans="1:13" x14ac:dyDescent="0.2">
      <c r="A571" t="s">
        <v>43</v>
      </c>
      <c r="B571" s="20">
        <v>2003</v>
      </c>
      <c r="C571" t="s">
        <v>17</v>
      </c>
      <c r="D571" s="13">
        <v>27.999999999999996</v>
      </c>
      <c r="E571" s="13">
        <v>9</v>
      </c>
      <c r="F571" s="13">
        <v>6</v>
      </c>
      <c r="G571" s="13">
        <v>1</v>
      </c>
      <c r="H571" s="13">
        <v>44</v>
      </c>
      <c r="I571" s="14">
        <f>(D571/2724.45)*100</f>
        <v>1.0277303675971297</v>
      </c>
      <c r="J571" s="14">
        <f>(E571/2724.45)*100</f>
        <v>0.33034190387050599</v>
      </c>
      <c r="K571" s="14">
        <f>(F571/2724.45)*100</f>
        <v>0.22022793591367065</v>
      </c>
      <c r="L571" s="14">
        <f>(G571/2724.45)*100</f>
        <v>3.6704655985611775E-2</v>
      </c>
      <c r="M571" s="14">
        <f>(H571/2724.45)*100</f>
        <v>1.6150048633669183</v>
      </c>
    </row>
    <row r="572" spans="1:13" x14ac:dyDescent="0.2">
      <c r="A572" s="9" t="s">
        <v>43</v>
      </c>
      <c r="B572" s="19">
        <v>2004</v>
      </c>
      <c r="C572" s="9"/>
      <c r="D572" s="15">
        <v>240</v>
      </c>
      <c r="E572" s="15">
        <v>13</v>
      </c>
      <c r="F572" s="15">
        <v>23</v>
      </c>
      <c r="G572" s="15"/>
      <c r="H572" s="15">
        <v>276</v>
      </c>
      <c r="I572" s="16"/>
      <c r="J572" s="16"/>
      <c r="K572" s="16"/>
      <c r="L572" s="16"/>
      <c r="M572" s="16"/>
    </row>
    <row r="573" spans="1:13" x14ac:dyDescent="0.2">
      <c r="A573" t="s">
        <v>43</v>
      </c>
      <c r="B573" s="20">
        <v>2004</v>
      </c>
      <c r="C573" t="s">
        <v>11</v>
      </c>
      <c r="D573" s="13">
        <v>57</v>
      </c>
      <c r="E573" s="13">
        <v>4</v>
      </c>
      <c r="F573" s="13">
        <v>13</v>
      </c>
      <c r="G573" s="13"/>
      <c r="H573" s="13">
        <v>74</v>
      </c>
      <c r="I573" s="14">
        <f>(D573/1041.1)*100</f>
        <v>5.4749783882432048</v>
      </c>
      <c r="J573" s="14">
        <f>(E573/1041.1)*100</f>
        <v>0.38420900970127753</v>
      </c>
      <c r="K573" s="14">
        <f>(F573/1041.1)*100</f>
        <v>1.2486792815291521</v>
      </c>
      <c r="L573" s="14">
        <f>(G573/1041.1)*100</f>
        <v>0</v>
      </c>
      <c r="M573" s="14">
        <f>(H573/1041.1)*100</f>
        <v>7.1078666794736343</v>
      </c>
    </row>
    <row r="574" spans="1:13" x14ac:dyDescent="0.2">
      <c r="A574" t="s">
        <v>43</v>
      </c>
      <c r="B574" s="20">
        <v>2004</v>
      </c>
      <c r="C574" t="s">
        <v>16</v>
      </c>
      <c r="D574" s="13">
        <v>142</v>
      </c>
      <c r="E574" s="13"/>
      <c r="F574" s="13">
        <v>3</v>
      </c>
      <c r="G574" s="13"/>
      <c r="H574" s="13">
        <v>145</v>
      </c>
      <c r="I574" s="14">
        <f>(D574/2228.59)*100</f>
        <v>6.3717417739467557</v>
      </c>
      <c r="J574" s="14">
        <f>(E574/2228.59)*100</f>
        <v>0</v>
      </c>
      <c r="K574" s="14">
        <f>(F574/2228.59)*100</f>
        <v>0.13461426282986103</v>
      </c>
      <c r="L574" s="14">
        <f>(G574/2228.59)*100</f>
        <v>0</v>
      </c>
      <c r="M574" s="14">
        <f>(H574/2228.59)*100</f>
        <v>6.5063560367766158</v>
      </c>
    </row>
    <row r="575" spans="1:13" x14ac:dyDescent="0.2">
      <c r="A575" t="s">
        <v>43</v>
      </c>
      <c r="B575" s="20">
        <v>2004</v>
      </c>
      <c r="C575" t="s">
        <v>17</v>
      </c>
      <c r="D575" s="13">
        <v>40.999999999999993</v>
      </c>
      <c r="E575" s="13">
        <v>9</v>
      </c>
      <c r="F575" s="13">
        <v>7</v>
      </c>
      <c r="G575" s="13"/>
      <c r="H575" s="13">
        <v>56.999999999999993</v>
      </c>
      <c r="I575" s="14">
        <f>(D575/2724.45)*100</f>
        <v>1.5048908954100826</v>
      </c>
      <c r="J575" s="14">
        <f>(E575/2724.45)*100</f>
        <v>0.33034190387050599</v>
      </c>
      <c r="K575" s="14">
        <f>(F575/2724.45)*100</f>
        <v>0.25693259189928247</v>
      </c>
      <c r="L575" s="14">
        <f>(G575/2724.45)*100</f>
        <v>0</v>
      </c>
      <c r="M575" s="14">
        <f>(H575/2724.45)*100</f>
        <v>2.0921653911798712</v>
      </c>
    </row>
    <row r="576" spans="1:13" x14ac:dyDescent="0.2">
      <c r="A576" s="9" t="s">
        <v>43</v>
      </c>
      <c r="B576" s="19">
        <v>2005</v>
      </c>
      <c r="C576" s="9"/>
      <c r="D576" s="15">
        <v>214</v>
      </c>
      <c r="E576" s="15">
        <v>7</v>
      </c>
      <c r="F576" s="15">
        <v>13</v>
      </c>
      <c r="G576" s="15"/>
      <c r="H576" s="15">
        <v>234</v>
      </c>
      <c r="I576" s="16"/>
      <c r="J576" s="16"/>
      <c r="K576" s="16"/>
      <c r="L576" s="16"/>
      <c r="M576" s="16"/>
    </row>
    <row r="577" spans="1:13" x14ac:dyDescent="0.2">
      <c r="A577" t="s">
        <v>43</v>
      </c>
      <c r="B577" s="20">
        <v>2005</v>
      </c>
      <c r="C577" t="s">
        <v>11</v>
      </c>
      <c r="D577" s="13">
        <v>50</v>
      </c>
      <c r="E577" s="13">
        <v>2</v>
      </c>
      <c r="F577" s="13">
        <v>3</v>
      </c>
      <c r="G577" s="13"/>
      <c r="H577" s="13">
        <v>55</v>
      </c>
      <c r="I577" s="14">
        <f>(D577/1041.1)*100</f>
        <v>4.8026126212659692</v>
      </c>
      <c r="J577" s="14">
        <f>(E577/1041.1)*100</f>
        <v>0.19210450485063876</v>
      </c>
      <c r="K577" s="14">
        <f>(F577/1041.1)*100</f>
        <v>0.28815675727595813</v>
      </c>
      <c r="L577" s="14">
        <f>(G577/1041.1)*100</f>
        <v>0</v>
      </c>
      <c r="M577" s="14">
        <f>(H577/1041.1)*100</f>
        <v>5.2828738833925657</v>
      </c>
    </row>
    <row r="578" spans="1:13" x14ac:dyDescent="0.2">
      <c r="A578" t="s">
        <v>43</v>
      </c>
      <c r="B578" s="20">
        <v>2005</v>
      </c>
      <c r="C578" t="s">
        <v>16</v>
      </c>
      <c r="D578" s="13">
        <v>122</v>
      </c>
      <c r="E578" s="13"/>
      <c r="F578" s="13"/>
      <c r="G578" s="13"/>
      <c r="H578" s="13">
        <v>122</v>
      </c>
      <c r="I578" s="14">
        <f>(D578/2228.59)*100</f>
        <v>5.4743133550810148</v>
      </c>
      <c r="J578" s="14">
        <f>(E578/2228.59)*100</f>
        <v>0</v>
      </c>
      <c r="K578" s="14">
        <f>(F578/2228.59)*100</f>
        <v>0</v>
      </c>
      <c r="L578" s="14">
        <f>(G578/2228.59)*100</f>
        <v>0</v>
      </c>
      <c r="M578" s="14">
        <f>(H578/2228.59)*100</f>
        <v>5.4743133550810148</v>
      </c>
    </row>
    <row r="579" spans="1:13" x14ac:dyDescent="0.2">
      <c r="A579" t="s">
        <v>43</v>
      </c>
      <c r="B579" s="20">
        <v>2005</v>
      </c>
      <c r="C579" t="s">
        <v>17</v>
      </c>
      <c r="D579" s="13">
        <v>42</v>
      </c>
      <c r="E579" s="13">
        <v>5</v>
      </c>
      <c r="F579" s="13">
        <v>10</v>
      </c>
      <c r="G579" s="13"/>
      <c r="H579" s="13">
        <v>57</v>
      </c>
      <c r="I579" s="14">
        <f>(D579/2724.45)*100</f>
        <v>1.5415955513956947</v>
      </c>
      <c r="J579" s="14">
        <f>(E579/2724.45)*100</f>
        <v>0.18352327992805889</v>
      </c>
      <c r="K579" s="14">
        <f>(F579/2724.45)*100</f>
        <v>0.36704655985611778</v>
      </c>
      <c r="L579" s="14">
        <f>(G579/2724.45)*100</f>
        <v>0</v>
      </c>
      <c r="M579" s="14">
        <f>(H579/2724.45)*100</f>
        <v>2.0921653911798717</v>
      </c>
    </row>
    <row r="580" spans="1:13" x14ac:dyDescent="0.2">
      <c r="A580" s="9" t="s">
        <v>43</v>
      </c>
      <c r="B580" s="19">
        <v>2006</v>
      </c>
      <c r="C580" s="9"/>
      <c r="D580" s="15">
        <v>172</v>
      </c>
      <c r="E580" s="15">
        <v>6</v>
      </c>
      <c r="F580" s="15">
        <v>26</v>
      </c>
      <c r="G580" s="15">
        <v>1</v>
      </c>
      <c r="H580" s="15">
        <v>205</v>
      </c>
      <c r="I580" s="16"/>
      <c r="J580" s="16"/>
      <c r="K580" s="16"/>
      <c r="L580" s="16"/>
      <c r="M580" s="16"/>
    </row>
    <row r="581" spans="1:13" x14ac:dyDescent="0.2">
      <c r="A581" t="s">
        <v>43</v>
      </c>
      <c r="B581" s="20">
        <v>2006</v>
      </c>
      <c r="C581" t="s">
        <v>11</v>
      </c>
      <c r="D581" s="13">
        <v>43</v>
      </c>
      <c r="E581" s="13"/>
      <c r="F581" s="13">
        <v>11</v>
      </c>
      <c r="G581" s="13"/>
      <c r="H581" s="13">
        <v>54</v>
      </c>
      <c r="I581" s="14">
        <f>(D581/1041.1)*100</f>
        <v>4.1302468542887336</v>
      </c>
      <c r="J581" s="14">
        <f>(E581/1041.1)*100</f>
        <v>0</v>
      </c>
      <c r="K581" s="14">
        <f>(F581/1041.1)*100</f>
        <v>1.0565747766785132</v>
      </c>
      <c r="L581" s="14">
        <f>(G581/1041.1)*100</f>
        <v>0</v>
      </c>
      <c r="M581" s="14">
        <f>(H581/1041.1)*100</f>
        <v>5.1868216309672466</v>
      </c>
    </row>
    <row r="582" spans="1:13" x14ac:dyDescent="0.2">
      <c r="A582" t="s">
        <v>43</v>
      </c>
      <c r="B582" s="20">
        <v>2006</v>
      </c>
      <c r="C582" t="s">
        <v>16</v>
      </c>
      <c r="D582" s="13">
        <v>86</v>
      </c>
      <c r="E582" s="13"/>
      <c r="F582" s="13">
        <v>1</v>
      </c>
      <c r="G582" s="13"/>
      <c r="H582" s="13">
        <v>87</v>
      </c>
      <c r="I582" s="14">
        <f>(D582/2228.59)*100</f>
        <v>3.8589422011226828</v>
      </c>
      <c r="J582" s="14">
        <f>(E582/2228.59)*100</f>
        <v>0</v>
      </c>
      <c r="K582" s="14">
        <f>(F582/2228.59)*100</f>
        <v>4.4871420943287006E-2</v>
      </c>
      <c r="L582" s="14">
        <f>(G582/2228.59)*100</f>
        <v>0</v>
      </c>
      <c r="M582" s="14">
        <f>(H582/2228.59)*100</f>
        <v>3.9038136220659698</v>
      </c>
    </row>
    <row r="583" spans="1:13" x14ac:dyDescent="0.2">
      <c r="A583" t="s">
        <v>43</v>
      </c>
      <c r="B583" s="20">
        <v>2006</v>
      </c>
      <c r="C583" t="s">
        <v>17</v>
      </c>
      <c r="D583" s="13">
        <v>43</v>
      </c>
      <c r="E583" s="13">
        <v>6</v>
      </c>
      <c r="F583" s="13">
        <v>14</v>
      </c>
      <c r="G583" s="13">
        <v>1</v>
      </c>
      <c r="H583" s="13">
        <v>64</v>
      </c>
      <c r="I583" s="14">
        <f>(D583/2724.45)*100</f>
        <v>1.5783002073813064</v>
      </c>
      <c r="J583" s="14">
        <f>(E583/2724.45)*100</f>
        <v>0.22022793591367065</v>
      </c>
      <c r="K583" s="14">
        <f>(F583/2724.45)*100</f>
        <v>0.51386518379856494</v>
      </c>
      <c r="L583" s="14">
        <f>(G583/2724.45)*100</f>
        <v>3.6704655985611775E-2</v>
      </c>
      <c r="M583" s="14">
        <f>(H583/2724.45)*100</f>
        <v>2.3490979830791536</v>
      </c>
    </row>
    <row r="584" spans="1:13" x14ac:dyDescent="0.2">
      <c r="A584" s="9" t="s">
        <v>43</v>
      </c>
      <c r="B584" s="19">
        <v>2007</v>
      </c>
      <c r="C584" s="9"/>
      <c r="D584" s="15">
        <v>153</v>
      </c>
      <c r="E584" s="15">
        <v>6</v>
      </c>
      <c r="F584" s="15">
        <v>45</v>
      </c>
      <c r="G584" s="15">
        <v>3</v>
      </c>
      <c r="H584" s="15">
        <v>207</v>
      </c>
      <c r="I584" s="16"/>
      <c r="J584" s="16"/>
      <c r="K584" s="16"/>
      <c r="L584" s="16"/>
      <c r="M584" s="16"/>
    </row>
    <row r="585" spans="1:13" x14ac:dyDescent="0.2">
      <c r="A585" t="s">
        <v>43</v>
      </c>
      <c r="B585" s="20">
        <v>2007</v>
      </c>
      <c r="C585" t="s">
        <v>11</v>
      </c>
      <c r="D585" s="13">
        <v>53</v>
      </c>
      <c r="E585" s="13">
        <v>3</v>
      </c>
      <c r="F585" s="13">
        <v>25</v>
      </c>
      <c r="G585" s="13">
        <v>2</v>
      </c>
      <c r="H585" s="13">
        <v>83</v>
      </c>
      <c r="I585" s="14">
        <f>(D585/1041.1)*100</f>
        <v>5.0907693785419275</v>
      </c>
      <c r="J585" s="14">
        <f>(E585/1041.1)*100</f>
        <v>0.28815675727595813</v>
      </c>
      <c r="K585" s="14">
        <f>(F585/1041.1)*100</f>
        <v>2.4013063106329846</v>
      </c>
      <c r="L585" s="14">
        <f>(G585/1041.1)*100</f>
        <v>0.19210450485063876</v>
      </c>
      <c r="M585" s="14">
        <f>(H585/1041.1)*100</f>
        <v>7.972336951301509</v>
      </c>
    </row>
    <row r="586" spans="1:13" x14ac:dyDescent="0.2">
      <c r="A586" t="s">
        <v>43</v>
      </c>
      <c r="B586" s="20">
        <v>2007</v>
      </c>
      <c r="C586" t="s">
        <v>16</v>
      </c>
      <c r="D586" s="13">
        <v>68</v>
      </c>
      <c r="E586" s="13"/>
      <c r="F586" s="13">
        <v>5</v>
      </c>
      <c r="G586" s="13"/>
      <c r="H586" s="13">
        <v>73</v>
      </c>
      <c r="I586" s="14">
        <f>(D586/2228.59)*100</f>
        <v>3.0512566241435164</v>
      </c>
      <c r="J586" s="14">
        <f>(E586/2228.59)*100</f>
        <v>0</v>
      </c>
      <c r="K586" s="14">
        <f>(F586/2228.59)*100</f>
        <v>0.22435710471643502</v>
      </c>
      <c r="L586" s="14">
        <f>(G586/2228.59)*100</f>
        <v>0</v>
      </c>
      <c r="M586" s="14">
        <f>(H586/2228.59)*100</f>
        <v>3.2756137288599518</v>
      </c>
    </row>
    <row r="587" spans="1:13" x14ac:dyDescent="0.2">
      <c r="A587" t="s">
        <v>43</v>
      </c>
      <c r="B587" s="20">
        <v>2007</v>
      </c>
      <c r="C587" t="s">
        <v>17</v>
      </c>
      <c r="D587" s="13">
        <v>32</v>
      </c>
      <c r="E587" s="13">
        <v>3</v>
      </c>
      <c r="F587" s="13">
        <v>15</v>
      </c>
      <c r="G587" s="13">
        <v>1</v>
      </c>
      <c r="H587" s="13">
        <v>51</v>
      </c>
      <c r="I587" s="14">
        <f>(D587/2724.45)*100</f>
        <v>1.1745489915395768</v>
      </c>
      <c r="J587" s="14">
        <f>(E587/2724.45)*100</f>
        <v>0.11011396795683533</v>
      </c>
      <c r="K587" s="14">
        <f>(F587/2724.45)*100</f>
        <v>0.55056983978417662</v>
      </c>
      <c r="L587" s="14">
        <f>(G587/2724.45)*100</f>
        <v>3.6704655985611775E-2</v>
      </c>
      <c r="M587" s="14">
        <f>(H587/2724.45)*100</f>
        <v>1.8719374552662007</v>
      </c>
    </row>
    <row r="588" spans="1:13" x14ac:dyDescent="0.2">
      <c r="A588" s="9" t="s">
        <v>43</v>
      </c>
      <c r="B588" s="19">
        <v>2008</v>
      </c>
      <c r="C588" s="9"/>
      <c r="D588" s="15">
        <v>176</v>
      </c>
      <c r="E588" s="15">
        <v>6</v>
      </c>
      <c r="F588" s="15">
        <v>61</v>
      </c>
      <c r="G588" s="15">
        <v>4</v>
      </c>
      <c r="H588" s="15">
        <v>247</v>
      </c>
      <c r="I588" s="16"/>
      <c r="J588" s="16"/>
      <c r="K588" s="16"/>
      <c r="L588" s="16"/>
      <c r="M588" s="16"/>
    </row>
    <row r="589" spans="1:13" x14ac:dyDescent="0.2">
      <c r="A589" t="s">
        <v>43</v>
      </c>
      <c r="B589" s="20">
        <v>2008</v>
      </c>
      <c r="C589" t="s">
        <v>11</v>
      </c>
      <c r="D589" s="13">
        <v>89</v>
      </c>
      <c r="E589" s="13">
        <v>1</v>
      </c>
      <c r="F589" s="13">
        <v>14</v>
      </c>
      <c r="G589" s="13">
        <v>2</v>
      </c>
      <c r="H589" s="13">
        <v>106</v>
      </c>
      <c r="I589" s="14">
        <f>(D589/1041.1)*100</f>
        <v>8.5486504658534237</v>
      </c>
      <c r="J589" s="14">
        <f>(E589/1041.1)*100</f>
        <v>9.6052252425319382E-2</v>
      </c>
      <c r="K589" s="14">
        <f>(F589/1041.1)*100</f>
        <v>1.3447315339544712</v>
      </c>
      <c r="L589" s="14">
        <f>(G589/1041.1)*100</f>
        <v>0.19210450485063876</v>
      </c>
      <c r="M589" s="14">
        <f>(H589/1041.1)*100</f>
        <v>10.181538757083855</v>
      </c>
    </row>
    <row r="590" spans="1:13" x14ac:dyDescent="0.2">
      <c r="A590" t="s">
        <v>43</v>
      </c>
      <c r="B590" s="20">
        <v>2008</v>
      </c>
      <c r="C590" t="s">
        <v>16</v>
      </c>
      <c r="D590" s="13">
        <v>39</v>
      </c>
      <c r="E590" s="13"/>
      <c r="F590" s="13">
        <v>1</v>
      </c>
      <c r="G590" s="13"/>
      <c r="H590" s="13">
        <v>40</v>
      </c>
      <c r="I590" s="14">
        <f>(D590/2228.59)*100</f>
        <v>1.7499854167881932</v>
      </c>
      <c r="J590" s="14">
        <f>(E590/2228.59)*100</f>
        <v>0</v>
      </c>
      <c r="K590" s="14">
        <f>(F590/2228.59)*100</f>
        <v>4.4871420943287006E-2</v>
      </c>
      <c r="L590" s="14">
        <f>(G590/2228.59)*100</f>
        <v>0</v>
      </c>
      <c r="M590" s="14">
        <f>(H590/2228.59)*100</f>
        <v>1.7948568377314802</v>
      </c>
    </row>
    <row r="591" spans="1:13" x14ac:dyDescent="0.2">
      <c r="A591" t="s">
        <v>43</v>
      </c>
      <c r="B591" s="20">
        <v>2008</v>
      </c>
      <c r="C591" t="s">
        <v>20</v>
      </c>
      <c r="D591" s="13"/>
      <c r="E591" s="13"/>
      <c r="F591" s="13">
        <v>1</v>
      </c>
      <c r="G591" s="13"/>
      <c r="H591" s="13">
        <v>1</v>
      </c>
      <c r="I591" s="14">
        <f>(D591/8.81)*100</f>
        <v>0</v>
      </c>
      <c r="J591" s="14">
        <f>(E591/8.81)*100</f>
        <v>0</v>
      </c>
      <c r="K591" s="14">
        <f>(F591/8.81)*100</f>
        <v>11.350737797956867</v>
      </c>
      <c r="L591" s="14">
        <f>(G591/8.81)*100</f>
        <v>0</v>
      </c>
      <c r="M591" s="14">
        <f>(H591/8.81)*100</f>
        <v>11.350737797956867</v>
      </c>
    </row>
    <row r="592" spans="1:13" x14ac:dyDescent="0.2">
      <c r="A592" t="s">
        <v>43</v>
      </c>
      <c r="B592" s="20">
        <v>2008</v>
      </c>
      <c r="C592" t="s">
        <v>17</v>
      </c>
      <c r="D592" s="13">
        <v>48</v>
      </c>
      <c r="E592" s="13">
        <v>5</v>
      </c>
      <c r="F592" s="13">
        <v>45</v>
      </c>
      <c r="G592" s="13">
        <v>2</v>
      </c>
      <c r="H592" s="13">
        <v>100</v>
      </c>
      <c r="I592" s="14">
        <f>(D592/2724.45)*100</f>
        <v>1.7618234873093652</v>
      </c>
      <c r="J592" s="14">
        <f>(E592/2724.45)*100</f>
        <v>0.18352327992805889</v>
      </c>
      <c r="K592" s="14">
        <f>(F592/2724.45)*100</f>
        <v>1.65170951935253</v>
      </c>
      <c r="L592" s="14">
        <f>(G592/2724.45)*100</f>
        <v>7.3409311971223551E-2</v>
      </c>
      <c r="M592" s="14">
        <f>(H592/2724.45)*100</f>
        <v>3.6704655985611776</v>
      </c>
    </row>
    <row r="593" spans="1:13" x14ac:dyDescent="0.2">
      <c r="A593" s="9" t="s">
        <v>43</v>
      </c>
      <c r="B593" s="19">
        <v>2009</v>
      </c>
      <c r="C593" s="9"/>
      <c r="D593" s="15">
        <v>274</v>
      </c>
      <c r="E593" s="15">
        <v>68</v>
      </c>
      <c r="F593" s="15">
        <v>136</v>
      </c>
      <c r="G593" s="15">
        <v>5</v>
      </c>
      <c r="H593" s="15">
        <v>483</v>
      </c>
      <c r="I593" s="16"/>
      <c r="J593" s="16"/>
      <c r="K593" s="16"/>
      <c r="L593" s="16"/>
      <c r="M593" s="16"/>
    </row>
    <row r="594" spans="1:13" x14ac:dyDescent="0.2">
      <c r="A594" t="s">
        <v>43</v>
      </c>
      <c r="B594" s="20">
        <v>2009</v>
      </c>
      <c r="C594" t="s">
        <v>11</v>
      </c>
      <c r="D594" s="13">
        <v>95</v>
      </c>
      <c r="E594" s="13">
        <v>13</v>
      </c>
      <c r="F594" s="13">
        <v>36</v>
      </c>
      <c r="G594" s="13"/>
      <c r="H594" s="13">
        <v>144</v>
      </c>
      <c r="I594" s="14">
        <f>(D594/1041.1)*100</f>
        <v>9.124963980405342</v>
      </c>
      <c r="J594" s="14">
        <f>(E594/1041.1)*100</f>
        <v>1.2486792815291521</v>
      </c>
      <c r="K594" s="14">
        <f>(F594/1041.1)*100</f>
        <v>3.4578810873114976</v>
      </c>
      <c r="L594" s="14">
        <f>(G594/1041.1)*100</f>
        <v>0</v>
      </c>
      <c r="M594" s="14">
        <f>(H594/1041.1)*100</f>
        <v>13.83152434924599</v>
      </c>
    </row>
    <row r="595" spans="1:13" x14ac:dyDescent="0.2">
      <c r="A595" t="s">
        <v>43</v>
      </c>
      <c r="B595" s="20">
        <v>2009</v>
      </c>
      <c r="C595" t="s">
        <v>16</v>
      </c>
      <c r="D595" s="13">
        <v>43</v>
      </c>
      <c r="E595" s="13">
        <v>2</v>
      </c>
      <c r="F595" s="13">
        <v>10</v>
      </c>
      <c r="G595" s="13"/>
      <c r="H595" s="13">
        <v>55</v>
      </c>
      <c r="I595" s="14">
        <f>(D595/2228.59)*100</f>
        <v>1.9294711005613414</v>
      </c>
      <c r="J595" s="14">
        <f>(E595/2228.59)*100</f>
        <v>8.9742841886574012E-2</v>
      </c>
      <c r="K595" s="14">
        <f>(F595/2228.59)*100</f>
        <v>0.44871420943287005</v>
      </c>
      <c r="L595" s="14">
        <f>(G595/2228.59)*100</f>
        <v>0</v>
      </c>
      <c r="M595" s="14">
        <f>(H595/2228.59)*100</f>
        <v>2.4679281518807854</v>
      </c>
    </row>
    <row r="596" spans="1:13" x14ac:dyDescent="0.2">
      <c r="A596" t="s">
        <v>43</v>
      </c>
      <c r="B596" s="20">
        <v>2009</v>
      </c>
      <c r="C596" t="s">
        <v>20</v>
      </c>
      <c r="D596" s="13"/>
      <c r="E596" s="13"/>
      <c r="F596" s="13">
        <v>1</v>
      </c>
      <c r="G596" s="13"/>
      <c r="H596" s="13">
        <v>1</v>
      </c>
      <c r="I596" s="14">
        <f>(D596/8.81)*100</f>
        <v>0</v>
      </c>
      <c r="J596" s="14">
        <f>(E596/8.81)*100</f>
        <v>0</v>
      </c>
      <c r="K596" s="14">
        <f>(F596/8.81)*100</f>
        <v>11.350737797956867</v>
      </c>
      <c r="L596" s="14">
        <f>(G596/8.81)*100</f>
        <v>0</v>
      </c>
      <c r="M596" s="14">
        <f>(H596/8.81)*100</f>
        <v>11.350737797956867</v>
      </c>
    </row>
    <row r="597" spans="1:13" x14ac:dyDescent="0.2">
      <c r="A597" t="s">
        <v>43</v>
      </c>
      <c r="B597" s="20">
        <v>2009</v>
      </c>
      <c r="C597" t="s">
        <v>17</v>
      </c>
      <c r="D597" s="13">
        <v>136.00000000000003</v>
      </c>
      <c r="E597" s="13">
        <v>53</v>
      </c>
      <c r="F597" s="13">
        <v>89</v>
      </c>
      <c r="G597" s="13">
        <v>5</v>
      </c>
      <c r="H597" s="13">
        <v>283</v>
      </c>
      <c r="I597" s="14">
        <f>(D597/2724.45)*100</f>
        <v>4.9918332140432033</v>
      </c>
      <c r="J597" s="14">
        <f>(E597/2724.45)*100</f>
        <v>1.9453467672374241</v>
      </c>
      <c r="K597" s="14">
        <f>(F597/2724.45)*100</f>
        <v>3.266714382719448</v>
      </c>
      <c r="L597" s="14">
        <f>(G597/2724.45)*100</f>
        <v>0.18352327992805889</v>
      </c>
      <c r="M597" s="14">
        <f>(H597/2724.45)*100</f>
        <v>10.387417643928133</v>
      </c>
    </row>
    <row r="598" spans="1:13" x14ac:dyDescent="0.2">
      <c r="A598" s="9" t="s">
        <v>43</v>
      </c>
      <c r="B598" s="19">
        <v>2010</v>
      </c>
      <c r="C598" s="9"/>
      <c r="D598" s="15">
        <v>174</v>
      </c>
      <c r="E598" s="15">
        <v>12</v>
      </c>
      <c r="F598" s="15">
        <v>82</v>
      </c>
      <c r="G598" s="15">
        <v>2</v>
      </c>
      <c r="H598" s="15">
        <v>270</v>
      </c>
      <c r="I598" s="16"/>
      <c r="J598" s="16"/>
      <c r="K598" s="16"/>
      <c r="L598" s="16"/>
      <c r="M598" s="16"/>
    </row>
    <row r="599" spans="1:13" x14ac:dyDescent="0.2">
      <c r="A599" t="s">
        <v>43</v>
      </c>
      <c r="B599" s="20">
        <v>2010</v>
      </c>
      <c r="C599" t="s">
        <v>11</v>
      </c>
      <c r="D599" s="13">
        <v>54.000000000000007</v>
      </c>
      <c r="E599" s="13">
        <v>2</v>
      </c>
      <c r="F599" s="13">
        <v>13</v>
      </c>
      <c r="G599" s="13">
        <v>1</v>
      </c>
      <c r="H599" s="13">
        <v>70</v>
      </c>
      <c r="I599" s="14">
        <f>(D599/1041.1)*100</f>
        <v>5.1868216309672466</v>
      </c>
      <c r="J599" s="14">
        <f>(E599/1041.1)*100</f>
        <v>0.19210450485063876</v>
      </c>
      <c r="K599" s="14">
        <f>(F599/1041.1)*100</f>
        <v>1.2486792815291521</v>
      </c>
      <c r="L599" s="14">
        <f>(G599/1041.1)*100</f>
        <v>9.6052252425319382E-2</v>
      </c>
      <c r="M599" s="14">
        <f>(H599/1041.1)*100</f>
        <v>6.7236576697723569</v>
      </c>
    </row>
    <row r="600" spans="1:13" x14ac:dyDescent="0.2">
      <c r="A600" t="s">
        <v>43</v>
      </c>
      <c r="B600" s="20">
        <v>2010</v>
      </c>
      <c r="C600" t="s">
        <v>16</v>
      </c>
      <c r="D600" s="13">
        <v>37</v>
      </c>
      <c r="E600" s="13"/>
      <c r="F600" s="13">
        <v>5</v>
      </c>
      <c r="G600" s="13"/>
      <c r="H600" s="13">
        <v>42</v>
      </c>
      <c r="I600" s="14">
        <f>(D600/2228.59)*100</f>
        <v>1.6602425749016194</v>
      </c>
      <c r="J600" s="14">
        <f>(E600/2228.59)*100</f>
        <v>0</v>
      </c>
      <c r="K600" s="14">
        <f>(F600/2228.59)*100</f>
        <v>0.22435710471643502</v>
      </c>
      <c r="L600" s="14">
        <f>(G600/2228.59)*100</f>
        <v>0</v>
      </c>
      <c r="M600" s="14">
        <f>(H600/2228.59)*100</f>
        <v>1.8845996796180542</v>
      </c>
    </row>
    <row r="601" spans="1:13" x14ac:dyDescent="0.2">
      <c r="A601" t="s">
        <v>43</v>
      </c>
      <c r="B601" s="20">
        <v>2010</v>
      </c>
      <c r="C601" t="s">
        <v>20</v>
      </c>
      <c r="D601" s="13">
        <v>1</v>
      </c>
      <c r="E601" s="13"/>
      <c r="F601" s="13"/>
      <c r="G601" s="13"/>
      <c r="H601" s="13">
        <v>1</v>
      </c>
      <c r="I601" s="14">
        <f>(D601/8.81)*100</f>
        <v>11.350737797956867</v>
      </c>
      <c r="J601" s="14">
        <f>(E601/8.81)*100</f>
        <v>0</v>
      </c>
      <c r="K601" s="14">
        <f>(F601/8.81)*100</f>
        <v>0</v>
      </c>
      <c r="L601" s="14">
        <f>(G601/8.81)*100</f>
        <v>0</v>
      </c>
      <c r="M601" s="14">
        <f>(H601/8.81)*100</f>
        <v>11.350737797956867</v>
      </c>
    </row>
    <row r="602" spans="1:13" x14ac:dyDescent="0.2">
      <c r="A602" t="s">
        <v>43</v>
      </c>
      <c r="B602" s="20">
        <v>2010</v>
      </c>
      <c r="C602" t="s">
        <v>17</v>
      </c>
      <c r="D602" s="13">
        <v>81.999999999999986</v>
      </c>
      <c r="E602" s="13">
        <v>10</v>
      </c>
      <c r="F602" s="13">
        <v>64</v>
      </c>
      <c r="G602" s="13">
        <v>1</v>
      </c>
      <c r="H602" s="13">
        <v>157</v>
      </c>
      <c r="I602" s="14">
        <f>(D602/2724.45)*100</f>
        <v>3.0097817908201652</v>
      </c>
      <c r="J602" s="14">
        <f>(E602/2724.45)*100</f>
        <v>0.36704655985611778</v>
      </c>
      <c r="K602" s="14">
        <f>(F602/2724.45)*100</f>
        <v>2.3490979830791536</v>
      </c>
      <c r="L602" s="14">
        <f>(G602/2724.45)*100</f>
        <v>3.6704655985611775E-2</v>
      </c>
      <c r="M602" s="14">
        <f>(H602/2724.45)*100</f>
        <v>5.7626309897410497</v>
      </c>
    </row>
    <row r="603" spans="1:13" x14ac:dyDescent="0.2">
      <c r="A603" s="9" t="s">
        <v>43</v>
      </c>
      <c r="B603" s="19">
        <v>2011</v>
      </c>
      <c r="C603" s="9"/>
      <c r="D603" s="15">
        <v>138</v>
      </c>
      <c r="E603" s="15">
        <v>52.000000000000007</v>
      </c>
      <c r="F603" s="15">
        <v>78</v>
      </c>
      <c r="G603" s="15">
        <v>4</v>
      </c>
      <c r="H603" s="15">
        <v>272</v>
      </c>
      <c r="I603" s="16"/>
      <c r="J603" s="16"/>
      <c r="K603" s="16"/>
      <c r="L603" s="16"/>
      <c r="M603" s="16"/>
    </row>
    <row r="604" spans="1:13" x14ac:dyDescent="0.2">
      <c r="A604" t="s">
        <v>43</v>
      </c>
      <c r="B604" s="20">
        <v>2011</v>
      </c>
      <c r="C604" t="s">
        <v>11</v>
      </c>
      <c r="D604" s="13">
        <v>47</v>
      </c>
      <c r="E604" s="13">
        <v>2</v>
      </c>
      <c r="F604" s="13">
        <v>10</v>
      </c>
      <c r="G604" s="13"/>
      <c r="H604" s="13">
        <v>59</v>
      </c>
      <c r="I604" s="14">
        <f>(D604/1041.1)*100</f>
        <v>4.514455863990011</v>
      </c>
      <c r="J604" s="14">
        <f>(E604/1041.1)*100</f>
        <v>0.19210450485063876</v>
      </c>
      <c r="K604" s="14">
        <f>(F604/1041.1)*100</f>
        <v>0.96052252425319373</v>
      </c>
      <c r="L604" s="14">
        <f>(G604/1041.1)*100</f>
        <v>0</v>
      </c>
      <c r="M604" s="14">
        <f>(H604/1041.1)*100</f>
        <v>5.6670828930938439</v>
      </c>
    </row>
    <row r="605" spans="1:13" x14ac:dyDescent="0.2">
      <c r="A605" t="s">
        <v>43</v>
      </c>
      <c r="B605" s="20">
        <v>2011</v>
      </c>
      <c r="C605" t="s">
        <v>16</v>
      </c>
      <c r="D605" s="13">
        <v>27.999999999999996</v>
      </c>
      <c r="E605" s="13">
        <v>1</v>
      </c>
      <c r="F605" s="13">
        <v>6</v>
      </c>
      <c r="G605" s="13"/>
      <c r="H605" s="13">
        <v>35</v>
      </c>
      <c r="I605" s="14">
        <f>(D605/2228.59)*100</f>
        <v>1.256399786412036</v>
      </c>
      <c r="J605" s="14">
        <f>(E605/2228.59)*100</f>
        <v>4.4871420943287006E-2</v>
      </c>
      <c r="K605" s="14">
        <f>(F605/2228.59)*100</f>
        <v>0.26922852565972205</v>
      </c>
      <c r="L605" s="14">
        <f>(G605/2228.59)*100</f>
        <v>0</v>
      </c>
      <c r="M605" s="14">
        <f>(H605/2228.59)*100</f>
        <v>1.5704997330150454</v>
      </c>
    </row>
    <row r="606" spans="1:13" x14ac:dyDescent="0.2">
      <c r="A606" t="s">
        <v>43</v>
      </c>
      <c r="B606" s="20">
        <v>2011</v>
      </c>
      <c r="C606" t="s">
        <v>17</v>
      </c>
      <c r="D606" s="13">
        <v>63</v>
      </c>
      <c r="E606" s="13">
        <v>49.000000000000007</v>
      </c>
      <c r="F606" s="13">
        <v>62</v>
      </c>
      <c r="G606" s="13">
        <v>4</v>
      </c>
      <c r="H606" s="13">
        <v>178</v>
      </c>
      <c r="I606" s="14">
        <f>(D606/2724.45)*100</f>
        <v>2.3123933270935417</v>
      </c>
      <c r="J606" s="14">
        <f>(E606/2724.45)*100</f>
        <v>1.7985281432949771</v>
      </c>
      <c r="K606" s="14">
        <f>(F606/2724.45)*100</f>
        <v>2.2756886711079303</v>
      </c>
      <c r="L606" s="14">
        <f>(G606/2724.45)*100</f>
        <v>0.1468186239424471</v>
      </c>
      <c r="M606" s="14">
        <f>(H606/2724.45)*100</f>
        <v>6.5334287654388961</v>
      </c>
    </row>
    <row r="607" spans="1:13" x14ac:dyDescent="0.2">
      <c r="A607" s="9" t="s">
        <v>43</v>
      </c>
      <c r="B607" s="19">
        <v>2012</v>
      </c>
      <c r="C607" s="9"/>
      <c r="D607" s="15">
        <v>121</v>
      </c>
      <c r="E607" s="15">
        <v>108</v>
      </c>
      <c r="F607" s="15">
        <v>61</v>
      </c>
      <c r="G607" s="15">
        <v>21</v>
      </c>
      <c r="H607" s="15">
        <v>311</v>
      </c>
      <c r="I607" s="16"/>
      <c r="J607" s="16"/>
      <c r="K607" s="16"/>
      <c r="L607" s="16"/>
      <c r="M607" s="16"/>
    </row>
    <row r="608" spans="1:13" x14ac:dyDescent="0.2">
      <c r="A608" t="s">
        <v>43</v>
      </c>
      <c r="B608" s="20">
        <v>2012</v>
      </c>
      <c r="C608" t="s">
        <v>11</v>
      </c>
      <c r="D608" s="13">
        <v>22.000000000000004</v>
      </c>
      <c r="E608" s="13">
        <v>4</v>
      </c>
      <c r="F608" s="13">
        <v>4</v>
      </c>
      <c r="G608" s="13">
        <v>1</v>
      </c>
      <c r="H608" s="13">
        <v>31.000000000000004</v>
      </c>
      <c r="I608" s="14">
        <f>(D608/1041.1)*100</f>
        <v>2.1131495533570268</v>
      </c>
      <c r="J608" s="14">
        <f>(E608/1041.1)*100</f>
        <v>0.38420900970127753</v>
      </c>
      <c r="K608" s="14">
        <f>(F608/1041.1)*100</f>
        <v>0.38420900970127753</v>
      </c>
      <c r="L608" s="14">
        <f>(G608/1041.1)*100</f>
        <v>9.6052252425319382E-2</v>
      </c>
      <c r="M608" s="14">
        <f>(H608/1041.1)*100</f>
        <v>2.9776198251849011</v>
      </c>
    </row>
    <row r="609" spans="1:13" x14ac:dyDescent="0.2">
      <c r="A609" t="s">
        <v>43</v>
      </c>
      <c r="B609" s="20">
        <v>2012</v>
      </c>
      <c r="C609" t="s">
        <v>16</v>
      </c>
      <c r="D609" s="13">
        <v>15</v>
      </c>
      <c r="E609" s="13">
        <v>3</v>
      </c>
      <c r="F609" s="13">
        <v>7</v>
      </c>
      <c r="G609" s="13"/>
      <c r="H609" s="13">
        <v>25</v>
      </c>
      <c r="I609" s="14">
        <f>(D609/2228.59)*100</f>
        <v>0.6730713141493051</v>
      </c>
      <c r="J609" s="14">
        <f>(E609/2228.59)*100</f>
        <v>0.13461426282986103</v>
      </c>
      <c r="K609" s="14">
        <f>(F609/2228.59)*100</f>
        <v>0.31409994660300905</v>
      </c>
      <c r="L609" s="14">
        <f>(G609/2228.59)*100</f>
        <v>0</v>
      </c>
      <c r="M609" s="14">
        <f>(H609/2228.59)*100</f>
        <v>1.1217855235821752</v>
      </c>
    </row>
    <row r="610" spans="1:13" x14ac:dyDescent="0.2">
      <c r="A610" t="s">
        <v>43</v>
      </c>
      <c r="B610" s="20">
        <v>2012</v>
      </c>
      <c r="C610" t="s">
        <v>20</v>
      </c>
      <c r="D610" s="13"/>
      <c r="E610" s="13"/>
      <c r="F610" s="13"/>
      <c r="G610" s="13">
        <v>1</v>
      </c>
      <c r="H610" s="13">
        <v>1</v>
      </c>
      <c r="I610" s="14">
        <f>(D610/8.81)*100</f>
        <v>0</v>
      </c>
      <c r="J610" s="14">
        <f>(E610/8.81)*100</f>
        <v>0</v>
      </c>
      <c r="K610" s="14">
        <f>(F610/8.81)*100</f>
        <v>0</v>
      </c>
      <c r="L610" s="14">
        <f>(G610/8.81)*100</f>
        <v>11.350737797956867</v>
      </c>
      <c r="M610" s="14">
        <f>(H610/8.81)*100</f>
        <v>11.350737797956867</v>
      </c>
    </row>
    <row r="611" spans="1:13" x14ac:dyDescent="0.2">
      <c r="A611" t="s">
        <v>43</v>
      </c>
      <c r="B611" s="20">
        <v>2012</v>
      </c>
      <c r="C611" t="s">
        <v>17</v>
      </c>
      <c r="D611" s="13">
        <v>84</v>
      </c>
      <c r="E611" s="13">
        <v>101</v>
      </c>
      <c r="F611" s="13">
        <v>50</v>
      </c>
      <c r="G611" s="13">
        <v>19</v>
      </c>
      <c r="H611" s="13">
        <v>254</v>
      </c>
      <c r="I611" s="14">
        <f>(D611/2724.45)*100</f>
        <v>3.0831911027913894</v>
      </c>
      <c r="J611" s="14">
        <f>(E611/2724.45)*100</f>
        <v>3.7071702545467899</v>
      </c>
      <c r="K611" s="14">
        <f>(F611/2724.45)*100</f>
        <v>1.8352327992805888</v>
      </c>
      <c r="L611" s="14">
        <f>(G611/2724.45)*100</f>
        <v>0.69738846372662378</v>
      </c>
      <c r="M611" s="14">
        <f>(H611/2724.45)*100</f>
        <v>9.3229826203453907</v>
      </c>
    </row>
    <row r="612" spans="1:13" x14ac:dyDescent="0.2">
      <c r="A612" s="6" t="s">
        <v>44</v>
      </c>
      <c r="B612" s="7" t="s">
        <v>96</v>
      </c>
      <c r="C612" s="6"/>
      <c r="D612" s="17">
        <v>887</v>
      </c>
      <c r="E612" s="17">
        <v>1752</v>
      </c>
      <c r="F612" s="17">
        <v>201</v>
      </c>
      <c r="G612" s="17">
        <v>33</v>
      </c>
      <c r="H612" s="17">
        <v>2873</v>
      </c>
      <c r="I612" s="18"/>
      <c r="J612" s="18"/>
      <c r="K612" s="18"/>
      <c r="L612" s="18"/>
      <c r="M612" s="18"/>
    </row>
    <row r="613" spans="1:13" x14ac:dyDescent="0.2">
      <c r="A613" s="9" t="s">
        <v>44</v>
      </c>
      <c r="B613" s="19">
        <v>2001</v>
      </c>
      <c r="C613" s="9"/>
      <c r="D613" s="15">
        <v>113</v>
      </c>
      <c r="E613" s="15">
        <v>426</v>
      </c>
      <c r="F613" s="15">
        <v>13</v>
      </c>
      <c r="G613" s="15">
        <v>25</v>
      </c>
      <c r="H613" s="15">
        <v>577</v>
      </c>
      <c r="I613" s="16"/>
      <c r="J613" s="16"/>
      <c r="K613" s="16"/>
      <c r="L613" s="16"/>
      <c r="M613" s="16"/>
    </row>
    <row r="614" spans="1:13" x14ac:dyDescent="0.2">
      <c r="A614" t="s">
        <v>44</v>
      </c>
      <c r="B614" s="20">
        <v>2001</v>
      </c>
      <c r="C614" t="s">
        <v>11</v>
      </c>
      <c r="D614" s="13">
        <v>2</v>
      </c>
      <c r="E614" s="13">
        <v>2</v>
      </c>
      <c r="F614" s="13"/>
      <c r="G614" s="13"/>
      <c r="H614" s="13">
        <v>4</v>
      </c>
      <c r="I614" s="14">
        <f>(D614/64.42)*100</f>
        <v>3.1046258925799441</v>
      </c>
      <c r="J614" s="14">
        <f>(E614/64.42)*100</f>
        <v>3.1046258925799441</v>
      </c>
      <c r="K614" s="14">
        <f>(F614/64.42)*100</f>
        <v>0</v>
      </c>
      <c r="L614" s="14">
        <f>(G614/64.42)*100</f>
        <v>0</v>
      </c>
      <c r="M614" s="14">
        <f>(H614/64.42)*100</f>
        <v>6.2092517851598883</v>
      </c>
    </row>
    <row r="615" spans="1:13" x14ac:dyDescent="0.2">
      <c r="A615" t="s">
        <v>44</v>
      </c>
      <c r="B615" s="20">
        <v>2001</v>
      </c>
      <c r="C615" t="s">
        <v>16</v>
      </c>
      <c r="D615" s="13">
        <v>5</v>
      </c>
      <c r="E615" s="13">
        <v>6</v>
      </c>
      <c r="F615" s="13"/>
      <c r="G615" s="13">
        <v>1</v>
      </c>
      <c r="H615" s="13">
        <v>12</v>
      </c>
      <c r="I615" s="14">
        <f>(D615/439.2)*100</f>
        <v>1.1384335154826959</v>
      </c>
      <c r="J615" s="14">
        <f>(E615/439.2)*100</f>
        <v>1.3661202185792349</v>
      </c>
      <c r="K615" s="14">
        <f>(F615/439.2)*100</f>
        <v>0</v>
      </c>
      <c r="L615" s="14">
        <f>(G615/439.2)*100</f>
        <v>0.22768670309653918</v>
      </c>
      <c r="M615" s="14">
        <f>(H615/439.2)*100</f>
        <v>2.7322404371584699</v>
      </c>
    </row>
    <row r="616" spans="1:13" x14ac:dyDescent="0.2">
      <c r="A616" t="s">
        <v>44</v>
      </c>
      <c r="B616" s="20">
        <v>2001</v>
      </c>
      <c r="C616" t="s">
        <v>20</v>
      </c>
      <c r="D616" s="13">
        <v>72</v>
      </c>
      <c r="E616" s="13">
        <v>326</v>
      </c>
      <c r="F616" s="13">
        <v>7</v>
      </c>
      <c r="G616" s="13">
        <v>21</v>
      </c>
      <c r="H616" s="13">
        <v>426</v>
      </c>
      <c r="I616" s="14">
        <f>(D616/42.12)*100</f>
        <v>170.94017094017096</v>
      </c>
      <c r="J616" s="14">
        <f>(E616/42.12)*100</f>
        <v>773.97910731244076</v>
      </c>
      <c r="K616" s="14">
        <f>(F616/42.12)*100</f>
        <v>16.619183285849953</v>
      </c>
      <c r="L616" s="14">
        <f>(G616/42.12)*100</f>
        <v>49.857549857549863</v>
      </c>
      <c r="M616" s="14">
        <f>(H616/42.12)*100</f>
        <v>1011.3960113960114</v>
      </c>
    </row>
    <row r="617" spans="1:13" x14ac:dyDescent="0.2">
      <c r="A617" t="s">
        <v>44</v>
      </c>
      <c r="B617" s="20">
        <v>2001</v>
      </c>
      <c r="C617" t="s">
        <v>17</v>
      </c>
      <c r="D617" s="13">
        <v>34</v>
      </c>
      <c r="E617" s="13">
        <v>91.999999999999986</v>
      </c>
      <c r="F617" s="13">
        <v>6</v>
      </c>
      <c r="G617" s="13">
        <v>3</v>
      </c>
      <c r="H617" s="13">
        <v>135</v>
      </c>
      <c r="I617" s="14">
        <f>(D617/472.38)*100</f>
        <v>7.1975951564418477</v>
      </c>
      <c r="J617" s="14">
        <f>(E617/472.38)*100</f>
        <v>19.475845717430879</v>
      </c>
      <c r="K617" s="14">
        <f>(F617/472.38)*100</f>
        <v>1.2701638511367968</v>
      </c>
      <c r="L617" s="14">
        <f>(G617/472.38)*100</f>
        <v>0.63508192556839838</v>
      </c>
      <c r="M617" s="14">
        <f>(H617/472.38)*100</f>
        <v>28.578686650577922</v>
      </c>
    </row>
    <row r="618" spans="1:13" x14ac:dyDescent="0.2">
      <c r="A618" s="9" t="s">
        <v>44</v>
      </c>
      <c r="B618" s="19">
        <v>2002</v>
      </c>
      <c r="C618" s="9"/>
      <c r="D618" s="15">
        <v>121</v>
      </c>
      <c r="E618" s="15">
        <v>391</v>
      </c>
      <c r="F618" s="15">
        <v>15</v>
      </c>
      <c r="G618" s="15">
        <v>6</v>
      </c>
      <c r="H618" s="15">
        <v>533</v>
      </c>
      <c r="I618" s="16"/>
      <c r="J618" s="16"/>
      <c r="K618" s="16"/>
      <c r="L618" s="16"/>
      <c r="M618" s="16"/>
    </row>
    <row r="619" spans="1:13" x14ac:dyDescent="0.2">
      <c r="A619" t="s">
        <v>44</v>
      </c>
      <c r="B619" s="20">
        <v>2002</v>
      </c>
      <c r="C619" t="s">
        <v>11</v>
      </c>
      <c r="D619" s="13">
        <v>4</v>
      </c>
      <c r="E619" s="13">
        <v>2</v>
      </c>
      <c r="F619" s="13"/>
      <c r="G619" s="13"/>
      <c r="H619" s="13">
        <v>6</v>
      </c>
      <c r="I619" s="14">
        <f>(D619/64.42)*100</f>
        <v>6.2092517851598883</v>
      </c>
      <c r="J619" s="14">
        <f>(E619/64.42)*100</f>
        <v>3.1046258925799441</v>
      </c>
      <c r="K619" s="14">
        <f>(F619/64.42)*100</f>
        <v>0</v>
      </c>
      <c r="L619" s="14">
        <f>(G619/64.42)*100</f>
        <v>0</v>
      </c>
      <c r="M619" s="14">
        <f>(H619/64.42)*100</f>
        <v>9.313877677739832</v>
      </c>
    </row>
    <row r="620" spans="1:13" x14ac:dyDescent="0.2">
      <c r="A620" t="s">
        <v>44</v>
      </c>
      <c r="B620" s="20">
        <v>2002</v>
      </c>
      <c r="C620" t="s">
        <v>16</v>
      </c>
      <c r="D620" s="13">
        <v>7</v>
      </c>
      <c r="E620" s="13"/>
      <c r="F620" s="13"/>
      <c r="G620" s="13"/>
      <c r="H620" s="13">
        <v>7</v>
      </c>
      <c r="I620" s="14">
        <f>(D620/439.2)*100</f>
        <v>1.5938069216757742</v>
      </c>
      <c r="J620" s="14">
        <f>(E620/439.2)*100</f>
        <v>0</v>
      </c>
      <c r="K620" s="14">
        <f>(F620/439.2)*100</f>
        <v>0</v>
      </c>
      <c r="L620" s="14">
        <f>(G620/439.2)*100</f>
        <v>0</v>
      </c>
      <c r="M620" s="14">
        <f>(H620/439.2)*100</f>
        <v>1.5938069216757742</v>
      </c>
    </row>
    <row r="621" spans="1:13" x14ac:dyDescent="0.2">
      <c r="A621" t="s">
        <v>44</v>
      </c>
      <c r="B621" s="20">
        <v>2002</v>
      </c>
      <c r="C621" t="s">
        <v>20</v>
      </c>
      <c r="D621" s="13">
        <v>84</v>
      </c>
      <c r="E621" s="13">
        <v>293</v>
      </c>
      <c r="F621" s="13">
        <v>5</v>
      </c>
      <c r="G621" s="13">
        <v>6</v>
      </c>
      <c r="H621" s="13">
        <v>388</v>
      </c>
      <c r="I621" s="14">
        <f>(D621/42.12)*100</f>
        <v>199.43019943019945</v>
      </c>
      <c r="J621" s="14">
        <f>(E621/42.12)*100</f>
        <v>695.63152896486235</v>
      </c>
      <c r="K621" s="14">
        <f>(F621/42.12)*100</f>
        <v>11.870845204178538</v>
      </c>
      <c r="L621" s="14">
        <f>(G621/42.12)*100</f>
        <v>14.245014245014245</v>
      </c>
      <c r="M621" s="14">
        <f>(H621/42.12)*100</f>
        <v>921.17758784425462</v>
      </c>
    </row>
    <row r="622" spans="1:13" x14ac:dyDescent="0.2">
      <c r="A622" t="s">
        <v>44</v>
      </c>
      <c r="B622" s="20">
        <v>2002</v>
      </c>
      <c r="C622" t="s">
        <v>17</v>
      </c>
      <c r="D622" s="13">
        <v>26</v>
      </c>
      <c r="E622" s="13">
        <v>96</v>
      </c>
      <c r="F622" s="13">
        <v>10</v>
      </c>
      <c r="G622" s="13"/>
      <c r="H622" s="13">
        <v>132</v>
      </c>
      <c r="I622" s="14">
        <f>(D622/472.38)*100</f>
        <v>5.504043354926119</v>
      </c>
      <c r="J622" s="14">
        <f>(E622/472.38)*100</f>
        <v>20.322621618188748</v>
      </c>
      <c r="K622" s="14">
        <f>(F622/472.38)*100</f>
        <v>2.1169397518946611</v>
      </c>
      <c r="L622" s="14">
        <f>(G622/472.38)*100</f>
        <v>0</v>
      </c>
      <c r="M622" s="14">
        <f>(H622/472.38)*100</f>
        <v>27.943604725009525</v>
      </c>
    </row>
    <row r="623" spans="1:13" x14ac:dyDescent="0.2">
      <c r="A623" s="9" t="s">
        <v>44</v>
      </c>
      <c r="B623" s="19">
        <v>2003</v>
      </c>
      <c r="C623" s="9"/>
      <c r="D623" s="15">
        <v>78</v>
      </c>
      <c r="E623" s="15">
        <v>151</v>
      </c>
      <c r="F623" s="15">
        <v>11</v>
      </c>
      <c r="G623" s="15"/>
      <c r="H623" s="15">
        <v>240</v>
      </c>
      <c r="I623" s="16"/>
      <c r="J623" s="16"/>
      <c r="K623" s="16"/>
      <c r="L623" s="16"/>
      <c r="M623" s="16"/>
    </row>
    <row r="624" spans="1:13" x14ac:dyDescent="0.2">
      <c r="A624" t="s">
        <v>44</v>
      </c>
      <c r="B624" s="20">
        <v>2003</v>
      </c>
      <c r="C624" t="s">
        <v>11</v>
      </c>
      <c r="D624" s="13">
        <v>9</v>
      </c>
      <c r="E624" s="13">
        <v>1</v>
      </c>
      <c r="F624" s="13"/>
      <c r="G624" s="13"/>
      <c r="H624" s="13">
        <v>10</v>
      </c>
      <c r="I624" s="14">
        <f>(D624/64.42)*100</f>
        <v>13.97081651660975</v>
      </c>
      <c r="J624" s="14">
        <f>(E624/64.42)*100</f>
        <v>1.5523129462899721</v>
      </c>
      <c r="K624" s="14">
        <f>(F624/64.42)*100</f>
        <v>0</v>
      </c>
      <c r="L624" s="14">
        <f>(G624/64.42)*100</f>
        <v>0</v>
      </c>
      <c r="M624" s="14">
        <f>(H624/64.42)*100</f>
        <v>15.523129462899721</v>
      </c>
    </row>
    <row r="625" spans="1:13" x14ac:dyDescent="0.2">
      <c r="A625" t="s">
        <v>44</v>
      </c>
      <c r="B625" s="20">
        <v>2003</v>
      </c>
      <c r="C625" t="s">
        <v>16</v>
      </c>
      <c r="D625" s="13">
        <v>8</v>
      </c>
      <c r="E625" s="13">
        <v>3</v>
      </c>
      <c r="F625" s="13"/>
      <c r="G625" s="13"/>
      <c r="H625" s="13">
        <v>11</v>
      </c>
      <c r="I625" s="14">
        <f>(D625/439.2)*100</f>
        <v>1.8214936247723135</v>
      </c>
      <c r="J625" s="14">
        <f>(E625/439.2)*100</f>
        <v>0.68306010928961747</v>
      </c>
      <c r="K625" s="14">
        <f>(F625/439.2)*100</f>
        <v>0</v>
      </c>
      <c r="L625" s="14">
        <f>(G625/439.2)*100</f>
        <v>0</v>
      </c>
      <c r="M625" s="14">
        <f>(H625/439.2)*100</f>
        <v>2.5045537340619308</v>
      </c>
    </row>
    <row r="626" spans="1:13" x14ac:dyDescent="0.2">
      <c r="A626" t="s">
        <v>44</v>
      </c>
      <c r="B626" s="20">
        <v>2003</v>
      </c>
      <c r="C626" t="s">
        <v>20</v>
      </c>
      <c r="D626" s="13">
        <v>39</v>
      </c>
      <c r="E626" s="13">
        <v>94</v>
      </c>
      <c r="F626" s="13">
        <v>8</v>
      </c>
      <c r="G626" s="13"/>
      <c r="H626" s="13">
        <v>141</v>
      </c>
      <c r="I626" s="14">
        <f>(D626/42.12)*100</f>
        <v>92.592592592592595</v>
      </c>
      <c r="J626" s="14">
        <f>(E626/42.12)*100</f>
        <v>223.17188983855652</v>
      </c>
      <c r="K626" s="14">
        <f>(F626/42.12)*100</f>
        <v>18.99335232668566</v>
      </c>
      <c r="L626" s="14">
        <f>(G626/42.12)*100</f>
        <v>0</v>
      </c>
      <c r="M626" s="14">
        <f>(H626/42.12)*100</f>
        <v>334.75783475783476</v>
      </c>
    </row>
    <row r="627" spans="1:13" x14ac:dyDescent="0.2">
      <c r="A627" t="s">
        <v>44</v>
      </c>
      <c r="B627" s="20">
        <v>2003</v>
      </c>
      <c r="C627" t="s">
        <v>17</v>
      </c>
      <c r="D627" s="13">
        <v>22.000000000000004</v>
      </c>
      <c r="E627" s="13">
        <v>53</v>
      </c>
      <c r="F627" s="13">
        <v>3</v>
      </c>
      <c r="G627" s="13"/>
      <c r="H627" s="13">
        <v>78</v>
      </c>
      <c r="I627" s="14">
        <f>(D627/472.38)*100</f>
        <v>4.657267454168255</v>
      </c>
      <c r="J627" s="14">
        <f>(E627/472.38)*100</f>
        <v>11.219780685041703</v>
      </c>
      <c r="K627" s="14">
        <f>(F627/472.38)*100</f>
        <v>0.63508192556839838</v>
      </c>
      <c r="L627" s="14">
        <f>(G627/472.38)*100</f>
        <v>0</v>
      </c>
      <c r="M627" s="14">
        <f>(H627/472.38)*100</f>
        <v>16.512130064778358</v>
      </c>
    </row>
    <row r="628" spans="1:13" x14ac:dyDescent="0.2">
      <c r="A628" s="9" t="s">
        <v>44</v>
      </c>
      <c r="B628" s="19">
        <v>2004</v>
      </c>
      <c r="C628" s="9"/>
      <c r="D628" s="15">
        <v>68</v>
      </c>
      <c r="E628" s="15">
        <v>172</v>
      </c>
      <c r="F628" s="15">
        <v>7</v>
      </c>
      <c r="G628" s="15"/>
      <c r="H628" s="15">
        <v>247</v>
      </c>
      <c r="I628" s="16"/>
      <c r="J628" s="16"/>
      <c r="K628" s="16"/>
      <c r="L628" s="16"/>
      <c r="M628" s="16"/>
    </row>
    <row r="629" spans="1:13" x14ac:dyDescent="0.2">
      <c r="A629" t="s">
        <v>44</v>
      </c>
      <c r="B629" s="20">
        <v>2004</v>
      </c>
      <c r="C629" t="s">
        <v>11</v>
      </c>
      <c r="D629" s="13">
        <v>4</v>
      </c>
      <c r="E629" s="13"/>
      <c r="F629" s="13"/>
      <c r="G629" s="13"/>
      <c r="H629" s="13">
        <v>4</v>
      </c>
      <c r="I629" s="14">
        <f>(D629/64.42)*100</f>
        <v>6.2092517851598883</v>
      </c>
      <c r="J629" s="14">
        <f>(E629/64.42)*100</f>
        <v>0</v>
      </c>
      <c r="K629" s="14">
        <f>(F629/64.42)*100</f>
        <v>0</v>
      </c>
      <c r="L629" s="14">
        <f>(G629/64.42)*100</f>
        <v>0</v>
      </c>
      <c r="M629" s="14">
        <f>(H629/64.42)*100</f>
        <v>6.2092517851598883</v>
      </c>
    </row>
    <row r="630" spans="1:13" x14ac:dyDescent="0.2">
      <c r="A630" t="s">
        <v>44</v>
      </c>
      <c r="B630" s="20">
        <v>2004</v>
      </c>
      <c r="C630" t="s">
        <v>16</v>
      </c>
      <c r="D630" s="13">
        <v>12</v>
      </c>
      <c r="E630" s="13">
        <v>1</v>
      </c>
      <c r="F630" s="13"/>
      <c r="G630" s="13"/>
      <c r="H630" s="13">
        <v>13</v>
      </c>
      <c r="I630" s="14">
        <f>(D630/439.2)*100</f>
        <v>2.7322404371584699</v>
      </c>
      <c r="J630" s="14">
        <f>(E630/439.2)*100</f>
        <v>0.22768670309653918</v>
      </c>
      <c r="K630" s="14">
        <f>(F630/439.2)*100</f>
        <v>0</v>
      </c>
      <c r="L630" s="14">
        <f>(G630/439.2)*100</f>
        <v>0</v>
      </c>
      <c r="M630" s="14">
        <f>(H630/439.2)*100</f>
        <v>2.9599271402550089</v>
      </c>
    </row>
    <row r="631" spans="1:13" x14ac:dyDescent="0.2">
      <c r="A631" t="s">
        <v>44</v>
      </c>
      <c r="B631" s="20">
        <v>2004</v>
      </c>
      <c r="C631" t="s">
        <v>20</v>
      </c>
      <c r="D631" s="13">
        <v>27.000000000000004</v>
      </c>
      <c r="E631" s="13">
        <v>118</v>
      </c>
      <c r="F631" s="13">
        <v>7</v>
      </c>
      <c r="G631" s="13"/>
      <c r="H631" s="13">
        <v>152</v>
      </c>
      <c r="I631" s="14">
        <f>(D631/42.12)*100</f>
        <v>64.102564102564116</v>
      </c>
      <c r="J631" s="14">
        <f>(E631/42.12)*100</f>
        <v>280.15194681861351</v>
      </c>
      <c r="K631" s="14">
        <f>(F631/42.12)*100</f>
        <v>16.619183285849953</v>
      </c>
      <c r="L631" s="14">
        <f>(G631/42.12)*100</f>
        <v>0</v>
      </c>
      <c r="M631" s="14">
        <f>(H631/42.12)*100</f>
        <v>360.87369420702754</v>
      </c>
    </row>
    <row r="632" spans="1:13" x14ac:dyDescent="0.2">
      <c r="A632" t="s">
        <v>44</v>
      </c>
      <c r="B632" s="20">
        <v>2004</v>
      </c>
      <c r="C632" t="s">
        <v>17</v>
      </c>
      <c r="D632" s="13">
        <v>25</v>
      </c>
      <c r="E632" s="13">
        <v>53</v>
      </c>
      <c r="F632" s="13"/>
      <c r="G632" s="13"/>
      <c r="H632" s="13">
        <v>78</v>
      </c>
      <c r="I632" s="14">
        <f>(D632/472.38)*100</f>
        <v>5.2923493797366525</v>
      </c>
      <c r="J632" s="14">
        <f>(E632/472.38)*100</f>
        <v>11.219780685041703</v>
      </c>
      <c r="K632" s="14">
        <f>(F632/472.38)*100</f>
        <v>0</v>
      </c>
      <c r="L632" s="14">
        <f>(G632/472.38)*100</f>
        <v>0</v>
      </c>
      <c r="M632" s="14">
        <f>(H632/472.38)*100</f>
        <v>16.512130064778358</v>
      </c>
    </row>
    <row r="633" spans="1:13" x14ac:dyDescent="0.2">
      <c r="A633" s="9" t="s">
        <v>44</v>
      </c>
      <c r="B633" s="19">
        <v>2005</v>
      </c>
      <c r="C633" s="9"/>
      <c r="D633" s="15">
        <v>53</v>
      </c>
      <c r="E633" s="15">
        <v>159</v>
      </c>
      <c r="F633" s="15">
        <v>6</v>
      </c>
      <c r="G633" s="15"/>
      <c r="H633" s="15">
        <v>218</v>
      </c>
      <c r="I633" s="16"/>
      <c r="J633" s="16"/>
      <c r="K633" s="16"/>
      <c r="L633" s="16"/>
      <c r="M633" s="16"/>
    </row>
    <row r="634" spans="1:13" x14ac:dyDescent="0.2">
      <c r="A634" t="s">
        <v>44</v>
      </c>
      <c r="B634" s="20">
        <v>2005</v>
      </c>
      <c r="C634" t="s">
        <v>16</v>
      </c>
      <c r="D634" s="13">
        <v>13</v>
      </c>
      <c r="E634" s="13"/>
      <c r="F634" s="13"/>
      <c r="G634" s="13"/>
      <c r="H634" s="13">
        <v>13</v>
      </c>
      <c r="I634" s="14">
        <f>(D634/439.2)*100</f>
        <v>2.9599271402550089</v>
      </c>
      <c r="J634" s="14">
        <f>(E634/439.2)*100</f>
        <v>0</v>
      </c>
      <c r="K634" s="14">
        <f>(F634/439.2)*100</f>
        <v>0</v>
      </c>
      <c r="L634" s="14">
        <f>(G634/439.2)*100</f>
        <v>0</v>
      </c>
      <c r="M634" s="14">
        <f>(H634/439.2)*100</f>
        <v>2.9599271402550089</v>
      </c>
    </row>
    <row r="635" spans="1:13" x14ac:dyDescent="0.2">
      <c r="A635" t="s">
        <v>44</v>
      </c>
      <c r="B635" s="20">
        <v>2005</v>
      </c>
      <c r="C635" t="s">
        <v>20</v>
      </c>
      <c r="D635" s="13">
        <v>21</v>
      </c>
      <c r="E635" s="13">
        <v>110</v>
      </c>
      <c r="F635" s="13">
        <v>4</v>
      </c>
      <c r="G635" s="13"/>
      <c r="H635" s="13">
        <v>135</v>
      </c>
      <c r="I635" s="14">
        <f>(D635/42.12)*100</f>
        <v>49.857549857549863</v>
      </c>
      <c r="J635" s="14">
        <f>(E635/42.12)*100</f>
        <v>261.15859449192783</v>
      </c>
      <c r="K635" s="14">
        <f>(F635/42.12)*100</f>
        <v>9.4966761633428298</v>
      </c>
      <c r="L635" s="14">
        <f>(G635/42.12)*100</f>
        <v>0</v>
      </c>
      <c r="M635" s="14">
        <f>(H635/42.12)*100</f>
        <v>320.51282051282055</v>
      </c>
    </row>
    <row r="636" spans="1:13" x14ac:dyDescent="0.2">
      <c r="A636" t="s">
        <v>44</v>
      </c>
      <c r="B636" s="20">
        <v>2005</v>
      </c>
      <c r="C636" t="s">
        <v>17</v>
      </c>
      <c r="D636" s="13">
        <v>19</v>
      </c>
      <c r="E636" s="13">
        <v>49.000000000000007</v>
      </c>
      <c r="F636" s="13">
        <v>2</v>
      </c>
      <c r="G636" s="13"/>
      <c r="H636" s="13">
        <v>70</v>
      </c>
      <c r="I636" s="14">
        <f>(D636/472.38)*100</f>
        <v>4.0221855285998558</v>
      </c>
      <c r="J636" s="14">
        <f>(E636/472.38)*100</f>
        <v>10.37300478428384</v>
      </c>
      <c r="K636" s="14">
        <f>(F636/472.38)*100</f>
        <v>0.42338795037893223</v>
      </c>
      <c r="L636" s="14">
        <f>(G636/472.38)*100</f>
        <v>0</v>
      </c>
      <c r="M636" s="14">
        <f>(H636/472.38)*100</f>
        <v>14.818578263262626</v>
      </c>
    </row>
    <row r="637" spans="1:13" x14ac:dyDescent="0.2">
      <c r="A637" s="9" t="s">
        <v>44</v>
      </c>
      <c r="B637" s="19">
        <v>2006</v>
      </c>
      <c r="C637" s="9"/>
      <c r="D637" s="15">
        <v>54</v>
      </c>
      <c r="E637" s="15">
        <v>109</v>
      </c>
      <c r="F637" s="15">
        <v>2</v>
      </c>
      <c r="G637" s="15"/>
      <c r="H637" s="15">
        <v>165</v>
      </c>
      <c r="I637" s="16"/>
      <c r="J637" s="16"/>
      <c r="K637" s="16"/>
      <c r="L637" s="16"/>
      <c r="M637" s="16"/>
    </row>
    <row r="638" spans="1:13" x14ac:dyDescent="0.2">
      <c r="A638" t="s">
        <v>44</v>
      </c>
      <c r="B638" s="20">
        <v>2006</v>
      </c>
      <c r="C638" t="s">
        <v>11</v>
      </c>
      <c r="D638" s="13">
        <v>2</v>
      </c>
      <c r="E638" s="13"/>
      <c r="F638" s="13"/>
      <c r="G638" s="13"/>
      <c r="H638" s="13">
        <v>2</v>
      </c>
      <c r="I638" s="14">
        <f>(D638/64.42)*100</f>
        <v>3.1046258925799441</v>
      </c>
      <c r="J638" s="14">
        <f>(E638/64.42)*100</f>
        <v>0</v>
      </c>
      <c r="K638" s="14">
        <f>(F638/64.42)*100</f>
        <v>0</v>
      </c>
      <c r="L638" s="14">
        <f>(G638/64.42)*100</f>
        <v>0</v>
      </c>
      <c r="M638" s="14">
        <f>(H638/64.42)*100</f>
        <v>3.1046258925799441</v>
      </c>
    </row>
    <row r="639" spans="1:13" x14ac:dyDescent="0.2">
      <c r="A639" t="s">
        <v>44</v>
      </c>
      <c r="B639" s="20">
        <v>2006</v>
      </c>
      <c r="C639" t="s">
        <v>16</v>
      </c>
      <c r="D639" s="13">
        <v>12</v>
      </c>
      <c r="E639" s="13">
        <v>1</v>
      </c>
      <c r="F639" s="13"/>
      <c r="G639" s="13"/>
      <c r="H639" s="13">
        <v>13</v>
      </c>
      <c r="I639" s="14">
        <f>(D639/439.2)*100</f>
        <v>2.7322404371584699</v>
      </c>
      <c r="J639" s="14">
        <f>(E639/439.2)*100</f>
        <v>0.22768670309653918</v>
      </c>
      <c r="K639" s="14">
        <f>(F639/439.2)*100</f>
        <v>0</v>
      </c>
      <c r="L639" s="14">
        <f>(G639/439.2)*100</f>
        <v>0</v>
      </c>
      <c r="M639" s="14">
        <f>(H639/439.2)*100</f>
        <v>2.9599271402550089</v>
      </c>
    </row>
    <row r="640" spans="1:13" x14ac:dyDescent="0.2">
      <c r="A640" t="s">
        <v>44</v>
      </c>
      <c r="B640" s="20">
        <v>2006</v>
      </c>
      <c r="C640" t="s">
        <v>20</v>
      </c>
      <c r="D640" s="13">
        <v>18</v>
      </c>
      <c r="E640" s="13">
        <v>72</v>
      </c>
      <c r="F640" s="13">
        <v>1</v>
      </c>
      <c r="G640" s="13"/>
      <c r="H640" s="13">
        <v>91</v>
      </c>
      <c r="I640" s="14">
        <f>(D640/42.12)*100</f>
        <v>42.73504273504274</v>
      </c>
      <c r="J640" s="14">
        <f>(E640/42.12)*100</f>
        <v>170.94017094017096</v>
      </c>
      <c r="K640" s="14">
        <f>(F640/42.12)*100</f>
        <v>2.3741690408357075</v>
      </c>
      <c r="L640" s="14">
        <f>(G640/42.12)*100</f>
        <v>0</v>
      </c>
      <c r="M640" s="14">
        <f>(H640/42.12)*100</f>
        <v>216.04938271604942</v>
      </c>
    </row>
    <row r="641" spans="1:13" x14ac:dyDescent="0.2">
      <c r="A641" t="s">
        <v>44</v>
      </c>
      <c r="B641" s="20">
        <v>2006</v>
      </c>
      <c r="C641" t="s">
        <v>17</v>
      </c>
      <c r="D641" s="13">
        <v>22.000000000000004</v>
      </c>
      <c r="E641" s="13">
        <v>36</v>
      </c>
      <c r="F641" s="13">
        <v>1</v>
      </c>
      <c r="G641" s="13"/>
      <c r="H641" s="13">
        <v>59</v>
      </c>
      <c r="I641" s="14">
        <f>(D641/472.38)*100</f>
        <v>4.657267454168255</v>
      </c>
      <c r="J641" s="14">
        <f>(E641/472.38)*100</f>
        <v>7.6209831068207805</v>
      </c>
      <c r="K641" s="14">
        <f>(F641/472.38)*100</f>
        <v>0.21169397518946612</v>
      </c>
      <c r="L641" s="14">
        <f>(G641/472.38)*100</f>
        <v>0</v>
      </c>
      <c r="M641" s="14">
        <f>(H641/472.38)*100</f>
        <v>12.4899445361785</v>
      </c>
    </row>
    <row r="642" spans="1:13" x14ac:dyDescent="0.2">
      <c r="A642" s="9" t="s">
        <v>44</v>
      </c>
      <c r="B642" s="19">
        <v>2007</v>
      </c>
      <c r="C642" s="9"/>
      <c r="D642" s="15">
        <v>40</v>
      </c>
      <c r="E642" s="15">
        <v>34</v>
      </c>
      <c r="F642" s="15">
        <v>8</v>
      </c>
      <c r="G642" s="15"/>
      <c r="H642" s="15">
        <v>82</v>
      </c>
      <c r="I642" s="16"/>
      <c r="J642" s="16"/>
      <c r="K642" s="16"/>
      <c r="L642" s="16"/>
      <c r="M642" s="16"/>
    </row>
    <row r="643" spans="1:13" x14ac:dyDescent="0.2">
      <c r="A643" t="s">
        <v>44</v>
      </c>
      <c r="B643" s="20">
        <v>2007</v>
      </c>
      <c r="C643" t="s">
        <v>11</v>
      </c>
      <c r="D643" s="13">
        <v>2</v>
      </c>
      <c r="E643" s="13"/>
      <c r="F643" s="13">
        <v>2</v>
      </c>
      <c r="G643" s="13"/>
      <c r="H643" s="13">
        <v>4</v>
      </c>
      <c r="I643" s="14">
        <f>(D643/64.42)*100</f>
        <v>3.1046258925799441</v>
      </c>
      <c r="J643" s="14">
        <f>(E643/64.42)*100</f>
        <v>0</v>
      </c>
      <c r="K643" s="14">
        <f>(F643/64.42)*100</f>
        <v>3.1046258925799441</v>
      </c>
      <c r="L643" s="14">
        <f>(G643/64.42)*100</f>
        <v>0</v>
      </c>
      <c r="M643" s="14">
        <f>(H643/64.42)*100</f>
        <v>6.2092517851598883</v>
      </c>
    </row>
    <row r="644" spans="1:13" x14ac:dyDescent="0.2">
      <c r="A644" t="s">
        <v>44</v>
      </c>
      <c r="B644" s="20">
        <v>2007</v>
      </c>
      <c r="C644" t="s">
        <v>16</v>
      </c>
      <c r="D644" s="13">
        <v>5</v>
      </c>
      <c r="E644" s="13">
        <v>1</v>
      </c>
      <c r="F644" s="13"/>
      <c r="G644" s="13"/>
      <c r="H644" s="13">
        <v>6</v>
      </c>
      <c r="I644" s="14">
        <f>(D644/439.2)*100</f>
        <v>1.1384335154826959</v>
      </c>
      <c r="J644" s="14">
        <f>(E644/439.2)*100</f>
        <v>0.22768670309653918</v>
      </c>
      <c r="K644" s="14">
        <f>(F644/439.2)*100</f>
        <v>0</v>
      </c>
      <c r="L644" s="14">
        <f>(G644/439.2)*100</f>
        <v>0</v>
      </c>
      <c r="M644" s="14">
        <f>(H644/439.2)*100</f>
        <v>1.3661202185792349</v>
      </c>
    </row>
    <row r="645" spans="1:13" x14ac:dyDescent="0.2">
      <c r="A645" t="s">
        <v>44</v>
      </c>
      <c r="B645" s="20">
        <v>2007</v>
      </c>
      <c r="C645" t="s">
        <v>20</v>
      </c>
      <c r="D645" s="13">
        <v>17</v>
      </c>
      <c r="E645" s="13">
        <v>27.000000000000004</v>
      </c>
      <c r="F645" s="13">
        <v>5</v>
      </c>
      <c r="G645" s="13"/>
      <c r="H645" s="13">
        <v>49</v>
      </c>
      <c r="I645" s="14">
        <f>(D645/42.12)*100</f>
        <v>40.360873694207029</v>
      </c>
      <c r="J645" s="14">
        <f>(E645/42.12)*100</f>
        <v>64.102564102564116</v>
      </c>
      <c r="K645" s="14">
        <f>(F645/42.12)*100</f>
        <v>11.870845204178538</v>
      </c>
      <c r="L645" s="14">
        <f>(G645/42.12)*100</f>
        <v>0</v>
      </c>
      <c r="M645" s="14">
        <f>(H645/42.12)*100</f>
        <v>116.33428300094968</v>
      </c>
    </row>
    <row r="646" spans="1:13" x14ac:dyDescent="0.2">
      <c r="A646" t="s">
        <v>44</v>
      </c>
      <c r="B646" s="20">
        <v>2007</v>
      </c>
      <c r="C646" t="s">
        <v>17</v>
      </c>
      <c r="D646" s="13">
        <v>16</v>
      </c>
      <c r="E646" s="13">
        <v>6</v>
      </c>
      <c r="F646" s="13">
        <v>1</v>
      </c>
      <c r="G646" s="13"/>
      <c r="H646" s="13">
        <v>23</v>
      </c>
      <c r="I646" s="14">
        <f>(D646/472.38)*100</f>
        <v>3.3871036030314579</v>
      </c>
      <c r="J646" s="14">
        <f>(E646/472.38)*100</f>
        <v>1.2701638511367968</v>
      </c>
      <c r="K646" s="14">
        <f>(F646/472.38)*100</f>
        <v>0.21169397518946612</v>
      </c>
      <c r="L646" s="14">
        <f>(G646/472.38)*100</f>
        <v>0</v>
      </c>
      <c r="M646" s="14">
        <f>(H646/472.38)*100</f>
        <v>4.8689614293577206</v>
      </c>
    </row>
    <row r="647" spans="1:13" x14ac:dyDescent="0.2">
      <c r="A647" s="9" t="s">
        <v>44</v>
      </c>
      <c r="B647" s="19">
        <v>2008</v>
      </c>
      <c r="C647" s="9"/>
      <c r="D647" s="15">
        <v>85</v>
      </c>
      <c r="E647" s="15">
        <v>56</v>
      </c>
      <c r="F647" s="15">
        <v>16</v>
      </c>
      <c r="G647" s="15"/>
      <c r="H647" s="15">
        <v>157</v>
      </c>
      <c r="I647" s="16"/>
      <c r="J647" s="16"/>
      <c r="K647" s="16"/>
      <c r="L647" s="16"/>
      <c r="M647" s="16"/>
    </row>
    <row r="648" spans="1:13" x14ac:dyDescent="0.2">
      <c r="A648" t="s">
        <v>44</v>
      </c>
      <c r="B648" s="20">
        <v>2008</v>
      </c>
      <c r="C648" t="s">
        <v>11</v>
      </c>
      <c r="D648" s="13">
        <v>7</v>
      </c>
      <c r="E648" s="13"/>
      <c r="F648" s="13">
        <v>1</v>
      </c>
      <c r="G648" s="13"/>
      <c r="H648" s="13">
        <v>8</v>
      </c>
      <c r="I648" s="14">
        <f>(D648/64.42)*100</f>
        <v>10.866190624029805</v>
      </c>
      <c r="J648" s="14">
        <f>(E648/64.42)*100</f>
        <v>0</v>
      </c>
      <c r="K648" s="14">
        <f>(F648/64.42)*100</f>
        <v>1.5523129462899721</v>
      </c>
      <c r="L648" s="14">
        <f>(G648/64.42)*100</f>
        <v>0</v>
      </c>
      <c r="M648" s="14">
        <f>(H648/64.42)*100</f>
        <v>12.418503570319777</v>
      </c>
    </row>
    <row r="649" spans="1:13" x14ac:dyDescent="0.2">
      <c r="A649" t="s">
        <v>44</v>
      </c>
      <c r="B649" s="20">
        <v>2008</v>
      </c>
      <c r="C649" t="s">
        <v>16</v>
      </c>
      <c r="D649" s="13">
        <v>18</v>
      </c>
      <c r="E649" s="13"/>
      <c r="F649" s="13">
        <v>3</v>
      </c>
      <c r="G649" s="13"/>
      <c r="H649" s="13">
        <v>21</v>
      </c>
      <c r="I649" s="14">
        <f>(D649/439.2)*100</f>
        <v>4.0983606557377055</v>
      </c>
      <c r="J649" s="14">
        <f>(E649/439.2)*100</f>
        <v>0</v>
      </c>
      <c r="K649" s="14">
        <f>(F649/439.2)*100</f>
        <v>0.68306010928961747</v>
      </c>
      <c r="L649" s="14">
        <f>(G649/439.2)*100</f>
        <v>0</v>
      </c>
      <c r="M649" s="14">
        <f>(H649/439.2)*100</f>
        <v>4.781420765027323</v>
      </c>
    </row>
    <row r="650" spans="1:13" x14ac:dyDescent="0.2">
      <c r="A650" t="s">
        <v>44</v>
      </c>
      <c r="B650" s="20">
        <v>2008</v>
      </c>
      <c r="C650" t="s">
        <v>20</v>
      </c>
      <c r="D650" s="13">
        <v>24</v>
      </c>
      <c r="E650" s="13">
        <v>38</v>
      </c>
      <c r="F650" s="13">
        <v>5</v>
      </c>
      <c r="G650" s="13"/>
      <c r="H650" s="13">
        <v>67</v>
      </c>
      <c r="I650" s="14">
        <f>(D650/42.12)*100</f>
        <v>56.980056980056979</v>
      </c>
      <c r="J650" s="14">
        <f>(E650/42.12)*100</f>
        <v>90.218423551756885</v>
      </c>
      <c r="K650" s="14">
        <f>(F650/42.12)*100</f>
        <v>11.870845204178538</v>
      </c>
      <c r="L650" s="14">
        <f>(G650/42.12)*100</f>
        <v>0</v>
      </c>
      <c r="M650" s="14">
        <f>(H650/42.12)*100</f>
        <v>159.06932573599241</v>
      </c>
    </row>
    <row r="651" spans="1:13" x14ac:dyDescent="0.2">
      <c r="A651" t="s">
        <v>44</v>
      </c>
      <c r="B651" s="20">
        <v>2008</v>
      </c>
      <c r="C651" t="s">
        <v>17</v>
      </c>
      <c r="D651" s="13">
        <v>36</v>
      </c>
      <c r="E651" s="13">
        <v>18</v>
      </c>
      <c r="F651" s="13">
        <v>7</v>
      </c>
      <c r="G651" s="13"/>
      <c r="H651" s="13">
        <v>61</v>
      </c>
      <c r="I651" s="14">
        <f>(D651/472.38)*100</f>
        <v>7.6209831068207805</v>
      </c>
      <c r="J651" s="14">
        <f>(E651/472.38)*100</f>
        <v>3.8104915534103903</v>
      </c>
      <c r="K651" s="14">
        <f>(F651/472.38)*100</f>
        <v>1.4818578263262627</v>
      </c>
      <c r="L651" s="14">
        <f>(G651/472.38)*100</f>
        <v>0</v>
      </c>
      <c r="M651" s="14">
        <f>(H651/472.38)*100</f>
        <v>12.913332486557433</v>
      </c>
    </row>
    <row r="652" spans="1:13" x14ac:dyDescent="0.2">
      <c r="A652" s="9" t="s">
        <v>44</v>
      </c>
      <c r="B652" s="19">
        <v>2009</v>
      </c>
      <c r="C652" s="9"/>
      <c r="D652" s="15">
        <v>108</v>
      </c>
      <c r="E652" s="15">
        <v>35</v>
      </c>
      <c r="F652" s="15">
        <v>45</v>
      </c>
      <c r="G652" s="15"/>
      <c r="H652" s="15">
        <v>188</v>
      </c>
      <c r="I652" s="16"/>
      <c r="J652" s="16"/>
      <c r="K652" s="16"/>
      <c r="L652" s="16"/>
      <c r="M652" s="16"/>
    </row>
    <row r="653" spans="1:13" x14ac:dyDescent="0.2">
      <c r="A653" t="s">
        <v>44</v>
      </c>
      <c r="B653" s="20">
        <v>2009</v>
      </c>
      <c r="C653" t="s">
        <v>11</v>
      </c>
      <c r="D653" s="13">
        <v>4</v>
      </c>
      <c r="E653" s="13"/>
      <c r="F653" s="13"/>
      <c r="G653" s="13"/>
      <c r="H653" s="13">
        <v>4</v>
      </c>
      <c r="I653" s="14">
        <f>(D653/64.42)*100</f>
        <v>6.2092517851598883</v>
      </c>
      <c r="J653" s="14">
        <f>(E653/64.42)*100</f>
        <v>0</v>
      </c>
      <c r="K653" s="14">
        <f>(F653/64.42)*100</f>
        <v>0</v>
      </c>
      <c r="L653" s="14">
        <f>(G653/64.42)*100</f>
        <v>0</v>
      </c>
      <c r="M653" s="14">
        <f>(H653/64.42)*100</f>
        <v>6.2092517851598883</v>
      </c>
    </row>
    <row r="654" spans="1:13" x14ac:dyDescent="0.2">
      <c r="A654" t="s">
        <v>44</v>
      </c>
      <c r="B654" s="20">
        <v>2009</v>
      </c>
      <c r="C654" t="s">
        <v>16</v>
      </c>
      <c r="D654" s="13">
        <v>18</v>
      </c>
      <c r="E654" s="13">
        <v>3</v>
      </c>
      <c r="F654" s="13">
        <v>7</v>
      </c>
      <c r="G654" s="13"/>
      <c r="H654" s="13">
        <v>28</v>
      </c>
      <c r="I654" s="14">
        <f>(D654/439.2)*100</f>
        <v>4.0983606557377055</v>
      </c>
      <c r="J654" s="14">
        <f>(E654/439.2)*100</f>
        <v>0.68306010928961747</v>
      </c>
      <c r="K654" s="14">
        <f>(F654/439.2)*100</f>
        <v>1.5938069216757742</v>
      </c>
      <c r="L654" s="14">
        <f>(G654/439.2)*100</f>
        <v>0</v>
      </c>
      <c r="M654" s="14">
        <f>(H654/439.2)*100</f>
        <v>6.3752276867030968</v>
      </c>
    </row>
    <row r="655" spans="1:13" x14ac:dyDescent="0.2">
      <c r="A655" t="s">
        <v>44</v>
      </c>
      <c r="B655" s="20">
        <v>2009</v>
      </c>
      <c r="C655" t="s">
        <v>20</v>
      </c>
      <c r="D655" s="13">
        <v>27.999999999999996</v>
      </c>
      <c r="E655" s="13">
        <v>19</v>
      </c>
      <c r="F655" s="13">
        <v>20</v>
      </c>
      <c r="G655" s="13"/>
      <c r="H655" s="13">
        <v>67</v>
      </c>
      <c r="I655" s="14">
        <f>(D655/42.12)*100</f>
        <v>66.476733143399798</v>
      </c>
      <c r="J655" s="14">
        <f>(E655/42.12)*100</f>
        <v>45.109211775878443</v>
      </c>
      <c r="K655" s="14">
        <f>(F655/42.12)*100</f>
        <v>47.483380816714153</v>
      </c>
      <c r="L655" s="14">
        <f>(G655/42.12)*100</f>
        <v>0</v>
      </c>
      <c r="M655" s="14">
        <f>(H655/42.12)*100</f>
        <v>159.06932573599241</v>
      </c>
    </row>
    <row r="656" spans="1:13" x14ac:dyDescent="0.2">
      <c r="A656" t="s">
        <v>44</v>
      </c>
      <c r="B656" s="20">
        <v>2009</v>
      </c>
      <c r="C656" t="s">
        <v>17</v>
      </c>
      <c r="D656" s="13">
        <v>58</v>
      </c>
      <c r="E656" s="13">
        <v>13</v>
      </c>
      <c r="F656" s="13">
        <v>18</v>
      </c>
      <c r="G656" s="13"/>
      <c r="H656" s="13">
        <v>89</v>
      </c>
      <c r="I656" s="14">
        <f>(D656/472.38)*100</f>
        <v>12.278250560989035</v>
      </c>
      <c r="J656" s="14">
        <f>(E656/472.38)*100</f>
        <v>2.7520216774630595</v>
      </c>
      <c r="K656" s="14">
        <f>(F656/472.38)*100</f>
        <v>3.8104915534103903</v>
      </c>
      <c r="L656" s="14">
        <f>(G656/472.38)*100</f>
        <v>0</v>
      </c>
      <c r="M656" s="14">
        <f>(H656/472.38)*100</f>
        <v>18.840763791862482</v>
      </c>
    </row>
    <row r="657" spans="1:13" x14ac:dyDescent="0.2">
      <c r="A657" s="9" t="s">
        <v>44</v>
      </c>
      <c r="B657" s="19">
        <v>2010</v>
      </c>
      <c r="C657" s="9"/>
      <c r="D657" s="15">
        <v>53</v>
      </c>
      <c r="E657" s="15">
        <v>38</v>
      </c>
      <c r="F657" s="15">
        <v>28</v>
      </c>
      <c r="G657" s="15"/>
      <c r="H657" s="15">
        <v>119</v>
      </c>
      <c r="I657" s="16"/>
      <c r="J657" s="16"/>
      <c r="K657" s="16"/>
      <c r="L657" s="16"/>
      <c r="M657" s="16"/>
    </row>
    <row r="658" spans="1:13" x14ac:dyDescent="0.2">
      <c r="A658" t="s">
        <v>44</v>
      </c>
      <c r="B658" s="20">
        <v>2010</v>
      </c>
      <c r="C658" t="s">
        <v>11</v>
      </c>
      <c r="D658" s="13">
        <v>2</v>
      </c>
      <c r="E658" s="13">
        <v>1</v>
      </c>
      <c r="F658" s="13"/>
      <c r="G658" s="13"/>
      <c r="H658" s="13">
        <v>3</v>
      </c>
      <c r="I658" s="14">
        <f>(D658/64.42)*100</f>
        <v>3.1046258925799441</v>
      </c>
      <c r="J658" s="14">
        <f>(E658/64.42)*100</f>
        <v>1.5523129462899721</v>
      </c>
      <c r="K658" s="14">
        <f>(F658/64.42)*100</f>
        <v>0</v>
      </c>
      <c r="L658" s="14">
        <f>(G658/64.42)*100</f>
        <v>0</v>
      </c>
      <c r="M658" s="14">
        <f>(H658/64.42)*100</f>
        <v>4.656938838869916</v>
      </c>
    </row>
    <row r="659" spans="1:13" x14ac:dyDescent="0.2">
      <c r="A659" t="s">
        <v>44</v>
      </c>
      <c r="B659" s="20">
        <v>2010</v>
      </c>
      <c r="C659" t="s">
        <v>16</v>
      </c>
      <c r="D659" s="13">
        <v>7</v>
      </c>
      <c r="E659" s="13">
        <v>3</v>
      </c>
      <c r="F659" s="13">
        <v>1</v>
      </c>
      <c r="G659" s="13"/>
      <c r="H659" s="13">
        <v>11</v>
      </c>
      <c r="I659" s="14">
        <f>(D659/439.2)*100</f>
        <v>1.5938069216757742</v>
      </c>
      <c r="J659" s="14">
        <f>(E659/439.2)*100</f>
        <v>0.68306010928961747</v>
      </c>
      <c r="K659" s="14">
        <f>(F659/439.2)*100</f>
        <v>0.22768670309653918</v>
      </c>
      <c r="L659" s="14">
        <f>(G659/439.2)*100</f>
        <v>0</v>
      </c>
      <c r="M659" s="14">
        <f>(H659/439.2)*100</f>
        <v>2.5045537340619308</v>
      </c>
    </row>
    <row r="660" spans="1:13" x14ac:dyDescent="0.2">
      <c r="A660" t="s">
        <v>44</v>
      </c>
      <c r="B660" s="20">
        <v>2010</v>
      </c>
      <c r="C660" t="s">
        <v>20</v>
      </c>
      <c r="D660" s="13">
        <v>15</v>
      </c>
      <c r="E660" s="13">
        <v>14</v>
      </c>
      <c r="F660" s="13">
        <v>9</v>
      </c>
      <c r="G660" s="13"/>
      <c r="H660" s="13">
        <v>38</v>
      </c>
      <c r="I660" s="14">
        <f>(D660/42.12)*100</f>
        <v>35.612535612535616</v>
      </c>
      <c r="J660" s="14">
        <f>(E660/42.12)*100</f>
        <v>33.238366571699906</v>
      </c>
      <c r="K660" s="14">
        <f>(F660/42.12)*100</f>
        <v>21.36752136752137</v>
      </c>
      <c r="L660" s="14">
        <f>(G660/42.12)*100</f>
        <v>0</v>
      </c>
      <c r="M660" s="14">
        <f>(H660/42.12)*100</f>
        <v>90.218423551756885</v>
      </c>
    </row>
    <row r="661" spans="1:13" x14ac:dyDescent="0.2">
      <c r="A661" t="s">
        <v>44</v>
      </c>
      <c r="B661" s="20">
        <v>2010</v>
      </c>
      <c r="C661" t="s">
        <v>17</v>
      </c>
      <c r="D661" s="13">
        <v>29</v>
      </c>
      <c r="E661" s="13">
        <v>20</v>
      </c>
      <c r="F661" s="13">
        <v>18</v>
      </c>
      <c r="G661" s="13"/>
      <c r="H661" s="13">
        <v>67</v>
      </c>
      <c r="I661" s="14">
        <f>(D661/472.38)*100</f>
        <v>6.1391252804945173</v>
      </c>
      <c r="J661" s="14">
        <f>(E661/472.38)*100</f>
        <v>4.2338795037893222</v>
      </c>
      <c r="K661" s="14">
        <f>(F661/472.38)*100</f>
        <v>3.8104915534103903</v>
      </c>
      <c r="L661" s="14">
        <f>(G661/472.38)*100</f>
        <v>0</v>
      </c>
      <c r="M661" s="14">
        <f>(H661/472.38)*100</f>
        <v>14.18349633769423</v>
      </c>
    </row>
    <row r="662" spans="1:13" x14ac:dyDescent="0.2">
      <c r="A662" s="9" t="s">
        <v>44</v>
      </c>
      <c r="B662" s="19">
        <v>2011</v>
      </c>
      <c r="C662" s="9"/>
      <c r="D662" s="15">
        <v>54</v>
      </c>
      <c r="E662" s="15">
        <v>44</v>
      </c>
      <c r="F662" s="15">
        <v>16</v>
      </c>
      <c r="G662" s="15">
        <v>1</v>
      </c>
      <c r="H662" s="15">
        <v>115</v>
      </c>
      <c r="I662" s="16"/>
      <c r="J662" s="16"/>
      <c r="K662" s="16"/>
      <c r="L662" s="16"/>
      <c r="M662" s="16"/>
    </row>
    <row r="663" spans="1:13" x14ac:dyDescent="0.2">
      <c r="A663" t="s">
        <v>44</v>
      </c>
      <c r="B663" s="20">
        <v>2011</v>
      </c>
      <c r="C663" t="s">
        <v>11</v>
      </c>
      <c r="D663" s="13">
        <v>1</v>
      </c>
      <c r="E663" s="13"/>
      <c r="F663" s="13"/>
      <c r="G663" s="13"/>
      <c r="H663" s="13">
        <v>1</v>
      </c>
      <c r="I663" s="14">
        <f>(D663/64.42)*100</f>
        <v>1.5523129462899721</v>
      </c>
      <c r="J663" s="14">
        <f>(E663/64.42)*100</f>
        <v>0</v>
      </c>
      <c r="K663" s="14">
        <f>(F663/64.42)*100</f>
        <v>0</v>
      </c>
      <c r="L663" s="14">
        <f>(G663/64.42)*100</f>
        <v>0</v>
      </c>
      <c r="M663" s="14">
        <f>(H663/64.42)*100</f>
        <v>1.5523129462899721</v>
      </c>
    </row>
    <row r="664" spans="1:13" x14ac:dyDescent="0.2">
      <c r="A664" t="s">
        <v>44</v>
      </c>
      <c r="B664" s="20">
        <v>2011</v>
      </c>
      <c r="C664" t="s">
        <v>16</v>
      </c>
      <c r="D664" s="13">
        <v>8</v>
      </c>
      <c r="E664" s="13">
        <v>1</v>
      </c>
      <c r="F664" s="13">
        <v>1</v>
      </c>
      <c r="G664" s="13"/>
      <c r="H664" s="13">
        <v>10</v>
      </c>
      <c r="I664" s="14">
        <f>(D664/439.2)*100</f>
        <v>1.8214936247723135</v>
      </c>
      <c r="J664" s="14">
        <f>(E664/439.2)*100</f>
        <v>0.22768670309653918</v>
      </c>
      <c r="K664" s="14">
        <f>(F664/439.2)*100</f>
        <v>0.22768670309653918</v>
      </c>
      <c r="L664" s="14">
        <f>(G664/439.2)*100</f>
        <v>0</v>
      </c>
      <c r="M664" s="14">
        <f>(H664/439.2)*100</f>
        <v>2.2768670309653918</v>
      </c>
    </row>
    <row r="665" spans="1:13" x14ac:dyDescent="0.2">
      <c r="A665" t="s">
        <v>44</v>
      </c>
      <c r="B665" s="20">
        <v>2011</v>
      </c>
      <c r="C665" t="s">
        <v>20</v>
      </c>
      <c r="D665" s="13">
        <v>15</v>
      </c>
      <c r="E665" s="13">
        <v>20</v>
      </c>
      <c r="F665" s="13">
        <v>2</v>
      </c>
      <c r="G665" s="13"/>
      <c r="H665" s="13">
        <v>37</v>
      </c>
      <c r="I665" s="14">
        <f>(D665/42.12)*100</f>
        <v>35.612535612535616</v>
      </c>
      <c r="J665" s="14">
        <f>(E665/42.12)*100</f>
        <v>47.483380816714153</v>
      </c>
      <c r="K665" s="14">
        <f>(F665/42.12)*100</f>
        <v>4.7483380816714149</v>
      </c>
      <c r="L665" s="14">
        <f>(G665/42.12)*100</f>
        <v>0</v>
      </c>
      <c r="M665" s="14">
        <f>(H665/42.12)*100</f>
        <v>87.844254510921189</v>
      </c>
    </row>
    <row r="666" spans="1:13" x14ac:dyDescent="0.2">
      <c r="A666" t="s">
        <v>44</v>
      </c>
      <c r="B666" s="20">
        <v>2011</v>
      </c>
      <c r="C666" t="s">
        <v>17</v>
      </c>
      <c r="D666" s="13">
        <v>30</v>
      </c>
      <c r="E666" s="13">
        <v>22.999999999999996</v>
      </c>
      <c r="F666" s="13">
        <v>13</v>
      </c>
      <c r="G666" s="13">
        <v>1</v>
      </c>
      <c r="H666" s="13">
        <v>67</v>
      </c>
      <c r="I666" s="14">
        <f>(D666/472.38)*100</f>
        <v>6.3508192556839829</v>
      </c>
      <c r="J666" s="14">
        <f>(E666/472.38)*100</f>
        <v>4.8689614293577197</v>
      </c>
      <c r="K666" s="14">
        <f>(F666/472.38)*100</f>
        <v>2.7520216774630595</v>
      </c>
      <c r="L666" s="14">
        <f>(G666/472.38)*100</f>
        <v>0.21169397518946612</v>
      </c>
      <c r="M666" s="14">
        <f>(H666/472.38)*100</f>
        <v>14.18349633769423</v>
      </c>
    </row>
    <row r="667" spans="1:13" x14ac:dyDescent="0.2">
      <c r="A667" s="9" t="s">
        <v>44</v>
      </c>
      <c r="B667" s="19">
        <v>2012</v>
      </c>
      <c r="C667" s="9"/>
      <c r="D667" s="15">
        <v>60</v>
      </c>
      <c r="E667" s="15">
        <v>137</v>
      </c>
      <c r="F667" s="15">
        <v>34</v>
      </c>
      <c r="G667" s="15">
        <v>1</v>
      </c>
      <c r="H667" s="15">
        <v>232</v>
      </c>
      <c r="I667" s="16"/>
      <c r="J667" s="16"/>
      <c r="K667" s="16"/>
      <c r="L667" s="16"/>
      <c r="M667" s="16"/>
    </row>
    <row r="668" spans="1:13" x14ac:dyDescent="0.2">
      <c r="A668" t="s">
        <v>44</v>
      </c>
      <c r="B668" s="20">
        <v>2012</v>
      </c>
      <c r="C668" t="s">
        <v>11</v>
      </c>
      <c r="D668" s="13">
        <v>1</v>
      </c>
      <c r="E668" s="13">
        <v>1</v>
      </c>
      <c r="F668" s="13"/>
      <c r="G668" s="13"/>
      <c r="H668" s="13">
        <v>2</v>
      </c>
      <c r="I668" s="14">
        <f>(D668/64.42)*100</f>
        <v>1.5523129462899721</v>
      </c>
      <c r="J668" s="14">
        <f>(E668/64.42)*100</f>
        <v>1.5523129462899721</v>
      </c>
      <c r="K668" s="14">
        <f>(F668/64.42)*100</f>
        <v>0</v>
      </c>
      <c r="L668" s="14">
        <f>(G668/64.42)*100</f>
        <v>0</v>
      </c>
      <c r="M668" s="14">
        <f>(H668/64.42)*100</f>
        <v>3.1046258925799441</v>
      </c>
    </row>
    <row r="669" spans="1:13" x14ac:dyDescent="0.2">
      <c r="A669" t="s">
        <v>44</v>
      </c>
      <c r="B669" s="20">
        <v>2012</v>
      </c>
      <c r="C669" t="s">
        <v>16</v>
      </c>
      <c r="D669" s="13">
        <v>5</v>
      </c>
      <c r="E669" s="13">
        <v>5</v>
      </c>
      <c r="F669" s="13">
        <v>2</v>
      </c>
      <c r="G669" s="13"/>
      <c r="H669" s="13">
        <v>12</v>
      </c>
      <c r="I669" s="14">
        <f>(D669/439.2)*100</f>
        <v>1.1384335154826959</v>
      </c>
      <c r="J669" s="14">
        <f>(E669/439.2)*100</f>
        <v>1.1384335154826959</v>
      </c>
      <c r="K669" s="14">
        <f>(F669/439.2)*100</f>
        <v>0.45537340619307837</v>
      </c>
      <c r="L669" s="14">
        <f>(G669/439.2)*100</f>
        <v>0</v>
      </c>
      <c r="M669" s="14">
        <f>(H669/439.2)*100</f>
        <v>2.7322404371584699</v>
      </c>
    </row>
    <row r="670" spans="1:13" x14ac:dyDescent="0.2">
      <c r="A670" t="s">
        <v>44</v>
      </c>
      <c r="B670" s="20">
        <v>2012</v>
      </c>
      <c r="C670" t="s">
        <v>20</v>
      </c>
      <c r="D670" s="13">
        <v>19</v>
      </c>
      <c r="E670" s="13">
        <v>58</v>
      </c>
      <c r="F670" s="13">
        <v>10</v>
      </c>
      <c r="G670" s="13">
        <v>1</v>
      </c>
      <c r="H670" s="13">
        <v>88</v>
      </c>
      <c r="I670" s="14">
        <f>(D670/42.12)*100</f>
        <v>45.109211775878443</v>
      </c>
      <c r="J670" s="14">
        <f>(E670/42.12)*100</f>
        <v>137.70180436847104</v>
      </c>
      <c r="K670" s="14">
        <f>(F670/42.12)*100</f>
        <v>23.741690408357076</v>
      </c>
      <c r="L670" s="14">
        <f>(G670/42.12)*100</f>
        <v>2.3741690408357075</v>
      </c>
      <c r="M670" s="14">
        <f>(H670/42.12)*100</f>
        <v>208.92687559354229</v>
      </c>
    </row>
    <row r="671" spans="1:13" x14ac:dyDescent="0.2">
      <c r="A671" t="s">
        <v>44</v>
      </c>
      <c r="B671" s="20">
        <v>2012</v>
      </c>
      <c r="C671" t="s">
        <v>17</v>
      </c>
      <c r="D671" s="13">
        <v>35</v>
      </c>
      <c r="E671" s="13">
        <v>73</v>
      </c>
      <c r="F671" s="13">
        <v>22.000000000000004</v>
      </c>
      <c r="G671" s="13"/>
      <c r="H671" s="13">
        <v>130</v>
      </c>
      <c r="I671" s="14">
        <f>(D671/472.38)*100</f>
        <v>7.4092891316313132</v>
      </c>
      <c r="J671" s="14">
        <f>(E671/472.38)*100</f>
        <v>15.453660188831025</v>
      </c>
      <c r="K671" s="14">
        <f>(F671/472.38)*100</f>
        <v>4.657267454168255</v>
      </c>
      <c r="L671" s="14">
        <f>(G671/472.38)*100</f>
        <v>0</v>
      </c>
      <c r="M671" s="14">
        <f>(H671/472.38)*100</f>
        <v>27.520216774630597</v>
      </c>
    </row>
    <row r="672" spans="1:13" x14ac:dyDescent="0.2">
      <c r="A672" s="6" t="s">
        <v>45</v>
      </c>
      <c r="B672" s="7" t="s">
        <v>96</v>
      </c>
      <c r="C672" s="6"/>
      <c r="D672" s="17">
        <v>685</v>
      </c>
      <c r="E672" s="17">
        <v>339</v>
      </c>
      <c r="F672" s="17">
        <v>392</v>
      </c>
      <c r="G672" s="17">
        <v>8</v>
      </c>
      <c r="H672" s="17">
        <v>1424</v>
      </c>
      <c r="I672" s="18"/>
      <c r="J672" s="18"/>
      <c r="K672" s="18"/>
      <c r="L672" s="18"/>
      <c r="M672" s="18"/>
    </row>
    <row r="673" spans="1:13" x14ac:dyDescent="0.2">
      <c r="A673" s="9" t="s">
        <v>45</v>
      </c>
      <c r="B673" s="19">
        <v>2001</v>
      </c>
      <c r="C673" s="9"/>
      <c r="D673" s="15">
        <v>55</v>
      </c>
      <c r="E673" s="15">
        <v>37</v>
      </c>
      <c r="F673" s="15">
        <v>12</v>
      </c>
      <c r="G673" s="15"/>
      <c r="H673" s="15">
        <v>104</v>
      </c>
      <c r="I673" s="16"/>
      <c r="J673" s="16"/>
      <c r="K673" s="16"/>
      <c r="L673" s="16"/>
      <c r="M673" s="16"/>
    </row>
    <row r="674" spans="1:13" x14ac:dyDescent="0.2">
      <c r="A674" t="s">
        <v>45</v>
      </c>
      <c r="B674" s="20">
        <v>2001</v>
      </c>
      <c r="C674" t="s">
        <v>11</v>
      </c>
      <c r="D674" s="13">
        <v>9</v>
      </c>
      <c r="E674" s="13">
        <v>6</v>
      </c>
      <c r="F674" s="13">
        <v>3</v>
      </c>
      <c r="G674" s="13"/>
      <c r="H674" s="13">
        <v>18</v>
      </c>
      <c r="I674" s="14">
        <f>(D674/161.71)*100</f>
        <v>5.5655185208088547</v>
      </c>
      <c r="J674" s="14">
        <f>(E674/161.71)*100</f>
        <v>3.7103456805392363</v>
      </c>
      <c r="K674" s="14">
        <f>(F674/161.71)*100</f>
        <v>1.8551728402696182</v>
      </c>
      <c r="L674" s="14">
        <f>(G674/161.71)*100</f>
        <v>0</v>
      </c>
      <c r="M674" s="14">
        <f>(H674/161.71)*100</f>
        <v>11.131037041617709</v>
      </c>
    </row>
    <row r="675" spans="1:13" x14ac:dyDescent="0.2">
      <c r="A675" t="s">
        <v>45</v>
      </c>
      <c r="B675" s="20">
        <v>2001</v>
      </c>
      <c r="C675" t="s">
        <v>16</v>
      </c>
      <c r="D675" s="13">
        <v>35</v>
      </c>
      <c r="E675" s="13">
        <v>4</v>
      </c>
      <c r="F675" s="13">
        <v>1</v>
      </c>
      <c r="G675" s="13"/>
      <c r="H675" s="13">
        <v>40</v>
      </c>
      <c r="I675" s="14">
        <f>(D675/1164.13)*100</f>
        <v>3.00653707060208</v>
      </c>
      <c r="J675" s="14">
        <f>(E675/1164.13)*100</f>
        <v>0.34360423664023776</v>
      </c>
      <c r="K675" s="14">
        <f>(F675/1164.13)*100</f>
        <v>8.590105916005944E-2</v>
      </c>
      <c r="L675" s="14">
        <f>(G675/1164.13)*100</f>
        <v>0</v>
      </c>
      <c r="M675" s="14">
        <f>(H675/1164.13)*100</f>
        <v>3.4360423664023774</v>
      </c>
    </row>
    <row r="676" spans="1:13" x14ac:dyDescent="0.2">
      <c r="A676" t="s">
        <v>45</v>
      </c>
      <c r="B676" s="20">
        <v>2001</v>
      </c>
      <c r="C676" t="s">
        <v>20</v>
      </c>
      <c r="D676" s="13"/>
      <c r="E676" s="13">
        <v>1</v>
      </c>
      <c r="F676" s="13"/>
      <c r="G676" s="13"/>
      <c r="H676" s="13">
        <v>1</v>
      </c>
      <c r="I676" s="14">
        <f>(D676/36.23)*100</f>
        <v>0</v>
      </c>
      <c r="J676" s="14">
        <f>(E676/36.23)*100</f>
        <v>2.7601435274634283</v>
      </c>
      <c r="K676" s="14">
        <f>(F676/36.23)*100</f>
        <v>0</v>
      </c>
      <c r="L676" s="14">
        <f>(G676/36.23)*100</f>
        <v>0</v>
      </c>
      <c r="M676" s="14">
        <f>(H676/36.23)*100</f>
        <v>2.7601435274634283</v>
      </c>
    </row>
    <row r="677" spans="1:13" x14ac:dyDescent="0.2">
      <c r="A677" t="s">
        <v>45</v>
      </c>
      <c r="B677" s="20">
        <v>2001</v>
      </c>
      <c r="C677" t="s">
        <v>17</v>
      </c>
      <c r="D677" s="13">
        <v>11</v>
      </c>
      <c r="E677" s="13">
        <v>26</v>
      </c>
      <c r="F677" s="13">
        <v>8</v>
      </c>
      <c r="G677" s="13"/>
      <c r="H677" s="13">
        <v>45</v>
      </c>
      <c r="I677" s="14">
        <f>(D677/1654.05)*100</f>
        <v>0.6650343097246153</v>
      </c>
      <c r="J677" s="14">
        <f>(E677/1654.05)*100</f>
        <v>1.5718992775309089</v>
      </c>
      <c r="K677" s="14">
        <f>(F677/1654.05)*100</f>
        <v>0.48366131616335661</v>
      </c>
      <c r="L677" s="14">
        <f>(G677/1654.05)*100</f>
        <v>0</v>
      </c>
      <c r="M677" s="14">
        <f>(H677/1654.05)*100</f>
        <v>2.7205949034188812</v>
      </c>
    </row>
    <row r="678" spans="1:13" x14ac:dyDescent="0.2">
      <c r="A678" s="9" t="s">
        <v>45</v>
      </c>
      <c r="B678" s="19">
        <v>2002</v>
      </c>
      <c r="C678" s="9"/>
      <c r="D678" s="15">
        <v>44</v>
      </c>
      <c r="E678" s="15">
        <v>37</v>
      </c>
      <c r="F678" s="15">
        <v>6</v>
      </c>
      <c r="G678" s="15"/>
      <c r="H678" s="15">
        <v>87</v>
      </c>
      <c r="I678" s="16"/>
      <c r="J678" s="16"/>
      <c r="K678" s="16"/>
      <c r="L678" s="16"/>
      <c r="M678" s="16"/>
    </row>
    <row r="679" spans="1:13" x14ac:dyDescent="0.2">
      <c r="A679" t="s">
        <v>45</v>
      </c>
      <c r="B679" s="20">
        <v>2002</v>
      </c>
      <c r="C679" t="s">
        <v>11</v>
      </c>
      <c r="D679" s="13">
        <v>4</v>
      </c>
      <c r="E679" s="13">
        <v>1</v>
      </c>
      <c r="F679" s="13">
        <v>1</v>
      </c>
      <c r="G679" s="13"/>
      <c r="H679" s="13">
        <v>6</v>
      </c>
      <c r="I679" s="14">
        <f>(D679/161.71)*100</f>
        <v>2.473563787026158</v>
      </c>
      <c r="J679" s="14">
        <f>(E679/161.71)*100</f>
        <v>0.61839094675653949</v>
      </c>
      <c r="K679" s="14">
        <f>(F679/161.71)*100</f>
        <v>0.61839094675653949</v>
      </c>
      <c r="L679" s="14">
        <f>(G679/161.71)*100</f>
        <v>0</v>
      </c>
      <c r="M679" s="14">
        <f>(H679/161.71)*100</f>
        <v>3.7103456805392363</v>
      </c>
    </row>
    <row r="680" spans="1:13" x14ac:dyDescent="0.2">
      <c r="A680" t="s">
        <v>45</v>
      </c>
      <c r="B680" s="20">
        <v>2002</v>
      </c>
      <c r="C680" t="s">
        <v>16</v>
      </c>
      <c r="D680" s="13">
        <v>25</v>
      </c>
      <c r="E680" s="13">
        <v>3</v>
      </c>
      <c r="F680" s="13">
        <v>1</v>
      </c>
      <c r="G680" s="13"/>
      <c r="H680" s="13">
        <v>29</v>
      </c>
      <c r="I680" s="14">
        <f>(D680/1164.13)*100</f>
        <v>2.1475264790014861</v>
      </c>
      <c r="J680" s="14">
        <f>(E680/1164.13)*100</f>
        <v>0.25770317748017829</v>
      </c>
      <c r="K680" s="14">
        <f>(F680/1164.13)*100</f>
        <v>8.590105916005944E-2</v>
      </c>
      <c r="L680" s="14">
        <f>(G680/1164.13)*100</f>
        <v>0</v>
      </c>
      <c r="M680" s="14">
        <f>(H680/1164.13)*100</f>
        <v>2.4911307156417237</v>
      </c>
    </row>
    <row r="681" spans="1:13" x14ac:dyDescent="0.2">
      <c r="A681" t="s">
        <v>45</v>
      </c>
      <c r="B681" s="20">
        <v>2002</v>
      </c>
      <c r="C681" t="s">
        <v>17</v>
      </c>
      <c r="D681" s="13">
        <v>15</v>
      </c>
      <c r="E681" s="13">
        <v>33</v>
      </c>
      <c r="F681" s="13">
        <v>4</v>
      </c>
      <c r="G681" s="13"/>
      <c r="H681" s="13">
        <v>52</v>
      </c>
      <c r="I681" s="14">
        <f>(D681/1654.05)*100</f>
        <v>0.90686496780629366</v>
      </c>
      <c r="J681" s="14">
        <f>(E681/1654.05)*100</f>
        <v>1.9951029291738462</v>
      </c>
      <c r="K681" s="14">
        <f>(F681/1654.05)*100</f>
        <v>0.24183065808167831</v>
      </c>
      <c r="L681" s="14">
        <f>(G681/1654.05)*100</f>
        <v>0</v>
      </c>
      <c r="M681" s="14">
        <f>(H681/1654.05)*100</f>
        <v>3.1437985550618177</v>
      </c>
    </row>
    <row r="682" spans="1:13" x14ac:dyDescent="0.2">
      <c r="A682" s="9" t="s">
        <v>45</v>
      </c>
      <c r="B682" s="19">
        <v>2003</v>
      </c>
      <c r="C682" s="9"/>
      <c r="D682" s="15">
        <v>48</v>
      </c>
      <c r="E682" s="15">
        <v>11</v>
      </c>
      <c r="F682" s="15">
        <v>18</v>
      </c>
      <c r="G682" s="15">
        <v>1</v>
      </c>
      <c r="H682" s="15">
        <v>78</v>
      </c>
      <c r="I682" s="16"/>
      <c r="J682" s="16"/>
      <c r="K682" s="16"/>
      <c r="L682" s="16"/>
      <c r="M682" s="16"/>
    </row>
    <row r="683" spans="1:13" x14ac:dyDescent="0.2">
      <c r="A683" t="s">
        <v>45</v>
      </c>
      <c r="B683" s="20">
        <v>2003</v>
      </c>
      <c r="C683" t="s">
        <v>11</v>
      </c>
      <c r="D683" s="13">
        <v>7</v>
      </c>
      <c r="E683" s="13"/>
      <c r="F683" s="13">
        <v>2</v>
      </c>
      <c r="G683" s="13"/>
      <c r="H683" s="13">
        <v>9</v>
      </c>
      <c r="I683" s="14">
        <f>(D683/161.71)*100</f>
        <v>4.3287366272957764</v>
      </c>
      <c r="J683" s="14">
        <f>(E683/161.71)*100</f>
        <v>0</v>
      </c>
      <c r="K683" s="14">
        <f>(F683/161.71)*100</f>
        <v>1.236781893513079</v>
      </c>
      <c r="L683" s="14">
        <f>(G683/161.71)*100</f>
        <v>0</v>
      </c>
      <c r="M683" s="14">
        <f>(H683/161.71)*100</f>
        <v>5.5655185208088547</v>
      </c>
    </row>
    <row r="684" spans="1:13" x14ac:dyDescent="0.2">
      <c r="A684" t="s">
        <v>45</v>
      </c>
      <c r="B684" s="20">
        <v>2003</v>
      </c>
      <c r="C684" t="s">
        <v>16</v>
      </c>
      <c r="D684" s="13">
        <v>33</v>
      </c>
      <c r="E684" s="13"/>
      <c r="F684" s="13">
        <v>3</v>
      </c>
      <c r="G684" s="13"/>
      <c r="H684" s="13">
        <v>36</v>
      </c>
      <c r="I684" s="14">
        <f>(D684/1164.13)*100</f>
        <v>2.8347349522819614</v>
      </c>
      <c r="J684" s="14">
        <f>(E684/1164.13)*100</f>
        <v>0</v>
      </c>
      <c r="K684" s="14">
        <f>(F684/1164.13)*100</f>
        <v>0.25770317748017829</v>
      </c>
      <c r="L684" s="14">
        <f>(G684/1164.13)*100</f>
        <v>0</v>
      </c>
      <c r="M684" s="14">
        <f>(H684/1164.13)*100</f>
        <v>3.0924381297621397</v>
      </c>
    </row>
    <row r="685" spans="1:13" x14ac:dyDescent="0.2">
      <c r="A685" t="s">
        <v>45</v>
      </c>
      <c r="B685" s="20">
        <v>2003</v>
      </c>
      <c r="C685" t="s">
        <v>17</v>
      </c>
      <c r="D685" s="13">
        <v>8</v>
      </c>
      <c r="E685" s="13">
        <v>11</v>
      </c>
      <c r="F685" s="13">
        <v>13</v>
      </c>
      <c r="G685" s="13">
        <v>1</v>
      </c>
      <c r="H685" s="13">
        <v>33</v>
      </c>
      <c r="I685" s="14">
        <f>(D685/1654.05)*100</f>
        <v>0.48366131616335661</v>
      </c>
      <c r="J685" s="14">
        <f>(E685/1654.05)*100</f>
        <v>0.6650343097246153</v>
      </c>
      <c r="K685" s="14">
        <f>(F685/1654.05)*100</f>
        <v>0.78594963876545443</v>
      </c>
      <c r="L685" s="14">
        <f>(G685/1654.05)*100</f>
        <v>6.0457664520419577E-2</v>
      </c>
      <c r="M685" s="14">
        <f>(H685/1654.05)*100</f>
        <v>1.9951029291738462</v>
      </c>
    </row>
    <row r="686" spans="1:13" x14ac:dyDescent="0.2">
      <c r="A686" s="9" t="s">
        <v>45</v>
      </c>
      <c r="B686" s="19">
        <v>2004</v>
      </c>
      <c r="C686" s="9"/>
      <c r="D686" s="15">
        <v>43</v>
      </c>
      <c r="E686" s="15">
        <v>11</v>
      </c>
      <c r="F686" s="15">
        <v>14</v>
      </c>
      <c r="G686" s="15"/>
      <c r="H686" s="15">
        <v>68</v>
      </c>
      <c r="I686" s="16"/>
      <c r="J686" s="16"/>
      <c r="K686" s="16"/>
      <c r="L686" s="16"/>
      <c r="M686" s="16"/>
    </row>
    <row r="687" spans="1:13" x14ac:dyDescent="0.2">
      <c r="A687" t="s">
        <v>45</v>
      </c>
      <c r="B687" s="20">
        <v>2004</v>
      </c>
      <c r="C687" t="s">
        <v>11</v>
      </c>
      <c r="D687" s="13">
        <v>6</v>
      </c>
      <c r="E687" s="13">
        <v>1</v>
      </c>
      <c r="F687" s="13">
        <v>2</v>
      </c>
      <c r="G687" s="13"/>
      <c r="H687" s="13">
        <v>9</v>
      </c>
      <c r="I687" s="14">
        <f>(D687/161.71)*100</f>
        <v>3.7103456805392363</v>
      </c>
      <c r="J687" s="14">
        <f>(E687/161.71)*100</f>
        <v>0.61839094675653949</v>
      </c>
      <c r="K687" s="14">
        <f>(F687/161.71)*100</f>
        <v>1.236781893513079</v>
      </c>
      <c r="L687" s="14">
        <f>(G687/161.71)*100</f>
        <v>0</v>
      </c>
      <c r="M687" s="14">
        <f>(H687/161.71)*100</f>
        <v>5.5655185208088547</v>
      </c>
    </row>
    <row r="688" spans="1:13" x14ac:dyDescent="0.2">
      <c r="A688" t="s">
        <v>45</v>
      </c>
      <c r="B688" s="20">
        <v>2004</v>
      </c>
      <c r="C688" t="s">
        <v>16</v>
      </c>
      <c r="D688" s="13">
        <v>27.000000000000004</v>
      </c>
      <c r="E688" s="13">
        <v>1</v>
      </c>
      <c r="F688" s="13">
        <v>2</v>
      </c>
      <c r="G688" s="13"/>
      <c r="H688" s="13">
        <v>30.000000000000004</v>
      </c>
      <c r="I688" s="14">
        <f>(D688/1164.13)*100</f>
        <v>2.3193285973216051</v>
      </c>
      <c r="J688" s="14">
        <f>(E688/1164.13)*100</f>
        <v>8.590105916005944E-2</v>
      </c>
      <c r="K688" s="14">
        <f>(F688/1164.13)*100</f>
        <v>0.17180211832011888</v>
      </c>
      <c r="L688" s="14">
        <f>(G688/1164.13)*100</f>
        <v>0</v>
      </c>
      <c r="M688" s="14">
        <f>(H688/1164.13)*100</f>
        <v>2.5770317748017835</v>
      </c>
    </row>
    <row r="689" spans="1:13" x14ac:dyDescent="0.2">
      <c r="A689" t="s">
        <v>45</v>
      </c>
      <c r="B689" s="20">
        <v>2004</v>
      </c>
      <c r="C689" t="s">
        <v>17</v>
      </c>
      <c r="D689" s="13">
        <v>10</v>
      </c>
      <c r="E689" s="13">
        <v>9</v>
      </c>
      <c r="F689" s="13">
        <v>10</v>
      </c>
      <c r="G689" s="13"/>
      <c r="H689" s="13">
        <v>29</v>
      </c>
      <c r="I689" s="14">
        <f>(D689/1654.05)*100</f>
        <v>0.60457664520419574</v>
      </c>
      <c r="J689" s="14">
        <f>(E689/1654.05)*100</f>
        <v>0.54411898068377629</v>
      </c>
      <c r="K689" s="14">
        <f>(F689/1654.05)*100</f>
        <v>0.60457664520419574</v>
      </c>
      <c r="L689" s="14">
        <f>(G689/1654.05)*100</f>
        <v>0</v>
      </c>
      <c r="M689" s="14">
        <f>(H689/1654.05)*100</f>
        <v>1.7532722710921675</v>
      </c>
    </row>
    <row r="690" spans="1:13" x14ac:dyDescent="0.2">
      <c r="A690" s="9" t="s">
        <v>45</v>
      </c>
      <c r="B690" s="19">
        <v>2005</v>
      </c>
      <c r="C690" s="9"/>
      <c r="D690" s="15">
        <v>34</v>
      </c>
      <c r="E690" s="15">
        <v>8</v>
      </c>
      <c r="F690" s="15">
        <v>24</v>
      </c>
      <c r="G690" s="15"/>
      <c r="H690" s="15">
        <v>66</v>
      </c>
      <c r="I690" s="16"/>
      <c r="J690" s="16"/>
      <c r="K690" s="16"/>
      <c r="L690" s="16"/>
      <c r="M690" s="16"/>
    </row>
    <row r="691" spans="1:13" x14ac:dyDescent="0.2">
      <c r="A691" t="s">
        <v>45</v>
      </c>
      <c r="B691" s="20">
        <v>2005</v>
      </c>
      <c r="C691" t="s">
        <v>11</v>
      </c>
      <c r="D691" s="13">
        <v>5</v>
      </c>
      <c r="E691" s="13"/>
      <c r="F691" s="13">
        <v>3</v>
      </c>
      <c r="G691" s="13"/>
      <c r="H691" s="13">
        <v>8</v>
      </c>
      <c r="I691" s="14">
        <f>(D691/161.71)*100</f>
        <v>3.0919547337826971</v>
      </c>
      <c r="J691" s="14">
        <f>(E691/161.71)*100</f>
        <v>0</v>
      </c>
      <c r="K691" s="14">
        <f>(F691/161.71)*100</f>
        <v>1.8551728402696182</v>
      </c>
      <c r="L691" s="14">
        <f>(G691/161.71)*100</f>
        <v>0</v>
      </c>
      <c r="M691" s="14">
        <f>(H691/161.71)*100</f>
        <v>4.947127574052316</v>
      </c>
    </row>
    <row r="692" spans="1:13" x14ac:dyDescent="0.2">
      <c r="A692" t="s">
        <v>45</v>
      </c>
      <c r="B692" s="20">
        <v>2005</v>
      </c>
      <c r="C692" t="s">
        <v>16</v>
      </c>
      <c r="D692" s="13">
        <v>18</v>
      </c>
      <c r="E692" s="13"/>
      <c r="F692" s="13">
        <v>2</v>
      </c>
      <c r="G692" s="13"/>
      <c r="H692" s="13">
        <v>20</v>
      </c>
      <c r="I692" s="14">
        <f>(D692/1164.13)*100</f>
        <v>1.5462190648810699</v>
      </c>
      <c r="J692" s="14">
        <f>(E692/1164.13)*100</f>
        <v>0</v>
      </c>
      <c r="K692" s="14">
        <f>(F692/1164.13)*100</f>
        <v>0.17180211832011888</v>
      </c>
      <c r="L692" s="14">
        <f>(G692/1164.13)*100</f>
        <v>0</v>
      </c>
      <c r="M692" s="14">
        <f>(H692/1164.13)*100</f>
        <v>1.7180211832011887</v>
      </c>
    </row>
    <row r="693" spans="1:13" x14ac:dyDescent="0.2">
      <c r="A693" t="s">
        <v>45</v>
      </c>
      <c r="B693" s="20">
        <v>2005</v>
      </c>
      <c r="C693" t="s">
        <v>17</v>
      </c>
      <c r="D693" s="13">
        <v>11</v>
      </c>
      <c r="E693" s="13">
        <v>8</v>
      </c>
      <c r="F693" s="13">
        <v>19</v>
      </c>
      <c r="G693" s="13"/>
      <c r="H693" s="13">
        <v>38</v>
      </c>
      <c r="I693" s="14">
        <f>(D693/1654.05)*100</f>
        <v>0.6650343097246153</v>
      </c>
      <c r="J693" s="14">
        <f>(E693/1654.05)*100</f>
        <v>0.48366131616335661</v>
      </c>
      <c r="K693" s="14">
        <f>(F693/1654.05)*100</f>
        <v>1.1486956258879719</v>
      </c>
      <c r="L693" s="14">
        <f>(G693/1654.05)*100</f>
        <v>0</v>
      </c>
      <c r="M693" s="14">
        <f>(H693/1654.05)*100</f>
        <v>2.2973912517759438</v>
      </c>
    </row>
    <row r="694" spans="1:13" x14ac:dyDescent="0.2">
      <c r="A694" s="9" t="s">
        <v>45</v>
      </c>
      <c r="B694" s="19">
        <v>2006</v>
      </c>
      <c r="C694" s="9"/>
      <c r="D694" s="15">
        <v>39</v>
      </c>
      <c r="E694" s="15">
        <v>9</v>
      </c>
      <c r="F694" s="15">
        <v>13</v>
      </c>
      <c r="G694" s="15"/>
      <c r="H694" s="15">
        <v>61</v>
      </c>
      <c r="I694" s="16"/>
      <c r="J694" s="16"/>
      <c r="K694" s="16"/>
      <c r="L694" s="16"/>
      <c r="M694" s="16"/>
    </row>
    <row r="695" spans="1:13" x14ac:dyDescent="0.2">
      <c r="A695" t="s">
        <v>45</v>
      </c>
      <c r="B695" s="20">
        <v>2006</v>
      </c>
      <c r="C695" t="s">
        <v>11</v>
      </c>
      <c r="D695" s="13">
        <v>7</v>
      </c>
      <c r="E695" s="13">
        <v>1</v>
      </c>
      <c r="F695" s="13">
        <v>2</v>
      </c>
      <c r="G695" s="13"/>
      <c r="H695" s="13">
        <v>10</v>
      </c>
      <c r="I695" s="14">
        <f>(D695/161.71)*100</f>
        <v>4.3287366272957764</v>
      </c>
      <c r="J695" s="14">
        <f>(E695/161.71)*100</f>
        <v>0.61839094675653949</v>
      </c>
      <c r="K695" s="14">
        <f>(F695/161.71)*100</f>
        <v>1.236781893513079</v>
      </c>
      <c r="L695" s="14">
        <f>(G695/161.71)*100</f>
        <v>0</v>
      </c>
      <c r="M695" s="14">
        <f>(H695/161.71)*100</f>
        <v>6.1839094675653943</v>
      </c>
    </row>
    <row r="696" spans="1:13" x14ac:dyDescent="0.2">
      <c r="A696" t="s">
        <v>45</v>
      </c>
      <c r="B696" s="20">
        <v>2006</v>
      </c>
      <c r="C696" t="s">
        <v>16</v>
      </c>
      <c r="D696" s="13">
        <v>20</v>
      </c>
      <c r="E696" s="13">
        <v>2</v>
      </c>
      <c r="F696" s="13">
        <v>2</v>
      </c>
      <c r="G696" s="13"/>
      <c r="H696" s="13">
        <v>24</v>
      </c>
      <c r="I696" s="14">
        <f>(D696/1164.13)*100</f>
        <v>1.7180211832011887</v>
      </c>
      <c r="J696" s="14">
        <f>(E696/1164.13)*100</f>
        <v>0.17180211832011888</v>
      </c>
      <c r="K696" s="14">
        <f>(F696/1164.13)*100</f>
        <v>0.17180211832011888</v>
      </c>
      <c r="L696" s="14">
        <f>(G696/1164.13)*100</f>
        <v>0</v>
      </c>
      <c r="M696" s="14">
        <f>(H696/1164.13)*100</f>
        <v>2.0616254198414263</v>
      </c>
    </row>
    <row r="697" spans="1:13" x14ac:dyDescent="0.2">
      <c r="A697" t="s">
        <v>45</v>
      </c>
      <c r="B697" s="20">
        <v>2006</v>
      </c>
      <c r="C697" t="s">
        <v>17</v>
      </c>
      <c r="D697" s="13">
        <v>12</v>
      </c>
      <c r="E697" s="13">
        <v>6</v>
      </c>
      <c r="F697" s="13">
        <v>9</v>
      </c>
      <c r="G697" s="13"/>
      <c r="H697" s="13">
        <v>27</v>
      </c>
      <c r="I697" s="14">
        <f>(D697/1654.05)*100</f>
        <v>0.72549197424503498</v>
      </c>
      <c r="J697" s="14">
        <f>(E697/1654.05)*100</f>
        <v>0.36274598712251749</v>
      </c>
      <c r="K697" s="14">
        <f>(F697/1654.05)*100</f>
        <v>0.54411898068377629</v>
      </c>
      <c r="L697" s="14">
        <f>(G697/1654.05)*100</f>
        <v>0</v>
      </c>
      <c r="M697" s="14">
        <f>(H697/1654.05)*100</f>
        <v>1.6323569420513286</v>
      </c>
    </row>
    <row r="698" spans="1:13" x14ac:dyDescent="0.2">
      <c r="A698" s="9" t="s">
        <v>45</v>
      </c>
      <c r="B698" s="19">
        <v>2007</v>
      </c>
      <c r="C698" s="9"/>
      <c r="D698" s="15">
        <v>41</v>
      </c>
      <c r="E698" s="15">
        <v>3</v>
      </c>
      <c r="F698" s="15">
        <v>17</v>
      </c>
      <c r="G698" s="15">
        <v>1</v>
      </c>
      <c r="H698" s="15">
        <v>62</v>
      </c>
      <c r="I698" s="16"/>
      <c r="J698" s="16"/>
      <c r="K698" s="16"/>
      <c r="L698" s="16"/>
      <c r="M698" s="16"/>
    </row>
    <row r="699" spans="1:13" x14ac:dyDescent="0.2">
      <c r="A699" t="s">
        <v>45</v>
      </c>
      <c r="B699" s="20">
        <v>2007</v>
      </c>
      <c r="C699" t="s">
        <v>11</v>
      </c>
      <c r="D699" s="13">
        <v>8</v>
      </c>
      <c r="E699" s="13"/>
      <c r="F699" s="13">
        <v>3</v>
      </c>
      <c r="G699" s="13"/>
      <c r="H699" s="13">
        <v>11</v>
      </c>
      <c r="I699" s="14">
        <f>(D699/161.71)*100</f>
        <v>4.947127574052316</v>
      </c>
      <c r="J699" s="14">
        <f>(E699/161.71)*100</f>
        <v>0</v>
      </c>
      <c r="K699" s="14">
        <f>(F699/161.71)*100</f>
        <v>1.8551728402696182</v>
      </c>
      <c r="L699" s="14">
        <f>(G699/161.71)*100</f>
        <v>0</v>
      </c>
      <c r="M699" s="14">
        <f>(H699/161.71)*100</f>
        <v>6.8023004143219339</v>
      </c>
    </row>
    <row r="700" spans="1:13" x14ac:dyDescent="0.2">
      <c r="A700" t="s">
        <v>45</v>
      </c>
      <c r="B700" s="20">
        <v>2007</v>
      </c>
      <c r="C700" t="s">
        <v>16</v>
      </c>
      <c r="D700" s="13">
        <v>24</v>
      </c>
      <c r="E700" s="13"/>
      <c r="F700" s="13">
        <v>5</v>
      </c>
      <c r="G700" s="13"/>
      <c r="H700" s="13">
        <v>29</v>
      </c>
      <c r="I700" s="14">
        <f>(D700/1164.13)*100</f>
        <v>2.0616254198414263</v>
      </c>
      <c r="J700" s="14">
        <f>(E700/1164.13)*100</f>
        <v>0</v>
      </c>
      <c r="K700" s="14">
        <f>(F700/1164.13)*100</f>
        <v>0.42950529580029717</v>
      </c>
      <c r="L700" s="14">
        <f>(G700/1164.13)*100</f>
        <v>0</v>
      </c>
      <c r="M700" s="14">
        <f>(H700/1164.13)*100</f>
        <v>2.4911307156417237</v>
      </c>
    </row>
    <row r="701" spans="1:13" x14ac:dyDescent="0.2">
      <c r="A701" t="s">
        <v>45</v>
      </c>
      <c r="B701" s="20">
        <v>2007</v>
      </c>
      <c r="C701" t="s">
        <v>17</v>
      </c>
      <c r="D701" s="13">
        <v>9</v>
      </c>
      <c r="E701" s="13">
        <v>3</v>
      </c>
      <c r="F701" s="13">
        <v>9</v>
      </c>
      <c r="G701" s="13">
        <v>1</v>
      </c>
      <c r="H701" s="13">
        <v>22</v>
      </c>
      <c r="I701" s="14">
        <f>(D701/1654.05)*100</f>
        <v>0.54411898068377629</v>
      </c>
      <c r="J701" s="14">
        <f>(E701/1654.05)*100</f>
        <v>0.18137299356125874</v>
      </c>
      <c r="K701" s="14">
        <f>(F701/1654.05)*100</f>
        <v>0.54411898068377629</v>
      </c>
      <c r="L701" s="14">
        <f>(G701/1654.05)*100</f>
        <v>6.0457664520419577E-2</v>
      </c>
      <c r="M701" s="14">
        <f>(H701/1654.05)*100</f>
        <v>1.3300686194492306</v>
      </c>
    </row>
    <row r="702" spans="1:13" x14ac:dyDescent="0.2">
      <c r="A702" s="9" t="s">
        <v>45</v>
      </c>
      <c r="B702" s="19">
        <v>2008</v>
      </c>
      <c r="C702" s="9"/>
      <c r="D702" s="15">
        <v>46</v>
      </c>
      <c r="E702" s="15">
        <v>12</v>
      </c>
      <c r="F702" s="15">
        <v>24</v>
      </c>
      <c r="G702" s="15">
        <v>1</v>
      </c>
      <c r="H702" s="15">
        <v>83</v>
      </c>
      <c r="I702" s="16"/>
      <c r="J702" s="16"/>
      <c r="K702" s="16"/>
      <c r="L702" s="16"/>
      <c r="M702" s="16"/>
    </row>
    <row r="703" spans="1:13" x14ac:dyDescent="0.2">
      <c r="A703" t="s">
        <v>45</v>
      </c>
      <c r="B703" s="20">
        <v>2008</v>
      </c>
      <c r="C703" t="s">
        <v>11</v>
      </c>
      <c r="D703" s="13">
        <v>9</v>
      </c>
      <c r="E703" s="13"/>
      <c r="F703" s="13">
        <v>3</v>
      </c>
      <c r="G703" s="13"/>
      <c r="H703" s="13">
        <v>12</v>
      </c>
      <c r="I703" s="14">
        <f>(D703/161.71)*100</f>
        <v>5.5655185208088547</v>
      </c>
      <c r="J703" s="14">
        <f>(E703/161.71)*100</f>
        <v>0</v>
      </c>
      <c r="K703" s="14">
        <f>(F703/161.71)*100</f>
        <v>1.8551728402696182</v>
      </c>
      <c r="L703" s="14">
        <f>(G703/161.71)*100</f>
        <v>0</v>
      </c>
      <c r="M703" s="14">
        <f>(H703/161.71)*100</f>
        <v>7.4206913610784726</v>
      </c>
    </row>
    <row r="704" spans="1:13" x14ac:dyDescent="0.2">
      <c r="A704" t="s">
        <v>45</v>
      </c>
      <c r="B704" s="20">
        <v>2008</v>
      </c>
      <c r="C704" t="s">
        <v>16</v>
      </c>
      <c r="D704" s="13">
        <v>13</v>
      </c>
      <c r="E704" s="13">
        <v>2</v>
      </c>
      <c r="F704" s="13">
        <v>2</v>
      </c>
      <c r="G704" s="13"/>
      <c r="H704" s="13">
        <v>17</v>
      </c>
      <c r="I704" s="14">
        <f>(D704/1164.13)*100</f>
        <v>1.1167137690807727</v>
      </c>
      <c r="J704" s="14">
        <f>(E704/1164.13)*100</f>
        <v>0.17180211832011888</v>
      </c>
      <c r="K704" s="14">
        <f>(F704/1164.13)*100</f>
        <v>0.17180211832011888</v>
      </c>
      <c r="L704" s="14">
        <f>(G704/1164.13)*100</f>
        <v>0</v>
      </c>
      <c r="M704" s="14">
        <f>(H704/1164.13)*100</f>
        <v>1.4603180057210103</v>
      </c>
    </row>
    <row r="705" spans="1:13" x14ac:dyDescent="0.2">
      <c r="A705" t="s">
        <v>45</v>
      </c>
      <c r="B705" s="20">
        <v>2008</v>
      </c>
      <c r="C705" t="s">
        <v>17</v>
      </c>
      <c r="D705" s="13">
        <v>24</v>
      </c>
      <c r="E705" s="13">
        <v>10</v>
      </c>
      <c r="F705" s="13">
        <v>19</v>
      </c>
      <c r="G705" s="13">
        <v>1</v>
      </c>
      <c r="H705" s="13">
        <v>54</v>
      </c>
      <c r="I705" s="14">
        <f>(D705/1654.05)*100</f>
        <v>1.45098394849007</v>
      </c>
      <c r="J705" s="14">
        <f>(E705/1654.05)*100</f>
        <v>0.60457664520419574</v>
      </c>
      <c r="K705" s="14">
        <f>(F705/1654.05)*100</f>
        <v>1.1486956258879719</v>
      </c>
      <c r="L705" s="14">
        <f>(G705/1654.05)*100</f>
        <v>6.0457664520419577E-2</v>
      </c>
      <c r="M705" s="14">
        <f>(H705/1654.05)*100</f>
        <v>3.2647138841026573</v>
      </c>
    </row>
    <row r="706" spans="1:13" x14ac:dyDescent="0.2">
      <c r="A706" s="9" t="s">
        <v>45</v>
      </c>
      <c r="B706" s="19">
        <v>2009</v>
      </c>
      <c r="C706" s="9"/>
      <c r="D706" s="15">
        <v>121</v>
      </c>
      <c r="E706" s="15">
        <v>38</v>
      </c>
      <c r="F706" s="15">
        <v>109</v>
      </c>
      <c r="G706" s="15"/>
      <c r="H706" s="15">
        <v>268</v>
      </c>
      <c r="I706" s="16"/>
      <c r="J706" s="16"/>
      <c r="K706" s="16"/>
      <c r="L706" s="16"/>
      <c r="M706" s="16"/>
    </row>
    <row r="707" spans="1:13" x14ac:dyDescent="0.2">
      <c r="A707" t="s">
        <v>45</v>
      </c>
      <c r="B707" s="20">
        <v>2009</v>
      </c>
      <c r="C707" t="s">
        <v>11</v>
      </c>
      <c r="D707" s="13">
        <v>17</v>
      </c>
      <c r="E707" s="13"/>
      <c r="F707" s="13">
        <v>3</v>
      </c>
      <c r="G707" s="13"/>
      <c r="H707" s="13">
        <v>20</v>
      </c>
      <c r="I707" s="14">
        <f>(D707/161.71)*100</f>
        <v>10.512646094861172</v>
      </c>
      <c r="J707" s="14">
        <f>(E707/161.71)*100</f>
        <v>0</v>
      </c>
      <c r="K707" s="14">
        <f>(F707/161.71)*100</f>
        <v>1.8551728402696182</v>
      </c>
      <c r="L707" s="14">
        <f>(G707/161.71)*100</f>
        <v>0</v>
      </c>
      <c r="M707" s="14">
        <f>(H707/161.71)*100</f>
        <v>12.367818935130789</v>
      </c>
    </row>
    <row r="708" spans="1:13" x14ac:dyDescent="0.2">
      <c r="A708" t="s">
        <v>45</v>
      </c>
      <c r="B708" s="20">
        <v>2009</v>
      </c>
      <c r="C708" t="s">
        <v>16</v>
      </c>
      <c r="D708" s="13">
        <v>38</v>
      </c>
      <c r="E708" s="13">
        <v>2</v>
      </c>
      <c r="F708" s="13">
        <v>6</v>
      </c>
      <c r="G708" s="13"/>
      <c r="H708" s="13">
        <v>46</v>
      </c>
      <c r="I708" s="14">
        <f>(D708/1164.13)*100</f>
        <v>3.2642402480822583</v>
      </c>
      <c r="J708" s="14">
        <f>(E708/1164.13)*100</f>
        <v>0.17180211832011888</v>
      </c>
      <c r="K708" s="14">
        <f>(F708/1164.13)*100</f>
        <v>0.51540635496035658</v>
      </c>
      <c r="L708" s="14">
        <f>(G708/1164.13)*100</f>
        <v>0</v>
      </c>
      <c r="M708" s="14">
        <f>(H708/1164.13)*100</f>
        <v>3.9514487213627341</v>
      </c>
    </row>
    <row r="709" spans="1:13" x14ac:dyDescent="0.2">
      <c r="A709" t="s">
        <v>45</v>
      </c>
      <c r="B709" s="20">
        <v>2009</v>
      </c>
      <c r="C709" t="s">
        <v>20</v>
      </c>
      <c r="D709" s="13"/>
      <c r="E709" s="13"/>
      <c r="F709" s="13">
        <v>1</v>
      </c>
      <c r="G709" s="13"/>
      <c r="H709" s="13">
        <v>1</v>
      </c>
      <c r="I709" s="14">
        <f>(D709/36.23)*100</f>
        <v>0</v>
      </c>
      <c r="J709" s="14">
        <f>(E709/36.23)*100</f>
        <v>0</v>
      </c>
      <c r="K709" s="14">
        <f>(F709/36.23)*100</f>
        <v>2.7601435274634283</v>
      </c>
      <c r="L709" s="14">
        <f>(G709/36.23)*100</f>
        <v>0</v>
      </c>
      <c r="M709" s="14">
        <f>(H709/36.23)*100</f>
        <v>2.7601435274634283</v>
      </c>
    </row>
    <row r="710" spans="1:13" x14ac:dyDescent="0.2">
      <c r="A710" t="s">
        <v>45</v>
      </c>
      <c r="B710" s="20">
        <v>2009</v>
      </c>
      <c r="C710" t="s">
        <v>17</v>
      </c>
      <c r="D710" s="13">
        <v>66</v>
      </c>
      <c r="E710" s="13">
        <v>36</v>
      </c>
      <c r="F710" s="13">
        <v>99</v>
      </c>
      <c r="G710" s="13"/>
      <c r="H710" s="13">
        <v>201</v>
      </c>
      <c r="I710" s="14">
        <f>(D710/1654.05)*100</f>
        <v>3.9902058583476925</v>
      </c>
      <c r="J710" s="14">
        <f>(E710/1654.05)*100</f>
        <v>2.1764759227351052</v>
      </c>
      <c r="K710" s="14">
        <f>(F710/1654.05)*100</f>
        <v>5.9853087875215385</v>
      </c>
      <c r="L710" s="14">
        <f>(G710/1654.05)*100</f>
        <v>0</v>
      </c>
      <c r="M710" s="14">
        <f>(H710/1654.05)*100</f>
        <v>12.151990568604335</v>
      </c>
    </row>
    <row r="711" spans="1:13" x14ac:dyDescent="0.2">
      <c r="A711" s="9" t="s">
        <v>45</v>
      </c>
      <c r="B711" s="19">
        <v>2010</v>
      </c>
      <c r="C711" s="9"/>
      <c r="D711" s="15">
        <v>94</v>
      </c>
      <c r="E711" s="15">
        <v>13</v>
      </c>
      <c r="F711" s="15">
        <v>78</v>
      </c>
      <c r="G711" s="15">
        <v>2</v>
      </c>
      <c r="H711" s="15">
        <v>187</v>
      </c>
      <c r="I711" s="16"/>
      <c r="J711" s="16"/>
      <c r="K711" s="16"/>
      <c r="L711" s="16"/>
      <c r="M711" s="16"/>
    </row>
    <row r="712" spans="1:13" x14ac:dyDescent="0.2">
      <c r="A712" t="s">
        <v>45</v>
      </c>
      <c r="B712" s="20">
        <v>2010</v>
      </c>
      <c r="C712" t="s">
        <v>11</v>
      </c>
      <c r="D712" s="13">
        <v>29</v>
      </c>
      <c r="E712" s="13"/>
      <c r="F712" s="13">
        <v>4</v>
      </c>
      <c r="G712" s="13"/>
      <c r="H712" s="13">
        <v>33</v>
      </c>
      <c r="I712" s="14">
        <f>(D712/161.71)*100</f>
        <v>17.933337455939643</v>
      </c>
      <c r="J712" s="14">
        <f>(E712/161.71)*100</f>
        <v>0</v>
      </c>
      <c r="K712" s="14">
        <f>(F712/161.71)*100</f>
        <v>2.473563787026158</v>
      </c>
      <c r="L712" s="14">
        <f>(G712/161.71)*100</f>
        <v>0</v>
      </c>
      <c r="M712" s="14">
        <f>(H712/161.71)*100</f>
        <v>20.406901242965802</v>
      </c>
    </row>
    <row r="713" spans="1:13" x14ac:dyDescent="0.2">
      <c r="A713" t="s">
        <v>45</v>
      </c>
      <c r="B713" s="20">
        <v>2010</v>
      </c>
      <c r="C713" t="s">
        <v>16</v>
      </c>
      <c r="D713" s="13">
        <v>17</v>
      </c>
      <c r="E713" s="13"/>
      <c r="F713" s="13">
        <v>5</v>
      </c>
      <c r="G713" s="13"/>
      <c r="H713" s="13">
        <v>22</v>
      </c>
      <c r="I713" s="14">
        <f>(D713/1164.13)*100</f>
        <v>1.4603180057210103</v>
      </c>
      <c r="J713" s="14">
        <f>(E713/1164.13)*100</f>
        <v>0</v>
      </c>
      <c r="K713" s="14">
        <f>(F713/1164.13)*100</f>
        <v>0.42950529580029717</v>
      </c>
      <c r="L713" s="14">
        <f>(G713/1164.13)*100</f>
        <v>0</v>
      </c>
      <c r="M713" s="14">
        <f>(H713/1164.13)*100</f>
        <v>1.8898233015213075</v>
      </c>
    </row>
    <row r="714" spans="1:13" x14ac:dyDescent="0.2">
      <c r="A714" t="s">
        <v>45</v>
      </c>
      <c r="B714" s="20">
        <v>2010</v>
      </c>
      <c r="C714" t="s">
        <v>17</v>
      </c>
      <c r="D714" s="13">
        <v>48</v>
      </c>
      <c r="E714" s="13">
        <v>13</v>
      </c>
      <c r="F714" s="13">
        <v>69</v>
      </c>
      <c r="G714" s="13">
        <v>2</v>
      </c>
      <c r="H714" s="13">
        <v>132</v>
      </c>
      <c r="I714" s="14">
        <f>(D714/1654.05)*100</f>
        <v>2.9019678969801399</v>
      </c>
      <c r="J714" s="14">
        <f>(E714/1654.05)*100</f>
        <v>0.78594963876545443</v>
      </c>
      <c r="K714" s="14">
        <f>(F714/1654.05)*100</f>
        <v>4.1715788519089507</v>
      </c>
      <c r="L714" s="14">
        <f>(G714/1654.05)*100</f>
        <v>0.12091532904083915</v>
      </c>
      <c r="M714" s="14">
        <f>(H714/1654.05)*100</f>
        <v>7.980411716695385</v>
      </c>
    </row>
    <row r="715" spans="1:13" x14ac:dyDescent="0.2">
      <c r="A715" s="9" t="s">
        <v>45</v>
      </c>
      <c r="B715" s="19">
        <v>2011</v>
      </c>
      <c r="C715" s="9"/>
      <c r="D715" s="15">
        <v>55</v>
      </c>
      <c r="E715" s="15">
        <v>51</v>
      </c>
      <c r="F715" s="15">
        <v>54.000000000000007</v>
      </c>
      <c r="G715" s="15">
        <v>1</v>
      </c>
      <c r="H715" s="15">
        <v>161</v>
      </c>
      <c r="I715" s="16"/>
      <c r="J715" s="16"/>
      <c r="K715" s="16"/>
      <c r="L715" s="16"/>
      <c r="M715" s="16"/>
    </row>
    <row r="716" spans="1:13" x14ac:dyDescent="0.2">
      <c r="A716" t="s">
        <v>45</v>
      </c>
      <c r="B716" s="20">
        <v>2011</v>
      </c>
      <c r="C716" t="s">
        <v>11</v>
      </c>
      <c r="D716" s="13">
        <v>5</v>
      </c>
      <c r="E716" s="13"/>
      <c r="F716" s="13">
        <v>2</v>
      </c>
      <c r="G716" s="13"/>
      <c r="H716" s="13">
        <v>7</v>
      </c>
      <c r="I716" s="14">
        <f>(D716/161.71)*100</f>
        <v>3.0919547337826971</v>
      </c>
      <c r="J716" s="14">
        <f>(E716/161.71)*100</f>
        <v>0</v>
      </c>
      <c r="K716" s="14">
        <f>(F716/161.71)*100</f>
        <v>1.236781893513079</v>
      </c>
      <c r="L716" s="14">
        <f>(G716/161.71)*100</f>
        <v>0</v>
      </c>
      <c r="M716" s="14">
        <f>(H716/161.71)*100</f>
        <v>4.3287366272957764</v>
      </c>
    </row>
    <row r="717" spans="1:13" x14ac:dyDescent="0.2">
      <c r="A717" t="s">
        <v>45</v>
      </c>
      <c r="B717" s="20">
        <v>2011</v>
      </c>
      <c r="C717" t="s">
        <v>16</v>
      </c>
      <c r="D717" s="13">
        <v>15</v>
      </c>
      <c r="E717" s="13">
        <v>1</v>
      </c>
      <c r="F717" s="13">
        <v>3</v>
      </c>
      <c r="G717" s="13"/>
      <c r="H717" s="13">
        <v>19</v>
      </c>
      <c r="I717" s="14">
        <f>(D717/1164.13)*100</f>
        <v>1.2885158874008915</v>
      </c>
      <c r="J717" s="14">
        <f>(E717/1164.13)*100</f>
        <v>8.590105916005944E-2</v>
      </c>
      <c r="K717" s="14">
        <f>(F717/1164.13)*100</f>
        <v>0.25770317748017829</v>
      </c>
      <c r="L717" s="14">
        <f>(G717/1164.13)*100</f>
        <v>0</v>
      </c>
      <c r="M717" s="14">
        <f>(H717/1164.13)*100</f>
        <v>1.6321201240411292</v>
      </c>
    </row>
    <row r="718" spans="1:13" x14ac:dyDescent="0.2">
      <c r="A718" t="s">
        <v>45</v>
      </c>
      <c r="B718" s="20">
        <v>2011</v>
      </c>
      <c r="C718" t="s">
        <v>20</v>
      </c>
      <c r="D718" s="13">
        <v>1</v>
      </c>
      <c r="E718" s="13"/>
      <c r="F718" s="13"/>
      <c r="G718" s="13"/>
      <c r="H718" s="13">
        <v>1</v>
      </c>
      <c r="I718" s="14">
        <f>(D718/36.23)*100</f>
        <v>2.7601435274634283</v>
      </c>
      <c r="J718" s="14">
        <f>(E718/36.23)*100</f>
        <v>0</v>
      </c>
      <c r="K718" s="14">
        <f>(F718/36.23)*100</f>
        <v>0</v>
      </c>
      <c r="L718" s="14">
        <f>(G718/36.23)*100</f>
        <v>0</v>
      </c>
      <c r="M718" s="14">
        <f>(H718/36.23)*100</f>
        <v>2.7601435274634283</v>
      </c>
    </row>
    <row r="719" spans="1:13" x14ac:dyDescent="0.2">
      <c r="A719" t="s">
        <v>45</v>
      </c>
      <c r="B719" s="20">
        <v>2011</v>
      </c>
      <c r="C719" t="s">
        <v>17</v>
      </c>
      <c r="D719" s="13">
        <v>34</v>
      </c>
      <c r="E719" s="13">
        <v>50</v>
      </c>
      <c r="F719" s="13">
        <v>49.000000000000007</v>
      </c>
      <c r="G719" s="13">
        <v>1</v>
      </c>
      <c r="H719" s="13">
        <v>134</v>
      </c>
      <c r="I719" s="14">
        <f>(D719/1654.05)*100</f>
        <v>2.0555605936942656</v>
      </c>
      <c r="J719" s="14">
        <f>(E719/1654.05)*100</f>
        <v>3.022883226020979</v>
      </c>
      <c r="K719" s="14">
        <f>(F719/1654.05)*100</f>
        <v>2.9624255615005599</v>
      </c>
      <c r="L719" s="14">
        <f>(G719/1654.05)*100</f>
        <v>6.0457664520419577E-2</v>
      </c>
      <c r="M719" s="14">
        <f>(H719/1654.05)*100</f>
        <v>8.1013270457362232</v>
      </c>
    </row>
    <row r="720" spans="1:13" x14ac:dyDescent="0.2">
      <c r="A720" s="9" t="s">
        <v>45</v>
      </c>
      <c r="B720" s="19">
        <v>2012</v>
      </c>
      <c r="C720" s="9"/>
      <c r="D720" s="15">
        <v>65</v>
      </c>
      <c r="E720" s="15">
        <v>109</v>
      </c>
      <c r="F720" s="15">
        <v>23</v>
      </c>
      <c r="G720" s="15">
        <v>2</v>
      </c>
      <c r="H720" s="15">
        <v>199</v>
      </c>
      <c r="I720" s="16"/>
      <c r="J720" s="16"/>
      <c r="K720" s="16"/>
      <c r="L720" s="16"/>
      <c r="M720" s="16"/>
    </row>
    <row r="721" spans="1:13" x14ac:dyDescent="0.2">
      <c r="A721" t="s">
        <v>45</v>
      </c>
      <c r="B721" s="20">
        <v>2012</v>
      </c>
      <c r="C721" t="s">
        <v>11</v>
      </c>
      <c r="D721" s="13">
        <v>7</v>
      </c>
      <c r="E721" s="13"/>
      <c r="F721" s="13">
        <v>2</v>
      </c>
      <c r="G721" s="13"/>
      <c r="H721" s="13">
        <v>9</v>
      </c>
      <c r="I721" s="14">
        <f>(D721/161.71)*100</f>
        <v>4.3287366272957764</v>
      </c>
      <c r="J721" s="14">
        <f>(E721/161.71)*100</f>
        <v>0</v>
      </c>
      <c r="K721" s="14">
        <f>(F721/161.71)*100</f>
        <v>1.236781893513079</v>
      </c>
      <c r="L721" s="14">
        <f>(G721/161.71)*100</f>
        <v>0</v>
      </c>
      <c r="M721" s="14">
        <f>(H721/161.71)*100</f>
        <v>5.5655185208088547</v>
      </c>
    </row>
    <row r="722" spans="1:13" x14ac:dyDescent="0.2">
      <c r="A722" t="s">
        <v>45</v>
      </c>
      <c r="B722" s="20">
        <v>2012</v>
      </c>
      <c r="C722" t="s">
        <v>16</v>
      </c>
      <c r="D722" s="13">
        <v>16</v>
      </c>
      <c r="E722" s="13">
        <v>5</v>
      </c>
      <c r="F722" s="13">
        <v>2</v>
      </c>
      <c r="G722" s="13"/>
      <c r="H722" s="13">
        <v>23</v>
      </c>
      <c r="I722" s="14">
        <f>(D722/1164.13)*100</f>
        <v>1.374416946560951</v>
      </c>
      <c r="J722" s="14">
        <f>(E722/1164.13)*100</f>
        <v>0.42950529580029717</v>
      </c>
      <c r="K722" s="14">
        <f>(F722/1164.13)*100</f>
        <v>0.17180211832011888</v>
      </c>
      <c r="L722" s="14">
        <f>(G722/1164.13)*100</f>
        <v>0</v>
      </c>
      <c r="M722" s="14">
        <f>(H722/1164.13)*100</f>
        <v>1.975724360681367</v>
      </c>
    </row>
    <row r="723" spans="1:13" x14ac:dyDescent="0.2">
      <c r="A723" t="s">
        <v>45</v>
      </c>
      <c r="B723" s="20">
        <v>2012</v>
      </c>
      <c r="C723" t="s">
        <v>17</v>
      </c>
      <c r="D723" s="13">
        <v>42</v>
      </c>
      <c r="E723" s="13">
        <v>104</v>
      </c>
      <c r="F723" s="13">
        <v>19</v>
      </c>
      <c r="G723" s="13">
        <v>2</v>
      </c>
      <c r="H723" s="13">
        <v>167</v>
      </c>
      <c r="I723" s="14">
        <f>(D723/1654.05)*100</f>
        <v>2.5392219098576225</v>
      </c>
      <c r="J723" s="14">
        <f>(E723/1654.05)*100</f>
        <v>6.2875971101236354</v>
      </c>
      <c r="K723" s="14">
        <f>(F723/1654.05)*100</f>
        <v>1.1486956258879719</v>
      </c>
      <c r="L723" s="14">
        <f>(G723/1654.05)*100</f>
        <v>0.12091532904083915</v>
      </c>
      <c r="M723" s="14">
        <f>(H723/1654.05)*100</f>
        <v>10.09642997491007</v>
      </c>
    </row>
    <row r="724" spans="1:13" x14ac:dyDescent="0.2">
      <c r="A724" s="6" t="s">
        <v>46</v>
      </c>
      <c r="B724" s="7" t="s">
        <v>96</v>
      </c>
      <c r="C724" s="6"/>
      <c r="D724" s="17">
        <v>657</v>
      </c>
      <c r="E724" s="17">
        <v>98</v>
      </c>
      <c r="F724" s="17">
        <v>151</v>
      </c>
      <c r="G724" s="17">
        <v>12</v>
      </c>
      <c r="H724" s="17">
        <v>918</v>
      </c>
      <c r="I724" s="18"/>
      <c r="J724" s="18"/>
      <c r="K724" s="18"/>
      <c r="L724" s="18"/>
      <c r="M724" s="18"/>
    </row>
    <row r="725" spans="1:13" x14ac:dyDescent="0.2">
      <c r="A725" s="9" t="s">
        <v>46</v>
      </c>
      <c r="B725" s="19">
        <v>2001</v>
      </c>
      <c r="C725" s="9"/>
      <c r="D725" s="15">
        <v>84</v>
      </c>
      <c r="E725" s="15">
        <v>12</v>
      </c>
      <c r="F725" s="15">
        <v>11</v>
      </c>
      <c r="G725" s="15">
        <v>1</v>
      </c>
      <c r="H725" s="15">
        <v>108</v>
      </c>
      <c r="I725" s="16"/>
      <c r="J725" s="16"/>
      <c r="K725" s="16"/>
      <c r="L725" s="16"/>
      <c r="M725" s="16"/>
    </row>
    <row r="726" spans="1:13" x14ac:dyDescent="0.2">
      <c r="A726" t="s">
        <v>46</v>
      </c>
      <c r="B726" s="20">
        <v>2001</v>
      </c>
      <c r="C726" t="s">
        <v>11</v>
      </c>
      <c r="D726" s="13">
        <v>5</v>
      </c>
      <c r="E726" s="13">
        <v>2</v>
      </c>
      <c r="F726" s="13">
        <v>5</v>
      </c>
      <c r="G726" s="13"/>
      <c r="H726" s="13">
        <v>12</v>
      </c>
      <c r="I726" s="14">
        <f>(D726/371.15)*100</f>
        <v>1.3471642193183351</v>
      </c>
      <c r="J726" s="14">
        <f>(E726/371.15)*100</f>
        <v>0.53886568772733401</v>
      </c>
      <c r="K726" s="14">
        <f>(F726/371.15)*100</f>
        <v>1.3471642193183351</v>
      </c>
      <c r="L726" s="14">
        <f>(G726/371.15)*100</f>
        <v>0</v>
      </c>
      <c r="M726" s="14">
        <f>(H726/371.15)*100</f>
        <v>3.2331941263640038</v>
      </c>
    </row>
    <row r="727" spans="1:13" x14ac:dyDescent="0.2">
      <c r="A727" t="s">
        <v>46</v>
      </c>
      <c r="B727" s="20">
        <v>2001</v>
      </c>
      <c r="C727" t="s">
        <v>16</v>
      </c>
      <c r="D727" s="13">
        <v>68</v>
      </c>
      <c r="E727" s="13">
        <v>1</v>
      </c>
      <c r="F727" s="13">
        <v>1</v>
      </c>
      <c r="G727" s="13"/>
      <c r="H727" s="13">
        <v>70</v>
      </c>
      <c r="I727" s="14">
        <f>(D727/1357.26)*100</f>
        <v>5.010093865582129</v>
      </c>
      <c r="J727" s="14">
        <f>(E727/1357.26)*100</f>
        <v>7.367785096444307E-2</v>
      </c>
      <c r="K727" s="14">
        <f>(F727/1357.26)*100</f>
        <v>7.367785096444307E-2</v>
      </c>
      <c r="L727" s="14">
        <f>(G727/1357.26)*100</f>
        <v>0</v>
      </c>
      <c r="M727" s="14">
        <f>(H727/1357.26)*100</f>
        <v>5.1574495675110148</v>
      </c>
    </row>
    <row r="728" spans="1:13" x14ac:dyDescent="0.2">
      <c r="A728" t="s">
        <v>46</v>
      </c>
      <c r="B728" s="20">
        <v>2001</v>
      </c>
      <c r="C728" t="s">
        <v>17</v>
      </c>
      <c r="D728" s="13">
        <v>11</v>
      </c>
      <c r="E728" s="13">
        <v>9</v>
      </c>
      <c r="F728" s="13">
        <v>5</v>
      </c>
      <c r="G728" s="13">
        <v>1</v>
      </c>
      <c r="H728" s="13">
        <v>26</v>
      </c>
      <c r="I728" s="14">
        <f>(D728/915.66)*100</f>
        <v>1.2013192669768256</v>
      </c>
      <c r="J728" s="14">
        <f>(E728/915.66)*100</f>
        <v>0.98289758207194822</v>
      </c>
      <c r="K728" s="14">
        <f>(F728/915.66)*100</f>
        <v>0.54605421226219342</v>
      </c>
      <c r="L728" s="14">
        <f>(G728/915.66)*100</f>
        <v>0.10921084245243869</v>
      </c>
      <c r="M728" s="14">
        <f>(H728/915.66)*100</f>
        <v>2.8394819037634056</v>
      </c>
    </row>
    <row r="729" spans="1:13" x14ac:dyDescent="0.2">
      <c r="A729" s="9" t="s">
        <v>46</v>
      </c>
      <c r="B729" s="19">
        <v>2002</v>
      </c>
      <c r="C729" s="9"/>
      <c r="D729" s="15">
        <v>70</v>
      </c>
      <c r="E729" s="15">
        <v>4</v>
      </c>
      <c r="F729" s="15">
        <v>5</v>
      </c>
      <c r="G729" s="15">
        <v>1</v>
      </c>
      <c r="H729" s="15">
        <v>80</v>
      </c>
      <c r="I729" s="16"/>
      <c r="J729" s="16"/>
      <c r="K729" s="16"/>
      <c r="L729" s="16"/>
      <c r="M729" s="16"/>
    </row>
    <row r="730" spans="1:13" x14ac:dyDescent="0.2">
      <c r="A730" t="s">
        <v>46</v>
      </c>
      <c r="B730" s="20">
        <v>2002</v>
      </c>
      <c r="C730" t="s">
        <v>11</v>
      </c>
      <c r="D730" s="13">
        <v>9</v>
      </c>
      <c r="E730" s="13">
        <v>3</v>
      </c>
      <c r="F730" s="13">
        <v>3</v>
      </c>
      <c r="G730" s="13"/>
      <c r="H730" s="13">
        <v>15</v>
      </c>
      <c r="I730" s="14">
        <f>(D730/371.15)*100</f>
        <v>2.4248955947730031</v>
      </c>
      <c r="J730" s="14">
        <f>(E730/371.15)*100</f>
        <v>0.80829853159100096</v>
      </c>
      <c r="K730" s="14">
        <f>(F730/371.15)*100</f>
        <v>0.80829853159100096</v>
      </c>
      <c r="L730" s="14">
        <f>(G730/371.15)*100</f>
        <v>0</v>
      </c>
      <c r="M730" s="14">
        <f>(H730/371.15)*100</f>
        <v>4.041492657955005</v>
      </c>
    </row>
    <row r="731" spans="1:13" x14ac:dyDescent="0.2">
      <c r="A731" t="s">
        <v>46</v>
      </c>
      <c r="B731" s="20">
        <v>2002</v>
      </c>
      <c r="C731" t="s">
        <v>16</v>
      </c>
      <c r="D731" s="13">
        <v>54.000000000000007</v>
      </c>
      <c r="E731" s="13"/>
      <c r="F731" s="13"/>
      <c r="G731" s="13"/>
      <c r="H731" s="13">
        <v>54.000000000000007</v>
      </c>
      <c r="I731" s="14">
        <f>(D731/1357.26)*100</f>
        <v>3.9786039520799261</v>
      </c>
      <c r="J731" s="14">
        <f>(E731/1357.26)*100</f>
        <v>0</v>
      </c>
      <c r="K731" s="14">
        <f>(F731/1357.26)*100</f>
        <v>0</v>
      </c>
      <c r="L731" s="14">
        <f>(G731/1357.26)*100</f>
        <v>0</v>
      </c>
      <c r="M731" s="14">
        <f>(H731/1357.26)*100</f>
        <v>3.9786039520799261</v>
      </c>
    </row>
    <row r="732" spans="1:13" x14ac:dyDescent="0.2">
      <c r="A732" t="s">
        <v>46</v>
      </c>
      <c r="B732" s="20">
        <v>2002</v>
      </c>
      <c r="C732" t="s">
        <v>17</v>
      </c>
      <c r="D732" s="13">
        <v>7</v>
      </c>
      <c r="E732" s="13">
        <v>1</v>
      </c>
      <c r="F732" s="13">
        <v>2</v>
      </c>
      <c r="G732" s="13">
        <v>1</v>
      </c>
      <c r="H732" s="13">
        <v>11</v>
      </c>
      <c r="I732" s="14">
        <f>(D732/915.66)*100</f>
        <v>0.76447589716707076</v>
      </c>
      <c r="J732" s="14">
        <f>(E732/915.66)*100</f>
        <v>0.10921084245243869</v>
      </c>
      <c r="K732" s="14">
        <f>(F732/915.66)*100</f>
        <v>0.21842168490487737</v>
      </c>
      <c r="L732" s="14">
        <f>(G732/915.66)*100</f>
        <v>0.10921084245243869</v>
      </c>
      <c r="M732" s="14">
        <f>(H732/915.66)*100</f>
        <v>1.2013192669768256</v>
      </c>
    </row>
    <row r="733" spans="1:13" x14ac:dyDescent="0.2">
      <c r="A733" s="9" t="s">
        <v>46</v>
      </c>
      <c r="B733" s="19">
        <v>2003</v>
      </c>
      <c r="C733" s="9"/>
      <c r="D733" s="15">
        <v>107</v>
      </c>
      <c r="E733" s="15">
        <v>7</v>
      </c>
      <c r="F733" s="15">
        <v>8</v>
      </c>
      <c r="G733" s="15"/>
      <c r="H733" s="15">
        <v>122</v>
      </c>
      <c r="I733" s="16"/>
      <c r="J733" s="16"/>
      <c r="K733" s="16"/>
      <c r="L733" s="16"/>
      <c r="M733" s="16"/>
    </row>
    <row r="734" spans="1:13" x14ac:dyDescent="0.2">
      <c r="A734" t="s">
        <v>46</v>
      </c>
      <c r="B734" s="20">
        <v>2003</v>
      </c>
      <c r="C734" t="s">
        <v>11</v>
      </c>
      <c r="D734" s="13">
        <v>20</v>
      </c>
      <c r="E734" s="13">
        <v>2</v>
      </c>
      <c r="F734" s="13">
        <v>6</v>
      </c>
      <c r="G734" s="13"/>
      <c r="H734" s="13">
        <v>28</v>
      </c>
      <c r="I734" s="14">
        <f>(D734/371.15)*100</f>
        <v>5.3886568772733403</v>
      </c>
      <c r="J734" s="14">
        <f>(E734/371.15)*100</f>
        <v>0.53886568772733401</v>
      </c>
      <c r="K734" s="14">
        <f>(F734/371.15)*100</f>
        <v>1.6165970631820019</v>
      </c>
      <c r="L734" s="14">
        <f>(G734/371.15)*100</f>
        <v>0</v>
      </c>
      <c r="M734" s="14">
        <f>(H734/371.15)*100</f>
        <v>7.5441196281826759</v>
      </c>
    </row>
    <row r="735" spans="1:13" x14ac:dyDescent="0.2">
      <c r="A735" t="s">
        <v>46</v>
      </c>
      <c r="B735" s="20">
        <v>2003</v>
      </c>
      <c r="C735" t="s">
        <v>16</v>
      </c>
      <c r="D735" s="13">
        <v>66</v>
      </c>
      <c r="E735" s="13"/>
      <c r="F735" s="13">
        <v>1</v>
      </c>
      <c r="G735" s="13"/>
      <c r="H735" s="13">
        <v>67</v>
      </c>
      <c r="I735" s="14">
        <f>(D735/1357.26)*100</f>
        <v>4.8627381636532432</v>
      </c>
      <c r="J735" s="14">
        <f>(E735/1357.26)*100</f>
        <v>0</v>
      </c>
      <c r="K735" s="14">
        <f>(F735/1357.26)*100</f>
        <v>7.367785096444307E-2</v>
      </c>
      <c r="L735" s="14">
        <f>(G735/1357.26)*100</f>
        <v>0</v>
      </c>
      <c r="M735" s="14">
        <f>(H735/1357.26)*100</f>
        <v>4.9364160146176861</v>
      </c>
    </row>
    <row r="736" spans="1:13" x14ac:dyDescent="0.2">
      <c r="A736" t="s">
        <v>46</v>
      </c>
      <c r="B736" s="20">
        <v>2003</v>
      </c>
      <c r="C736" t="s">
        <v>17</v>
      </c>
      <c r="D736" s="13">
        <v>21</v>
      </c>
      <c r="E736" s="13">
        <v>5</v>
      </c>
      <c r="F736" s="13">
        <v>1</v>
      </c>
      <c r="G736" s="13"/>
      <c r="H736" s="13">
        <v>27</v>
      </c>
      <c r="I736" s="14">
        <f>(D736/915.66)*100</f>
        <v>2.2934276915012122</v>
      </c>
      <c r="J736" s="14">
        <f>(E736/915.66)*100</f>
        <v>0.54605421226219342</v>
      </c>
      <c r="K736" s="14">
        <f>(F736/915.66)*100</f>
        <v>0.10921084245243869</v>
      </c>
      <c r="L736" s="14">
        <f>(G736/915.66)*100</f>
        <v>0</v>
      </c>
      <c r="M736" s="14">
        <f>(H736/915.66)*100</f>
        <v>2.9486927462158441</v>
      </c>
    </row>
    <row r="737" spans="1:13" x14ac:dyDescent="0.2">
      <c r="A737" s="9" t="s">
        <v>46</v>
      </c>
      <c r="B737" s="19">
        <v>2004</v>
      </c>
      <c r="C737" s="9"/>
      <c r="D737" s="15">
        <v>82</v>
      </c>
      <c r="E737" s="15">
        <v>1</v>
      </c>
      <c r="F737" s="15">
        <v>9</v>
      </c>
      <c r="G737" s="15"/>
      <c r="H737" s="15">
        <v>92</v>
      </c>
      <c r="I737" s="16"/>
      <c r="J737" s="16"/>
      <c r="K737" s="16"/>
      <c r="L737" s="16"/>
      <c r="M737" s="16"/>
    </row>
    <row r="738" spans="1:13" x14ac:dyDescent="0.2">
      <c r="A738" t="s">
        <v>46</v>
      </c>
      <c r="B738" s="20">
        <v>2004</v>
      </c>
      <c r="C738" t="s">
        <v>11</v>
      </c>
      <c r="D738" s="13">
        <v>14</v>
      </c>
      <c r="E738" s="13">
        <v>1</v>
      </c>
      <c r="F738" s="13">
        <v>6</v>
      </c>
      <c r="G738" s="13"/>
      <c r="H738" s="13">
        <v>21</v>
      </c>
      <c r="I738" s="14">
        <f>(D738/371.15)*100</f>
        <v>3.7720598140913379</v>
      </c>
      <c r="J738" s="14">
        <f>(E738/371.15)*100</f>
        <v>0.269432843863667</v>
      </c>
      <c r="K738" s="14">
        <f>(F738/371.15)*100</f>
        <v>1.6165970631820019</v>
      </c>
      <c r="L738" s="14">
        <f>(G738/371.15)*100</f>
        <v>0</v>
      </c>
      <c r="M738" s="14">
        <f>(H738/371.15)*100</f>
        <v>5.6580897211370074</v>
      </c>
    </row>
    <row r="739" spans="1:13" x14ac:dyDescent="0.2">
      <c r="A739" t="s">
        <v>46</v>
      </c>
      <c r="B739" s="20">
        <v>2004</v>
      </c>
      <c r="C739" t="s">
        <v>16</v>
      </c>
      <c r="D739" s="13">
        <v>55.999999999999993</v>
      </c>
      <c r="E739" s="13"/>
      <c r="F739" s="13">
        <v>1</v>
      </c>
      <c r="G739" s="13"/>
      <c r="H739" s="13">
        <v>56.999999999999993</v>
      </c>
      <c r="I739" s="14">
        <f>(D739/1357.26)*100</f>
        <v>4.1259596540088115</v>
      </c>
      <c r="J739" s="14">
        <f>(E739/1357.26)*100</f>
        <v>0</v>
      </c>
      <c r="K739" s="14">
        <f>(F739/1357.26)*100</f>
        <v>7.367785096444307E-2</v>
      </c>
      <c r="L739" s="14">
        <f>(G739/1357.26)*100</f>
        <v>0</v>
      </c>
      <c r="M739" s="14">
        <f>(H739/1357.26)*100</f>
        <v>4.1996375049732544</v>
      </c>
    </row>
    <row r="740" spans="1:13" x14ac:dyDescent="0.2">
      <c r="A740" t="s">
        <v>46</v>
      </c>
      <c r="B740" s="20">
        <v>2004</v>
      </c>
      <c r="C740" t="s">
        <v>17</v>
      </c>
      <c r="D740" s="13">
        <v>12</v>
      </c>
      <c r="E740" s="13"/>
      <c r="F740" s="13">
        <v>2</v>
      </c>
      <c r="G740" s="13"/>
      <c r="H740" s="13">
        <v>14</v>
      </c>
      <c r="I740" s="14">
        <f>(D740/915.66)*100</f>
        <v>1.3105301094292641</v>
      </c>
      <c r="J740" s="14">
        <f>(E740/915.66)*100</f>
        <v>0</v>
      </c>
      <c r="K740" s="14">
        <f>(F740/915.66)*100</f>
        <v>0.21842168490487737</v>
      </c>
      <c r="L740" s="14">
        <f>(G740/915.66)*100</f>
        <v>0</v>
      </c>
      <c r="M740" s="14">
        <f>(H740/915.66)*100</f>
        <v>1.5289517943341415</v>
      </c>
    </row>
    <row r="741" spans="1:13" x14ac:dyDescent="0.2">
      <c r="A741" s="9" t="s">
        <v>46</v>
      </c>
      <c r="B741" s="19">
        <v>2005</v>
      </c>
      <c r="C741" s="9"/>
      <c r="D741" s="15">
        <v>51</v>
      </c>
      <c r="E741" s="15">
        <v>2</v>
      </c>
      <c r="F741" s="15">
        <v>4</v>
      </c>
      <c r="G741" s="15"/>
      <c r="H741" s="15">
        <v>57</v>
      </c>
      <c r="I741" s="16"/>
      <c r="J741" s="16"/>
      <c r="K741" s="16"/>
      <c r="L741" s="16"/>
      <c r="M741" s="16"/>
    </row>
    <row r="742" spans="1:13" x14ac:dyDescent="0.2">
      <c r="A742" t="s">
        <v>46</v>
      </c>
      <c r="B742" s="20">
        <v>2005</v>
      </c>
      <c r="C742" t="s">
        <v>11</v>
      </c>
      <c r="D742" s="13">
        <v>10</v>
      </c>
      <c r="E742" s="13"/>
      <c r="F742" s="13">
        <v>1</v>
      </c>
      <c r="G742" s="13"/>
      <c r="H742" s="13">
        <v>11</v>
      </c>
      <c r="I742" s="14">
        <f>(D742/371.15)*100</f>
        <v>2.6943284386366702</v>
      </c>
      <c r="J742" s="14">
        <f>(E742/371.15)*100</f>
        <v>0</v>
      </c>
      <c r="K742" s="14">
        <f>(F742/371.15)*100</f>
        <v>0.269432843863667</v>
      </c>
      <c r="L742" s="14">
        <f>(G742/371.15)*100</f>
        <v>0</v>
      </c>
      <c r="M742" s="14">
        <f>(H742/371.15)*100</f>
        <v>2.9637612825003368</v>
      </c>
    </row>
    <row r="743" spans="1:13" x14ac:dyDescent="0.2">
      <c r="A743" t="s">
        <v>46</v>
      </c>
      <c r="B743" s="20">
        <v>2005</v>
      </c>
      <c r="C743" t="s">
        <v>16</v>
      </c>
      <c r="D743" s="13">
        <v>36</v>
      </c>
      <c r="E743" s="13">
        <v>2</v>
      </c>
      <c r="F743" s="13"/>
      <c r="G743" s="13"/>
      <c r="H743" s="13">
        <v>38</v>
      </c>
      <c r="I743" s="14">
        <f>(D743/1357.26)*100</f>
        <v>2.6524026347199503</v>
      </c>
      <c r="J743" s="14">
        <f>(E743/1357.26)*100</f>
        <v>0.14735570192888614</v>
      </c>
      <c r="K743" s="14">
        <f>(F743/1357.26)*100</f>
        <v>0</v>
      </c>
      <c r="L743" s="14">
        <f>(G743/1357.26)*100</f>
        <v>0</v>
      </c>
      <c r="M743" s="14">
        <f>(H743/1357.26)*100</f>
        <v>2.7997583366488366</v>
      </c>
    </row>
    <row r="744" spans="1:13" x14ac:dyDescent="0.2">
      <c r="A744" t="s">
        <v>46</v>
      </c>
      <c r="B744" s="20">
        <v>2005</v>
      </c>
      <c r="C744" t="s">
        <v>17</v>
      </c>
      <c r="D744" s="13">
        <v>5</v>
      </c>
      <c r="E744" s="13"/>
      <c r="F744" s="13">
        <v>3</v>
      </c>
      <c r="G744" s="13"/>
      <c r="H744" s="13">
        <v>8</v>
      </c>
      <c r="I744" s="14">
        <f>(D744/915.66)*100</f>
        <v>0.54605421226219342</v>
      </c>
      <c r="J744" s="14">
        <f>(E744/915.66)*100</f>
        <v>0</v>
      </c>
      <c r="K744" s="14">
        <f>(F744/915.66)*100</f>
        <v>0.32763252735731602</v>
      </c>
      <c r="L744" s="14">
        <f>(G744/915.66)*100</f>
        <v>0</v>
      </c>
      <c r="M744" s="14">
        <f>(H744/915.66)*100</f>
        <v>0.87368673961950949</v>
      </c>
    </row>
    <row r="745" spans="1:13" x14ac:dyDescent="0.2">
      <c r="A745" s="9" t="s">
        <v>46</v>
      </c>
      <c r="B745" s="19">
        <v>2006</v>
      </c>
      <c r="C745" s="9"/>
      <c r="D745" s="15">
        <v>68</v>
      </c>
      <c r="E745" s="15">
        <v>3</v>
      </c>
      <c r="F745" s="15">
        <v>6</v>
      </c>
      <c r="G745" s="15">
        <v>1</v>
      </c>
      <c r="H745" s="15">
        <v>78</v>
      </c>
      <c r="I745" s="16"/>
      <c r="J745" s="16"/>
      <c r="K745" s="16"/>
      <c r="L745" s="16"/>
      <c r="M745" s="16"/>
    </row>
    <row r="746" spans="1:13" x14ac:dyDescent="0.2">
      <c r="A746" t="s">
        <v>46</v>
      </c>
      <c r="B746" s="20">
        <v>2006</v>
      </c>
      <c r="C746" t="s">
        <v>11</v>
      </c>
      <c r="D746" s="13">
        <v>11</v>
      </c>
      <c r="E746" s="13">
        <v>1</v>
      </c>
      <c r="F746" s="13">
        <v>3</v>
      </c>
      <c r="G746" s="13"/>
      <c r="H746" s="13">
        <v>15</v>
      </c>
      <c r="I746" s="14">
        <f>(D746/371.15)*100</f>
        <v>2.9637612825003368</v>
      </c>
      <c r="J746" s="14">
        <f>(E746/371.15)*100</f>
        <v>0.269432843863667</v>
      </c>
      <c r="K746" s="14">
        <f>(F746/371.15)*100</f>
        <v>0.80829853159100096</v>
      </c>
      <c r="L746" s="14">
        <f>(G746/371.15)*100</f>
        <v>0</v>
      </c>
      <c r="M746" s="14">
        <f>(H746/371.15)*100</f>
        <v>4.041492657955005</v>
      </c>
    </row>
    <row r="747" spans="1:13" x14ac:dyDescent="0.2">
      <c r="A747" t="s">
        <v>46</v>
      </c>
      <c r="B747" s="20">
        <v>2006</v>
      </c>
      <c r="C747" t="s">
        <v>16</v>
      </c>
      <c r="D747" s="13">
        <v>44.000000000000007</v>
      </c>
      <c r="E747" s="13"/>
      <c r="F747" s="13"/>
      <c r="G747" s="13"/>
      <c r="H747" s="13">
        <v>44.000000000000007</v>
      </c>
      <c r="I747" s="14">
        <f>(D747/1357.26)*100</f>
        <v>3.2418254424354953</v>
      </c>
      <c r="J747" s="14">
        <f>(E747/1357.26)*100</f>
        <v>0</v>
      </c>
      <c r="K747" s="14">
        <f>(F747/1357.26)*100</f>
        <v>0</v>
      </c>
      <c r="L747" s="14">
        <f>(G747/1357.26)*100</f>
        <v>0</v>
      </c>
      <c r="M747" s="14">
        <f>(H747/1357.26)*100</f>
        <v>3.2418254424354953</v>
      </c>
    </row>
    <row r="748" spans="1:13" x14ac:dyDescent="0.2">
      <c r="A748" t="s">
        <v>46</v>
      </c>
      <c r="B748" s="20">
        <v>2006</v>
      </c>
      <c r="C748" t="s">
        <v>17</v>
      </c>
      <c r="D748" s="13">
        <v>13</v>
      </c>
      <c r="E748" s="13">
        <v>2</v>
      </c>
      <c r="F748" s="13">
        <v>3</v>
      </c>
      <c r="G748" s="13">
        <v>1</v>
      </c>
      <c r="H748" s="13">
        <v>19</v>
      </c>
      <c r="I748" s="14">
        <f>(D748/915.66)*100</f>
        <v>1.4197409518817028</v>
      </c>
      <c r="J748" s="14">
        <f>(E748/915.66)*100</f>
        <v>0.21842168490487737</v>
      </c>
      <c r="K748" s="14">
        <f>(F748/915.66)*100</f>
        <v>0.32763252735731602</v>
      </c>
      <c r="L748" s="14">
        <f>(G748/915.66)*100</f>
        <v>0.10921084245243869</v>
      </c>
      <c r="M748" s="14">
        <f>(H748/915.66)*100</f>
        <v>2.0750060065963352</v>
      </c>
    </row>
    <row r="749" spans="1:13" x14ac:dyDescent="0.2">
      <c r="A749" s="9" t="s">
        <v>46</v>
      </c>
      <c r="B749" s="19">
        <v>2007</v>
      </c>
      <c r="C749" s="9"/>
      <c r="D749" s="15">
        <v>45</v>
      </c>
      <c r="E749" s="15">
        <v>2</v>
      </c>
      <c r="F749" s="15">
        <v>6</v>
      </c>
      <c r="G749" s="15">
        <v>2</v>
      </c>
      <c r="H749" s="15">
        <v>55</v>
      </c>
      <c r="I749" s="16"/>
      <c r="J749" s="16"/>
      <c r="K749" s="16"/>
      <c r="L749" s="16"/>
      <c r="M749" s="16"/>
    </row>
    <row r="750" spans="1:13" x14ac:dyDescent="0.2">
      <c r="A750" t="s">
        <v>46</v>
      </c>
      <c r="B750" s="20">
        <v>2007</v>
      </c>
      <c r="C750" t="s">
        <v>11</v>
      </c>
      <c r="D750" s="13">
        <v>14</v>
      </c>
      <c r="E750" s="13">
        <v>1</v>
      </c>
      <c r="F750" s="13">
        <v>3</v>
      </c>
      <c r="G750" s="13">
        <v>1</v>
      </c>
      <c r="H750" s="13">
        <v>19</v>
      </c>
      <c r="I750" s="14">
        <f>(D750/371.15)*100</f>
        <v>3.7720598140913379</v>
      </c>
      <c r="J750" s="14">
        <f>(E750/371.15)*100</f>
        <v>0.269432843863667</v>
      </c>
      <c r="K750" s="14">
        <f>(F750/371.15)*100</f>
        <v>0.80829853159100096</v>
      </c>
      <c r="L750" s="14">
        <f>(G750/371.15)*100</f>
        <v>0.269432843863667</v>
      </c>
      <c r="M750" s="14">
        <f>(H750/371.15)*100</f>
        <v>5.1192240334096732</v>
      </c>
    </row>
    <row r="751" spans="1:13" x14ac:dyDescent="0.2">
      <c r="A751" t="s">
        <v>46</v>
      </c>
      <c r="B751" s="20">
        <v>2007</v>
      </c>
      <c r="C751" t="s">
        <v>16</v>
      </c>
      <c r="D751" s="13">
        <v>21</v>
      </c>
      <c r="E751" s="13">
        <v>1</v>
      </c>
      <c r="F751" s="13"/>
      <c r="G751" s="13"/>
      <c r="H751" s="13">
        <v>22</v>
      </c>
      <c r="I751" s="14">
        <f>(D751/1357.26)*100</f>
        <v>1.5472348702533045</v>
      </c>
      <c r="J751" s="14">
        <f>(E751/1357.26)*100</f>
        <v>7.367785096444307E-2</v>
      </c>
      <c r="K751" s="14">
        <f>(F751/1357.26)*100</f>
        <v>0</v>
      </c>
      <c r="L751" s="14">
        <f>(G751/1357.26)*100</f>
        <v>0</v>
      </c>
      <c r="M751" s="14">
        <f>(H751/1357.26)*100</f>
        <v>1.6209127212177474</v>
      </c>
    </row>
    <row r="752" spans="1:13" x14ac:dyDescent="0.2">
      <c r="A752" t="s">
        <v>46</v>
      </c>
      <c r="B752" s="20">
        <v>2007</v>
      </c>
      <c r="C752" t="s">
        <v>17</v>
      </c>
      <c r="D752" s="13">
        <v>10</v>
      </c>
      <c r="E752" s="13"/>
      <c r="F752" s="13">
        <v>3</v>
      </c>
      <c r="G752" s="13">
        <v>1</v>
      </c>
      <c r="H752" s="13">
        <v>14</v>
      </c>
      <c r="I752" s="14">
        <f>(D752/915.66)*100</f>
        <v>1.0921084245243868</v>
      </c>
      <c r="J752" s="14">
        <f>(E752/915.66)*100</f>
        <v>0</v>
      </c>
      <c r="K752" s="14">
        <f>(F752/915.66)*100</f>
        <v>0.32763252735731602</v>
      </c>
      <c r="L752" s="14">
        <f>(G752/915.66)*100</f>
        <v>0.10921084245243869</v>
      </c>
      <c r="M752" s="14">
        <f>(H752/915.66)*100</f>
        <v>1.5289517943341415</v>
      </c>
    </row>
    <row r="753" spans="1:13" x14ac:dyDescent="0.2">
      <c r="A753" s="9" t="s">
        <v>46</v>
      </c>
      <c r="B753" s="19">
        <v>2008</v>
      </c>
      <c r="C753" s="9"/>
      <c r="D753" s="15">
        <v>50</v>
      </c>
      <c r="E753" s="15">
        <v>6</v>
      </c>
      <c r="F753" s="15">
        <v>14</v>
      </c>
      <c r="G753" s="15">
        <v>2</v>
      </c>
      <c r="H753" s="15">
        <v>72</v>
      </c>
      <c r="I753" s="16"/>
      <c r="J753" s="16"/>
      <c r="K753" s="16"/>
      <c r="L753" s="16"/>
      <c r="M753" s="16"/>
    </row>
    <row r="754" spans="1:13" x14ac:dyDescent="0.2">
      <c r="A754" t="s">
        <v>46</v>
      </c>
      <c r="B754" s="20">
        <v>2008</v>
      </c>
      <c r="C754" t="s">
        <v>11</v>
      </c>
      <c r="D754" s="13">
        <v>22.000000000000004</v>
      </c>
      <c r="E754" s="13">
        <v>1</v>
      </c>
      <c r="F754" s="13">
        <v>7</v>
      </c>
      <c r="G754" s="13"/>
      <c r="H754" s="13">
        <v>30.000000000000004</v>
      </c>
      <c r="I754" s="14">
        <f>(D754/371.15)*100</f>
        <v>5.9275225650006753</v>
      </c>
      <c r="J754" s="14">
        <f>(E754/371.15)*100</f>
        <v>0.269432843863667</v>
      </c>
      <c r="K754" s="14">
        <f>(F754/371.15)*100</f>
        <v>1.886029907045669</v>
      </c>
      <c r="L754" s="14">
        <f>(G754/371.15)*100</f>
        <v>0</v>
      </c>
      <c r="M754" s="14">
        <f>(H754/371.15)*100</f>
        <v>8.0829853159100118</v>
      </c>
    </row>
    <row r="755" spans="1:13" x14ac:dyDescent="0.2">
      <c r="A755" t="s">
        <v>46</v>
      </c>
      <c r="B755" s="20">
        <v>2008</v>
      </c>
      <c r="C755" t="s">
        <v>16</v>
      </c>
      <c r="D755" s="13">
        <v>17</v>
      </c>
      <c r="E755" s="13">
        <v>1</v>
      </c>
      <c r="F755" s="13">
        <v>3</v>
      </c>
      <c r="G755" s="13"/>
      <c r="H755" s="13">
        <v>21</v>
      </c>
      <c r="I755" s="14">
        <f>(D755/1357.26)*100</f>
        <v>1.2525234663955322</v>
      </c>
      <c r="J755" s="14">
        <f>(E755/1357.26)*100</f>
        <v>7.367785096444307E-2</v>
      </c>
      <c r="K755" s="14">
        <f>(F755/1357.26)*100</f>
        <v>0.22103355289332921</v>
      </c>
      <c r="L755" s="14">
        <f>(G755/1357.26)*100</f>
        <v>0</v>
      </c>
      <c r="M755" s="14">
        <f>(H755/1357.26)*100</f>
        <v>1.5472348702533045</v>
      </c>
    </row>
    <row r="756" spans="1:13" x14ac:dyDescent="0.2">
      <c r="A756" t="s">
        <v>46</v>
      </c>
      <c r="B756" s="20">
        <v>2008</v>
      </c>
      <c r="C756" t="s">
        <v>17</v>
      </c>
      <c r="D756" s="13">
        <v>11</v>
      </c>
      <c r="E756" s="13">
        <v>4</v>
      </c>
      <c r="F756" s="13">
        <v>4</v>
      </c>
      <c r="G756" s="13">
        <v>2</v>
      </c>
      <c r="H756" s="13">
        <v>21</v>
      </c>
      <c r="I756" s="14">
        <f>(D756/915.66)*100</f>
        <v>1.2013192669768256</v>
      </c>
      <c r="J756" s="14">
        <f>(E756/915.66)*100</f>
        <v>0.43684336980975474</v>
      </c>
      <c r="K756" s="14">
        <f>(F756/915.66)*100</f>
        <v>0.43684336980975474</v>
      </c>
      <c r="L756" s="14">
        <f>(G756/915.66)*100</f>
        <v>0.21842168490487737</v>
      </c>
      <c r="M756" s="14">
        <f>(H756/915.66)*100</f>
        <v>2.2934276915012122</v>
      </c>
    </row>
    <row r="757" spans="1:13" x14ac:dyDescent="0.2">
      <c r="A757" s="9" t="s">
        <v>46</v>
      </c>
      <c r="B757" s="19">
        <v>2009</v>
      </c>
      <c r="C757" s="9"/>
      <c r="D757" s="15">
        <v>35</v>
      </c>
      <c r="E757" s="15">
        <v>28.000000000000004</v>
      </c>
      <c r="F757" s="15">
        <v>40</v>
      </c>
      <c r="G757" s="15"/>
      <c r="H757" s="15">
        <v>103</v>
      </c>
      <c r="I757" s="16"/>
      <c r="J757" s="16"/>
      <c r="K757" s="16"/>
      <c r="L757" s="16"/>
      <c r="M757" s="16"/>
    </row>
    <row r="758" spans="1:13" x14ac:dyDescent="0.2">
      <c r="A758" t="s">
        <v>46</v>
      </c>
      <c r="B758" s="20">
        <v>2009</v>
      </c>
      <c r="C758" t="s">
        <v>11</v>
      </c>
      <c r="D758" s="13">
        <v>13</v>
      </c>
      <c r="E758" s="13"/>
      <c r="F758" s="13">
        <v>6</v>
      </c>
      <c r="G758" s="13"/>
      <c r="H758" s="13">
        <v>19</v>
      </c>
      <c r="I758" s="14">
        <f>(D758/371.15)*100</f>
        <v>3.5026269702276709</v>
      </c>
      <c r="J758" s="14">
        <f>(E758/371.15)*100</f>
        <v>0</v>
      </c>
      <c r="K758" s="14">
        <f>(F758/371.15)*100</f>
        <v>1.6165970631820019</v>
      </c>
      <c r="L758" s="14">
        <f>(G758/371.15)*100</f>
        <v>0</v>
      </c>
      <c r="M758" s="14">
        <f>(H758/371.15)*100</f>
        <v>5.1192240334096732</v>
      </c>
    </row>
    <row r="759" spans="1:13" x14ac:dyDescent="0.2">
      <c r="A759" t="s">
        <v>46</v>
      </c>
      <c r="B759" s="20">
        <v>2009</v>
      </c>
      <c r="C759" t="s">
        <v>16</v>
      </c>
      <c r="D759" s="13">
        <v>9</v>
      </c>
      <c r="E759" s="13">
        <v>1</v>
      </c>
      <c r="F759" s="13">
        <v>1</v>
      </c>
      <c r="G759" s="13"/>
      <c r="H759" s="13">
        <v>11</v>
      </c>
      <c r="I759" s="14">
        <f>(D759/1357.26)*100</f>
        <v>0.66310065867998758</v>
      </c>
      <c r="J759" s="14">
        <f>(E759/1357.26)*100</f>
        <v>7.367785096444307E-2</v>
      </c>
      <c r="K759" s="14">
        <f>(F759/1357.26)*100</f>
        <v>7.367785096444307E-2</v>
      </c>
      <c r="L759" s="14">
        <f>(G759/1357.26)*100</f>
        <v>0</v>
      </c>
      <c r="M759" s="14">
        <f>(H759/1357.26)*100</f>
        <v>0.81045636060887372</v>
      </c>
    </row>
    <row r="760" spans="1:13" x14ac:dyDescent="0.2">
      <c r="A760" t="s">
        <v>46</v>
      </c>
      <c r="B760" s="20">
        <v>2009</v>
      </c>
      <c r="C760" t="s">
        <v>17</v>
      </c>
      <c r="D760" s="13">
        <v>13</v>
      </c>
      <c r="E760" s="13">
        <v>27.000000000000004</v>
      </c>
      <c r="F760" s="13">
        <v>33</v>
      </c>
      <c r="G760" s="13"/>
      <c r="H760" s="13">
        <v>73</v>
      </c>
      <c r="I760" s="14">
        <f>(D760/915.66)*100</f>
        <v>1.4197409518817028</v>
      </c>
      <c r="J760" s="14">
        <f>(E760/915.66)*100</f>
        <v>2.9486927462158445</v>
      </c>
      <c r="K760" s="14">
        <f>(F760/915.66)*100</f>
        <v>3.6039578009304769</v>
      </c>
      <c r="L760" s="14">
        <f>(G760/915.66)*100</f>
        <v>0</v>
      </c>
      <c r="M760" s="14">
        <f>(H760/915.66)*100</f>
        <v>7.9723914990280242</v>
      </c>
    </row>
    <row r="761" spans="1:13" x14ac:dyDescent="0.2">
      <c r="A761" s="9" t="s">
        <v>46</v>
      </c>
      <c r="B761" s="19">
        <v>2010</v>
      </c>
      <c r="C761" s="9"/>
      <c r="D761" s="15">
        <v>28</v>
      </c>
      <c r="E761" s="15">
        <v>5</v>
      </c>
      <c r="F761" s="15">
        <v>27</v>
      </c>
      <c r="G761" s="15"/>
      <c r="H761" s="15">
        <v>60</v>
      </c>
      <c r="I761" s="16"/>
      <c r="J761" s="16"/>
      <c r="K761" s="16"/>
      <c r="L761" s="16"/>
      <c r="M761" s="16"/>
    </row>
    <row r="762" spans="1:13" x14ac:dyDescent="0.2">
      <c r="A762" t="s">
        <v>46</v>
      </c>
      <c r="B762" s="20">
        <v>2010</v>
      </c>
      <c r="C762" t="s">
        <v>11</v>
      </c>
      <c r="D762" s="13">
        <v>10</v>
      </c>
      <c r="E762" s="13"/>
      <c r="F762" s="13">
        <v>6</v>
      </c>
      <c r="G762" s="13"/>
      <c r="H762" s="13">
        <v>16</v>
      </c>
      <c r="I762" s="14">
        <f>(D762/371.15)*100</f>
        <v>2.6943284386366702</v>
      </c>
      <c r="J762" s="14">
        <f>(E762/371.15)*100</f>
        <v>0</v>
      </c>
      <c r="K762" s="14">
        <f>(F762/371.15)*100</f>
        <v>1.6165970631820019</v>
      </c>
      <c r="L762" s="14">
        <f>(G762/371.15)*100</f>
        <v>0</v>
      </c>
      <c r="M762" s="14">
        <f>(H762/371.15)*100</f>
        <v>4.3109255018186721</v>
      </c>
    </row>
    <row r="763" spans="1:13" x14ac:dyDescent="0.2">
      <c r="A763" t="s">
        <v>46</v>
      </c>
      <c r="B763" s="20">
        <v>2010</v>
      </c>
      <c r="C763" t="s">
        <v>16</v>
      </c>
      <c r="D763" s="13">
        <v>10</v>
      </c>
      <c r="E763" s="13"/>
      <c r="F763" s="13">
        <v>4</v>
      </c>
      <c r="G763" s="13"/>
      <c r="H763" s="13">
        <v>14</v>
      </c>
      <c r="I763" s="14">
        <f>(D763/1357.26)*100</f>
        <v>0.7367785096444307</v>
      </c>
      <c r="J763" s="14">
        <f>(E763/1357.26)*100</f>
        <v>0</v>
      </c>
      <c r="K763" s="14">
        <f>(F763/1357.26)*100</f>
        <v>0.29471140385777228</v>
      </c>
      <c r="L763" s="14">
        <f>(G763/1357.26)*100</f>
        <v>0</v>
      </c>
      <c r="M763" s="14">
        <f>(H763/1357.26)*100</f>
        <v>1.0314899135022029</v>
      </c>
    </row>
    <row r="764" spans="1:13" x14ac:dyDescent="0.2">
      <c r="A764" t="s">
        <v>46</v>
      </c>
      <c r="B764" s="20">
        <v>2010</v>
      </c>
      <c r="C764" t="s">
        <v>17</v>
      </c>
      <c r="D764" s="13">
        <v>8</v>
      </c>
      <c r="E764" s="13">
        <v>5</v>
      </c>
      <c r="F764" s="13">
        <v>17</v>
      </c>
      <c r="G764" s="13"/>
      <c r="H764" s="13">
        <v>30</v>
      </c>
      <c r="I764" s="14">
        <f>(D764/915.66)*100</f>
        <v>0.87368673961950949</v>
      </c>
      <c r="J764" s="14">
        <f>(E764/915.66)*100</f>
        <v>0.54605421226219342</v>
      </c>
      <c r="K764" s="14">
        <f>(F764/915.66)*100</f>
        <v>1.8565843216914575</v>
      </c>
      <c r="L764" s="14">
        <f>(G764/915.66)*100</f>
        <v>0</v>
      </c>
      <c r="M764" s="14">
        <f>(H764/915.66)*100</f>
        <v>3.2763252735731605</v>
      </c>
    </row>
    <row r="765" spans="1:13" x14ac:dyDescent="0.2">
      <c r="A765" s="9" t="s">
        <v>46</v>
      </c>
      <c r="B765" s="19">
        <v>2011</v>
      </c>
      <c r="C765" s="9"/>
      <c r="D765" s="15">
        <v>21</v>
      </c>
      <c r="E765" s="15">
        <v>16</v>
      </c>
      <c r="F765" s="15">
        <v>11</v>
      </c>
      <c r="G765" s="15">
        <v>3</v>
      </c>
      <c r="H765" s="15">
        <v>51</v>
      </c>
      <c r="I765" s="16"/>
      <c r="J765" s="16"/>
      <c r="K765" s="16"/>
      <c r="L765" s="16"/>
      <c r="M765" s="16"/>
    </row>
    <row r="766" spans="1:13" x14ac:dyDescent="0.2">
      <c r="A766" t="s">
        <v>46</v>
      </c>
      <c r="B766" s="20">
        <v>2011</v>
      </c>
      <c r="C766" t="s">
        <v>11</v>
      </c>
      <c r="D766" s="13">
        <v>11</v>
      </c>
      <c r="E766" s="13">
        <v>2</v>
      </c>
      <c r="F766" s="13">
        <v>4</v>
      </c>
      <c r="G766" s="13">
        <v>1</v>
      </c>
      <c r="H766" s="13">
        <v>18</v>
      </c>
      <c r="I766" s="14">
        <f>(D766/371.15)*100</f>
        <v>2.9637612825003368</v>
      </c>
      <c r="J766" s="14">
        <f>(E766/371.15)*100</f>
        <v>0.53886568772733401</v>
      </c>
      <c r="K766" s="14">
        <f>(F766/371.15)*100</f>
        <v>1.077731375454668</v>
      </c>
      <c r="L766" s="14">
        <f>(G766/371.15)*100</f>
        <v>0.269432843863667</v>
      </c>
      <c r="M766" s="14">
        <f>(H766/371.15)*100</f>
        <v>4.8497911895460062</v>
      </c>
    </row>
    <row r="767" spans="1:13" x14ac:dyDescent="0.2">
      <c r="A767" t="s">
        <v>46</v>
      </c>
      <c r="B767" s="20">
        <v>2011</v>
      </c>
      <c r="C767" t="s">
        <v>16</v>
      </c>
      <c r="D767" s="13">
        <v>6</v>
      </c>
      <c r="E767" s="13"/>
      <c r="F767" s="13">
        <v>1</v>
      </c>
      <c r="G767" s="13"/>
      <c r="H767" s="13">
        <v>7</v>
      </c>
      <c r="I767" s="14">
        <f>(D767/1357.26)*100</f>
        <v>0.44206710578665842</v>
      </c>
      <c r="J767" s="14">
        <f>(E767/1357.26)*100</f>
        <v>0</v>
      </c>
      <c r="K767" s="14">
        <f>(F767/1357.26)*100</f>
        <v>7.367785096444307E-2</v>
      </c>
      <c r="L767" s="14">
        <f>(G767/1357.26)*100</f>
        <v>0</v>
      </c>
      <c r="M767" s="14">
        <f>(H767/1357.26)*100</f>
        <v>0.51574495675110144</v>
      </c>
    </row>
    <row r="768" spans="1:13" x14ac:dyDescent="0.2">
      <c r="A768" t="s">
        <v>46</v>
      </c>
      <c r="B768" s="20">
        <v>2011</v>
      </c>
      <c r="C768" t="s">
        <v>17</v>
      </c>
      <c r="D768" s="13">
        <v>4</v>
      </c>
      <c r="E768" s="13">
        <v>14</v>
      </c>
      <c r="F768" s="13">
        <v>6</v>
      </c>
      <c r="G768" s="13">
        <v>2</v>
      </c>
      <c r="H768" s="13">
        <v>26</v>
      </c>
      <c r="I768" s="14">
        <f>(D768/915.66)*100</f>
        <v>0.43684336980975474</v>
      </c>
      <c r="J768" s="14">
        <f>(E768/915.66)*100</f>
        <v>1.5289517943341415</v>
      </c>
      <c r="K768" s="14">
        <f>(F768/915.66)*100</f>
        <v>0.65526505471463203</v>
      </c>
      <c r="L768" s="14">
        <f>(G768/915.66)*100</f>
        <v>0.21842168490487737</v>
      </c>
      <c r="M768" s="14">
        <f>(H768/915.66)*100</f>
        <v>2.8394819037634056</v>
      </c>
    </row>
    <row r="769" spans="1:13" x14ac:dyDescent="0.2">
      <c r="A769" s="9" t="s">
        <v>46</v>
      </c>
      <c r="B769" s="19">
        <v>2012</v>
      </c>
      <c r="C769" s="9"/>
      <c r="D769" s="15">
        <v>16</v>
      </c>
      <c r="E769" s="15">
        <v>12</v>
      </c>
      <c r="F769" s="15">
        <v>10</v>
      </c>
      <c r="G769" s="15">
        <v>2</v>
      </c>
      <c r="H769" s="15">
        <v>40</v>
      </c>
      <c r="I769" s="16"/>
      <c r="J769" s="16"/>
      <c r="K769" s="16"/>
      <c r="L769" s="16"/>
      <c r="M769" s="16"/>
    </row>
    <row r="770" spans="1:13" x14ac:dyDescent="0.2">
      <c r="A770" t="s">
        <v>46</v>
      </c>
      <c r="B770" s="20">
        <v>2012</v>
      </c>
      <c r="C770" t="s">
        <v>11</v>
      </c>
      <c r="D770" s="13">
        <v>2</v>
      </c>
      <c r="E770" s="13">
        <v>1</v>
      </c>
      <c r="F770" s="13">
        <v>2</v>
      </c>
      <c r="G770" s="13"/>
      <c r="H770" s="13">
        <v>5</v>
      </c>
      <c r="I770" s="14">
        <f>(D770/371.15)*100</f>
        <v>0.53886568772733401</v>
      </c>
      <c r="J770" s="14">
        <f>(E770/371.15)*100</f>
        <v>0.269432843863667</v>
      </c>
      <c r="K770" s="14">
        <f>(F770/371.15)*100</f>
        <v>0.53886568772733401</v>
      </c>
      <c r="L770" s="14">
        <f>(G770/371.15)*100</f>
        <v>0</v>
      </c>
      <c r="M770" s="14">
        <f>(H770/371.15)*100</f>
        <v>1.3471642193183351</v>
      </c>
    </row>
    <row r="771" spans="1:13" x14ac:dyDescent="0.2">
      <c r="A771" t="s">
        <v>46</v>
      </c>
      <c r="B771" s="20">
        <v>2012</v>
      </c>
      <c r="C771" t="s">
        <v>16</v>
      </c>
      <c r="D771" s="13">
        <v>6</v>
      </c>
      <c r="E771" s="13"/>
      <c r="F771" s="13"/>
      <c r="G771" s="13"/>
      <c r="H771" s="13">
        <v>6</v>
      </c>
      <c r="I771" s="14">
        <f>(D771/1357.26)*100</f>
        <v>0.44206710578665842</v>
      </c>
      <c r="J771" s="14">
        <f>(E771/1357.26)*100</f>
        <v>0</v>
      </c>
      <c r="K771" s="14">
        <f>(F771/1357.26)*100</f>
        <v>0</v>
      </c>
      <c r="L771" s="14">
        <f>(G771/1357.26)*100</f>
        <v>0</v>
      </c>
      <c r="M771" s="14">
        <f>(H771/1357.26)*100</f>
        <v>0.44206710578665842</v>
      </c>
    </row>
    <row r="772" spans="1:13" x14ac:dyDescent="0.2">
      <c r="A772" t="s">
        <v>46</v>
      </c>
      <c r="B772" s="20">
        <v>2012</v>
      </c>
      <c r="C772" t="s">
        <v>17</v>
      </c>
      <c r="D772" s="13">
        <v>8</v>
      </c>
      <c r="E772" s="13">
        <v>11</v>
      </c>
      <c r="F772" s="13">
        <v>8</v>
      </c>
      <c r="G772" s="13">
        <v>2</v>
      </c>
      <c r="H772" s="13">
        <v>29</v>
      </c>
      <c r="I772" s="14">
        <f>(D772/915.66)*100</f>
        <v>0.87368673961950949</v>
      </c>
      <c r="J772" s="14">
        <f>(E772/915.66)*100</f>
        <v>1.2013192669768256</v>
      </c>
      <c r="K772" s="14">
        <f>(F772/915.66)*100</f>
        <v>0.87368673961950949</v>
      </c>
      <c r="L772" s="14">
        <f>(G772/915.66)*100</f>
        <v>0.21842168490487737</v>
      </c>
      <c r="M772" s="14">
        <f>(H772/915.66)*100</f>
        <v>3.167114431120722</v>
      </c>
    </row>
    <row r="773" spans="1:13" x14ac:dyDescent="0.2">
      <c r="A773" s="6" t="s">
        <v>47</v>
      </c>
      <c r="B773" s="7" t="s">
        <v>96</v>
      </c>
      <c r="C773" s="6"/>
      <c r="D773" s="17">
        <v>642</v>
      </c>
      <c r="E773" s="17">
        <v>143</v>
      </c>
      <c r="F773" s="17">
        <v>273</v>
      </c>
      <c r="G773" s="17">
        <v>15</v>
      </c>
      <c r="H773" s="17">
        <v>1073</v>
      </c>
      <c r="I773" s="18"/>
      <c r="J773" s="18"/>
      <c r="K773" s="18"/>
      <c r="L773" s="18"/>
      <c r="M773" s="18"/>
    </row>
    <row r="774" spans="1:13" x14ac:dyDescent="0.2">
      <c r="A774" s="9" t="s">
        <v>47</v>
      </c>
      <c r="B774" s="19">
        <v>2001</v>
      </c>
      <c r="C774" s="9"/>
      <c r="D774" s="15">
        <v>62</v>
      </c>
      <c r="E774" s="15">
        <v>18</v>
      </c>
      <c r="F774" s="15">
        <v>14</v>
      </c>
      <c r="G774" s="15">
        <v>4</v>
      </c>
      <c r="H774" s="15">
        <v>98</v>
      </c>
      <c r="I774" s="16"/>
      <c r="J774" s="16"/>
      <c r="K774" s="16"/>
      <c r="L774" s="16"/>
      <c r="M774" s="16"/>
    </row>
    <row r="775" spans="1:13" x14ac:dyDescent="0.2">
      <c r="A775" t="s">
        <v>47</v>
      </c>
      <c r="B775" s="20">
        <v>2001</v>
      </c>
      <c r="C775" t="s">
        <v>11</v>
      </c>
      <c r="D775" s="13">
        <v>11</v>
      </c>
      <c r="E775" s="13">
        <v>3</v>
      </c>
      <c r="F775" s="13">
        <v>2</v>
      </c>
      <c r="G775" s="13"/>
      <c r="H775" s="13">
        <v>16</v>
      </c>
      <c r="I775" s="14">
        <f>(D775/167.27)*100</f>
        <v>6.5761941770789738</v>
      </c>
      <c r="J775" s="14">
        <f>(E775/167.27)*100</f>
        <v>1.79350750283972</v>
      </c>
      <c r="K775" s="14">
        <f>(F775/167.27)*100</f>
        <v>1.1956716685598134</v>
      </c>
      <c r="L775" s="14">
        <f>(G775/167.27)*100</f>
        <v>0</v>
      </c>
      <c r="M775" s="14">
        <f>(H775/167.27)*100</f>
        <v>9.5653733484785075</v>
      </c>
    </row>
    <row r="776" spans="1:13" x14ac:dyDescent="0.2">
      <c r="A776" t="s">
        <v>47</v>
      </c>
      <c r="B776" s="20">
        <v>2001</v>
      </c>
      <c r="C776" t="s">
        <v>16</v>
      </c>
      <c r="D776" s="13">
        <v>40</v>
      </c>
      <c r="E776" s="13"/>
      <c r="F776" s="13">
        <v>2</v>
      </c>
      <c r="G776" s="13"/>
      <c r="H776" s="13">
        <v>42</v>
      </c>
      <c r="I776" s="14">
        <f>(D776/1373.45)*100</f>
        <v>2.9123739488150275</v>
      </c>
      <c r="J776" s="14">
        <f>(E776/1373.45)*100</f>
        <v>0</v>
      </c>
      <c r="K776" s="14">
        <f>(F776/1373.45)*100</f>
        <v>0.14561869744075137</v>
      </c>
      <c r="L776" s="14">
        <f>(G776/1373.45)*100</f>
        <v>0</v>
      </c>
      <c r="M776" s="14">
        <f>(H776/1373.45)*100</f>
        <v>3.0579926462557792</v>
      </c>
    </row>
    <row r="777" spans="1:13" x14ac:dyDescent="0.2">
      <c r="A777" t="s">
        <v>47</v>
      </c>
      <c r="B777" s="20">
        <v>2001</v>
      </c>
      <c r="C777" t="s">
        <v>20</v>
      </c>
      <c r="D777" s="13"/>
      <c r="E777" s="13"/>
      <c r="F777" s="13"/>
      <c r="G777" s="13">
        <v>2</v>
      </c>
      <c r="H777" s="13">
        <v>2</v>
      </c>
      <c r="I777" s="14">
        <f>(D777/0.24)*100</f>
        <v>0</v>
      </c>
      <c r="J777" s="14">
        <f>(E777/0.24)*100</f>
        <v>0</v>
      </c>
      <c r="K777" s="14">
        <f>(F777/0.24)*100</f>
        <v>0</v>
      </c>
      <c r="L777" s="14">
        <f>(G777/0.24)*100</f>
        <v>833.33333333333337</v>
      </c>
      <c r="M777" s="14">
        <f>(H777/0.24)*100</f>
        <v>833.33333333333337</v>
      </c>
    </row>
    <row r="778" spans="1:13" x14ac:dyDescent="0.2">
      <c r="A778" t="s">
        <v>47</v>
      </c>
      <c r="B778" s="20">
        <v>2001</v>
      </c>
      <c r="C778" t="s">
        <v>17</v>
      </c>
      <c r="D778" s="13">
        <v>11</v>
      </c>
      <c r="E778" s="13">
        <v>15</v>
      </c>
      <c r="F778" s="13">
        <v>10</v>
      </c>
      <c r="G778" s="13">
        <v>2</v>
      </c>
      <c r="H778" s="13">
        <v>38</v>
      </c>
      <c r="I778" s="14">
        <f>(D778/953.54)*100</f>
        <v>1.1535960735784552</v>
      </c>
      <c r="J778" s="14">
        <f>(E778/953.54)*100</f>
        <v>1.5730855548797114</v>
      </c>
      <c r="K778" s="14">
        <f>(F778/953.54)*100</f>
        <v>1.0487237032531409</v>
      </c>
      <c r="L778" s="14">
        <f>(G778/953.54)*100</f>
        <v>0.20974474065062818</v>
      </c>
      <c r="M778" s="14">
        <f>(H778/953.54)*100</f>
        <v>3.9851500723619355</v>
      </c>
    </row>
    <row r="779" spans="1:13" x14ac:dyDescent="0.2">
      <c r="A779" s="9" t="s">
        <v>47</v>
      </c>
      <c r="B779" s="19">
        <v>2002</v>
      </c>
      <c r="C779" s="9"/>
      <c r="D779" s="15">
        <v>63</v>
      </c>
      <c r="E779" s="15">
        <v>11</v>
      </c>
      <c r="F779" s="15">
        <v>3</v>
      </c>
      <c r="G779" s="15">
        <v>4</v>
      </c>
      <c r="H779" s="15">
        <v>81</v>
      </c>
      <c r="I779" s="16"/>
      <c r="J779" s="16"/>
      <c r="K779" s="16"/>
      <c r="L779" s="16"/>
      <c r="M779" s="16"/>
    </row>
    <row r="780" spans="1:13" x14ac:dyDescent="0.2">
      <c r="A780" t="s">
        <v>47</v>
      </c>
      <c r="B780" s="20">
        <v>2002</v>
      </c>
      <c r="C780" t="s">
        <v>11</v>
      </c>
      <c r="D780" s="13">
        <v>12</v>
      </c>
      <c r="E780" s="13">
        <v>3</v>
      </c>
      <c r="F780" s="13"/>
      <c r="G780" s="13"/>
      <c r="H780" s="13">
        <v>15</v>
      </c>
      <c r="I780" s="14">
        <f>(D780/167.27)*100</f>
        <v>7.1740300113588802</v>
      </c>
      <c r="J780" s="14">
        <f>(E780/167.27)*100</f>
        <v>1.79350750283972</v>
      </c>
      <c r="K780" s="14">
        <f>(F780/167.27)*100</f>
        <v>0</v>
      </c>
      <c r="L780" s="14">
        <f>(G780/167.27)*100</f>
        <v>0</v>
      </c>
      <c r="M780" s="14">
        <f>(H780/167.27)*100</f>
        <v>8.9675375141986002</v>
      </c>
    </row>
    <row r="781" spans="1:13" x14ac:dyDescent="0.2">
      <c r="A781" t="s">
        <v>47</v>
      </c>
      <c r="B781" s="20">
        <v>2002</v>
      </c>
      <c r="C781" t="s">
        <v>16</v>
      </c>
      <c r="D781" s="13">
        <v>48</v>
      </c>
      <c r="E781" s="13">
        <v>1</v>
      </c>
      <c r="F781" s="13"/>
      <c r="G781" s="13">
        <v>1</v>
      </c>
      <c r="H781" s="13">
        <v>50</v>
      </c>
      <c r="I781" s="14">
        <f>(D781/1373.45)*100</f>
        <v>3.4948487385780331</v>
      </c>
      <c r="J781" s="14">
        <f>(E781/1373.45)*100</f>
        <v>7.2809348720375686E-2</v>
      </c>
      <c r="K781" s="14">
        <f>(F781/1373.45)*100</f>
        <v>0</v>
      </c>
      <c r="L781" s="14">
        <f>(G781/1373.45)*100</f>
        <v>7.2809348720375686E-2</v>
      </c>
      <c r="M781" s="14">
        <f>(H781/1373.45)*100</f>
        <v>3.6404674360187848</v>
      </c>
    </row>
    <row r="782" spans="1:13" x14ac:dyDescent="0.2">
      <c r="A782" t="s">
        <v>47</v>
      </c>
      <c r="B782" s="20">
        <v>2002</v>
      </c>
      <c r="C782" t="s">
        <v>20</v>
      </c>
      <c r="D782" s="13">
        <v>1</v>
      </c>
      <c r="E782" s="13"/>
      <c r="F782" s="13"/>
      <c r="G782" s="13"/>
      <c r="H782" s="13">
        <v>1</v>
      </c>
      <c r="I782" s="14">
        <f>(D782/0.24)*100</f>
        <v>416.66666666666669</v>
      </c>
      <c r="J782" s="14">
        <f>(E782/0.24)*100</f>
        <v>0</v>
      </c>
      <c r="K782" s="14">
        <f>(F782/0.24)*100</f>
        <v>0</v>
      </c>
      <c r="L782" s="14">
        <f>(G782/0.24)*100</f>
        <v>0</v>
      </c>
      <c r="M782" s="14">
        <f>(H782/0.24)*100</f>
        <v>416.66666666666669</v>
      </c>
    </row>
    <row r="783" spans="1:13" x14ac:dyDescent="0.2">
      <c r="A783" t="s">
        <v>47</v>
      </c>
      <c r="B783" s="20">
        <v>2002</v>
      </c>
      <c r="C783" t="s">
        <v>17</v>
      </c>
      <c r="D783" s="13">
        <v>2</v>
      </c>
      <c r="E783" s="13">
        <v>7</v>
      </c>
      <c r="F783" s="13">
        <v>3</v>
      </c>
      <c r="G783" s="13">
        <v>3</v>
      </c>
      <c r="H783" s="13">
        <v>15</v>
      </c>
      <c r="I783" s="14">
        <f>(D783/953.54)*100</f>
        <v>0.20974474065062818</v>
      </c>
      <c r="J783" s="14">
        <f>(E783/953.54)*100</f>
        <v>0.73410659227719866</v>
      </c>
      <c r="K783" s="14">
        <f>(F783/953.54)*100</f>
        <v>0.3146171109759423</v>
      </c>
      <c r="L783" s="14">
        <f>(G783/953.54)*100</f>
        <v>0.3146171109759423</v>
      </c>
      <c r="M783" s="14">
        <f>(H783/953.54)*100</f>
        <v>1.5730855548797114</v>
      </c>
    </row>
    <row r="784" spans="1:13" x14ac:dyDescent="0.2">
      <c r="A784" s="9" t="s">
        <v>47</v>
      </c>
      <c r="B784" s="19">
        <v>2003</v>
      </c>
      <c r="C784" s="9"/>
      <c r="D784" s="15">
        <v>67</v>
      </c>
      <c r="E784" s="15">
        <v>12</v>
      </c>
      <c r="F784" s="15"/>
      <c r="G784" s="15"/>
      <c r="H784" s="15">
        <v>79</v>
      </c>
      <c r="I784" s="16"/>
      <c r="J784" s="16"/>
      <c r="K784" s="16"/>
      <c r="L784" s="16"/>
      <c r="M784" s="16"/>
    </row>
    <row r="785" spans="1:13" x14ac:dyDescent="0.2">
      <c r="A785" t="s">
        <v>47</v>
      </c>
      <c r="B785" s="20">
        <v>2003</v>
      </c>
      <c r="C785" t="s">
        <v>11</v>
      </c>
      <c r="D785" s="13">
        <v>6</v>
      </c>
      <c r="E785" s="13">
        <v>7</v>
      </c>
      <c r="F785" s="13"/>
      <c r="G785" s="13"/>
      <c r="H785" s="13">
        <v>13</v>
      </c>
      <c r="I785" s="14">
        <f>(D785/167.27)*100</f>
        <v>3.5870150056794401</v>
      </c>
      <c r="J785" s="14">
        <f>(E785/167.27)*100</f>
        <v>4.1848508399593465</v>
      </c>
      <c r="K785" s="14">
        <f>(F785/167.27)*100</f>
        <v>0</v>
      </c>
      <c r="L785" s="14">
        <f>(G785/167.27)*100</f>
        <v>0</v>
      </c>
      <c r="M785" s="14">
        <f>(H785/167.27)*100</f>
        <v>7.7718658456387866</v>
      </c>
    </row>
    <row r="786" spans="1:13" x14ac:dyDescent="0.2">
      <c r="A786" t="s">
        <v>47</v>
      </c>
      <c r="B786" s="20">
        <v>2003</v>
      </c>
      <c r="C786" t="s">
        <v>16</v>
      </c>
      <c r="D786" s="13">
        <v>54.000000000000007</v>
      </c>
      <c r="E786" s="13">
        <v>2</v>
      </c>
      <c r="F786" s="13"/>
      <c r="G786" s="13"/>
      <c r="H786" s="13">
        <v>56.000000000000007</v>
      </c>
      <c r="I786" s="14">
        <f>(D786/1373.45)*100</f>
        <v>3.931704830900288</v>
      </c>
      <c r="J786" s="14">
        <f>(E786/1373.45)*100</f>
        <v>0.14561869744075137</v>
      </c>
      <c r="K786" s="14">
        <f>(F786/1373.45)*100</f>
        <v>0</v>
      </c>
      <c r="L786" s="14">
        <f>(G786/1373.45)*100</f>
        <v>0</v>
      </c>
      <c r="M786" s="14">
        <f>(H786/1373.45)*100</f>
        <v>4.0773235283410392</v>
      </c>
    </row>
    <row r="787" spans="1:13" x14ac:dyDescent="0.2">
      <c r="A787" t="s">
        <v>47</v>
      </c>
      <c r="B787" s="20">
        <v>2003</v>
      </c>
      <c r="C787" t="s">
        <v>17</v>
      </c>
      <c r="D787" s="13">
        <v>7</v>
      </c>
      <c r="E787" s="13">
        <v>3</v>
      </c>
      <c r="F787" s="13"/>
      <c r="G787" s="13"/>
      <c r="H787" s="13">
        <v>10</v>
      </c>
      <c r="I787" s="14">
        <f>(D787/953.54)*100</f>
        <v>0.73410659227719866</v>
      </c>
      <c r="J787" s="14">
        <f>(E787/953.54)*100</f>
        <v>0.3146171109759423</v>
      </c>
      <c r="K787" s="14">
        <f>(F787/953.54)*100</f>
        <v>0</v>
      </c>
      <c r="L787" s="14">
        <f>(G787/953.54)*100</f>
        <v>0</v>
      </c>
      <c r="M787" s="14">
        <f>(H787/953.54)*100</f>
        <v>1.0487237032531409</v>
      </c>
    </row>
    <row r="788" spans="1:13" x14ac:dyDescent="0.2">
      <c r="A788" s="9" t="s">
        <v>47</v>
      </c>
      <c r="B788" s="19">
        <v>2004</v>
      </c>
      <c r="C788" s="9"/>
      <c r="D788" s="15">
        <v>77</v>
      </c>
      <c r="E788" s="15">
        <v>19</v>
      </c>
      <c r="F788" s="15">
        <v>2</v>
      </c>
      <c r="G788" s="15">
        <v>1</v>
      </c>
      <c r="H788" s="15">
        <v>99</v>
      </c>
      <c r="I788" s="16"/>
      <c r="J788" s="16"/>
      <c r="K788" s="16"/>
      <c r="L788" s="16"/>
      <c r="M788" s="16"/>
    </row>
    <row r="789" spans="1:13" x14ac:dyDescent="0.2">
      <c r="A789" t="s">
        <v>47</v>
      </c>
      <c r="B789" s="20">
        <v>2004</v>
      </c>
      <c r="C789" t="s">
        <v>11</v>
      </c>
      <c r="D789" s="13">
        <v>8</v>
      </c>
      <c r="E789" s="13">
        <v>3</v>
      </c>
      <c r="F789" s="13"/>
      <c r="G789" s="13"/>
      <c r="H789" s="13">
        <v>11</v>
      </c>
      <c r="I789" s="14">
        <f>(D789/167.27)*100</f>
        <v>4.7826866742392538</v>
      </c>
      <c r="J789" s="14">
        <f>(E789/167.27)*100</f>
        <v>1.79350750283972</v>
      </c>
      <c r="K789" s="14">
        <f>(F789/167.27)*100</f>
        <v>0</v>
      </c>
      <c r="L789" s="14">
        <f>(G789/167.27)*100</f>
        <v>0</v>
      </c>
      <c r="M789" s="14">
        <f>(H789/167.27)*100</f>
        <v>6.5761941770789738</v>
      </c>
    </row>
    <row r="790" spans="1:13" x14ac:dyDescent="0.2">
      <c r="A790" t="s">
        <v>47</v>
      </c>
      <c r="B790" s="20">
        <v>2004</v>
      </c>
      <c r="C790" t="s">
        <v>16</v>
      </c>
      <c r="D790" s="13">
        <v>60</v>
      </c>
      <c r="E790" s="13">
        <v>3</v>
      </c>
      <c r="F790" s="13">
        <v>2</v>
      </c>
      <c r="G790" s="13"/>
      <c r="H790" s="13">
        <v>65</v>
      </c>
      <c r="I790" s="14">
        <f>(D790/1373.45)*100</f>
        <v>4.3685609232225424</v>
      </c>
      <c r="J790" s="14">
        <f>(E790/1373.45)*100</f>
        <v>0.21842804616112707</v>
      </c>
      <c r="K790" s="14">
        <f>(F790/1373.45)*100</f>
        <v>0.14561869744075137</v>
      </c>
      <c r="L790" s="14">
        <f>(G790/1373.45)*100</f>
        <v>0</v>
      </c>
      <c r="M790" s="14">
        <f>(H790/1373.45)*100</f>
        <v>4.7326076668244195</v>
      </c>
    </row>
    <row r="791" spans="1:13" x14ac:dyDescent="0.2">
      <c r="A791" t="s">
        <v>47</v>
      </c>
      <c r="B791" s="20">
        <v>2004</v>
      </c>
      <c r="C791" t="s">
        <v>17</v>
      </c>
      <c r="D791" s="13">
        <v>9</v>
      </c>
      <c r="E791" s="13">
        <v>13</v>
      </c>
      <c r="F791" s="13"/>
      <c r="G791" s="13">
        <v>1</v>
      </c>
      <c r="H791" s="13">
        <v>23</v>
      </c>
      <c r="I791" s="14">
        <f>(D791/953.54)*100</f>
        <v>0.94385133292782686</v>
      </c>
      <c r="J791" s="14">
        <f>(E791/953.54)*100</f>
        <v>1.3633408142290833</v>
      </c>
      <c r="K791" s="14">
        <f>(F791/953.54)*100</f>
        <v>0</v>
      </c>
      <c r="L791" s="14">
        <f>(G791/953.54)*100</f>
        <v>0.10487237032531409</v>
      </c>
      <c r="M791" s="14">
        <f>(H791/953.54)*100</f>
        <v>2.4120645174822242</v>
      </c>
    </row>
    <row r="792" spans="1:13" x14ac:dyDescent="0.2">
      <c r="A792" s="9" t="s">
        <v>47</v>
      </c>
      <c r="B792" s="19">
        <v>2005</v>
      </c>
      <c r="C792" s="9"/>
      <c r="D792" s="15">
        <v>56</v>
      </c>
      <c r="E792" s="15">
        <v>16</v>
      </c>
      <c r="F792" s="15">
        <v>3</v>
      </c>
      <c r="G792" s="15"/>
      <c r="H792" s="15">
        <v>75</v>
      </c>
      <c r="I792" s="16"/>
      <c r="J792" s="16"/>
      <c r="K792" s="16"/>
      <c r="L792" s="16"/>
      <c r="M792" s="16"/>
    </row>
    <row r="793" spans="1:13" x14ac:dyDescent="0.2">
      <c r="A793" t="s">
        <v>47</v>
      </c>
      <c r="B793" s="20">
        <v>2005</v>
      </c>
      <c r="C793" t="s">
        <v>11</v>
      </c>
      <c r="D793" s="13">
        <v>4</v>
      </c>
      <c r="E793" s="13">
        <v>5</v>
      </c>
      <c r="F793" s="13">
        <v>2</v>
      </c>
      <c r="G793" s="13"/>
      <c r="H793" s="13">
        <v>11</v>
      </c>
      <c r="I793" s="14">
        <f>(D793/167.27)*100</f>
        <v>2.3913433371196269</v>
      </c>
      <c r="J793" s="14">
        <f>(E793/167.27)*100</f>
        <v>2.9891791713995337</v>
      </c>
      <c r="K793" s="14">
        <f>(F793/167.27)*100</f>
        <v>1.1956716685598134</v>
      </c>
      <c r="L793" s="14">
        <f>(G793/167.27)*100</f>
        <v>0</v>
      </c>
      <c r="M793" s="14">
        <f>(H793/167.27)*100</f>
        <v>6.5761941770789738</v>
      </c>
    </row>
    <row r="794" spans="1:13" x14ac:dyDescent="0.2">
      <c r="A794" t="s">
        <v>47</v>
      </c>
      <c r="B794" s="20">
        <v>2005</v>
      </c>
      <c r="C794" t="s">
        <v>16</v>
      </c>
      <c r="D794" s="13">
        <v>47</v>
      </c>
      <c r="E794" s="13">
        <v>3</v>
      </c>
      <c r="F794" s="13">
        <v>1</v>
      </c>
      <c r="G794" s="13"/>
      <c r="H794" s="13">
        <v>51</v>
      </c>
      <c r="I794" s="14">
        <f>(D794/1373.45)*100</f>
        <v>3.4220393898576575</v>
      </c>
      <c r="J794" s="14">
        <f>(E794/1373.45)*100</f>
        <v>0.21842804616112707</v>
      </c>
      <c r="K794" s="14">
        <f>(F794/1373.45)*100</f>
        <v>7.2809348720375686E-2</v>
      </c>
      <c r="L794" s="14">
        <f>(G794/1373.45)*100</f>
        <v>0</v>
      </c>
      <c r="M794" s="14">
        <f>(H794/1373.45)*100</f>
        <v>3.7132767847391603</v>
      </c>
    </row>
    <row r="795" spans="1:13" x14ac:dyDescent="0.2">
      <c r="A795" t="s">
        <v>47</v>
      </c>
      <c r="B795" s="20">
        <v>2005</v>
      </c>
      <c r="C795" t="s">
        <v>17</v>
      </c>
      <c r="D795" s="13">
        <v>5</v>
      </c>
      <c r="E795" s="13">
        <v>8</v>
      </c>
      <c r="F795" s="13"/>
      <c r="G795" s="13"/>
      <c r="H795" s="13">
        <v>13</v>
      </c>
      <c r="I795" s="14">
        <f>(D795/953.54)*100</f>
        <v>0.52436185162657045</v>
      </c>
      <c r="J795" s="14">
        <f>(E795/953.54)*100</f>
        <v>0.8389789626025127</v>
      </c>
      <c r="K795" s="14">
        <f>(F795/953.54)*100</f>
        <v>0</v>
      </c>
      <c r="L795" s="14">
        <f>(G795/953.54)*100</f>
        <v>0</v>
      </c>
      <c r="M795" s="14">
        <f>(H795/953.54)*100</f>
        <v>1.3633408142290833</v>
      </c>
    </row>
    <row r="796" spans="1:13" x14ac:dyDescent="0.2">
      <c r="A796" s="9" t="s">
        <v>47</v>
      </c>
      <c r="B796" s="19">
        <v>2006</v>
      </c>
      <c r="C796" s="9"/>
      <c r="D796" s="15">
        <v>57</v>
      </c>
      <c r="E796" s="15">
        <v>4</v>
      </c>
      <c r="F796" s="15">
        <v>5</v>
      </c>
      <c r="G796" s="15"/>
      <c r="H796" s="15">
        <v>66</v>
      </c>
      <c r="I796" s="16"/>
      <c r="J796" s="16"/>
      <c r="K796" s="16"/>
      <c r="L796" s="16"/>
      <c r="M796" s="16"/>
    </row>
    <row r="797" spans="1:13" x14ac:dyDescent="0.2">
      <c r="A797" t="s">
        <v>47</v>
      </c>
      <c r="B797" s="20">
        <v>2006</v>
      </c>
      <c r="C797" t="s">
        <v>11</v>
      </c>
      <c r="D797" s="13">
        <v>11</v>
      </c>
      <c r="E797" s="13">
        <v>1</v>
      </c>
      <c r="F797" s="13">
        <v>2</v>
      </c>
      <c r="G797" s="13"/>
      <c r="H797" s="13">
        <v>14</v>
      </c>
      <c r="I797" s="14">
        <f>(D797/167.27)*100</f>
        <v>6.5761941770789738</v>
      </c>
      <c r="J797" s="14">
        <f>(E797/167.27)*100</f>
        <v>0.59783583427990672</v>
      </c>
      <c r="K797" s="14">
        <f>(F797/167.27)*100</f>
        <v>1.1956716685598134</v>
      </c>
      <c r="L797" s="14">
        <f>(G797/167.27)*100</f>
        <v>0</v>
      </c>
      <c r="M797" s="14">
        <f>(H797/167.27)*100</f>
        <v>8.369701679918693</v>
      </c>
    </row>
    <row r="798" spans="1:13" x14ac:dyDescent="0.2">
      <c r="A798" t="s">
        <v>47</v>
      </c>
      <c r="B798" s="20">
        <v>2006</v>
      </c>
      <c r="C798" t="s">
        <v>16</v>
      </c>
      <c r="D798" s="13">
        <v>37</v>
      </c>
      <c r="E798" s="13">
        <v>1</v>
      </c>
      <c r="F798" s="13">
        <v>1</v>
      </c>
      <c r="G798" s="13"/>
      <c r="H798" s="13">
        <v>39</v>
      </c>
      <c r="I798" s="14">
        <f>(D798/1373.45)*100</f>
        <v>2.6939459026539008</v>
      </c>
      <c r="J798" s="14">
        <f>(E798/1373.45)*100</f>
        <v>7.2809348720375686E-2</v>
      </c>
      <c r="K798" s="14">
        <f>(F798/1373.45)*100</f>
        <v>7.2809348720375686E-2</v>
      </c>
      <c r="L798" s="14">
        <f>(G798/1373.45)*100</f>
        <v>0</v>
      </c>
      <c r="M798" s="14">
        <f>(H798/1373.45)*100</f>
        <v>2.8395646000946519</v>
      </c>
    </row>
    <row r="799" spans="1:13" x14ac:dyDescent="0.2">
      <c r="A799" t="s">
        <v>47</v>
      </c>
      <c r="B799" s="20">
        <v>2006</v>
      </c>
      <c r="C799" t="s">
        <v>17</v>
      </c>
      <c r="D799" s="13">
        <v>9</v>
      </c>
      <c r="E799" s="13">
        <v>2</v>
      </c>
      <c r="F799" s="13">
        <v>2</v>
      </c>
      <c r="G799" s="13"/>
      <c r="H799" s="13">
        <v>13</v>
      </c>
      <c r="I799" s="14">
        <f>(D799/953.54)*100</f>
        <v>0.94385133292782686</v>
      </c>
      <c r="J799" s="14">
        <f>(E799/953.54)*100</f>
        <v>0.20974474065062818</v>
      </c>
      <c r="K799" s="14">
        <f>(F799/953.54)*100</f>
        <v>0.20974474065062818</v>
      </c>
      <c r="L799" s="14">
        <f>(G799/953.54)*100</f>
        <v>0</v>
      </c>
      <c r="M799" s="14">
        <f>(H799/953.54)*100</f>
        <v>1.3633408142290833</v>
      </c>
    </row>
    <row r="800" spans="1:13" x14ac:dyDescent="0.2">
      <c r="A800" s="9" t="s">
        <v>47</v>
      </c>
      <c r="B800" s="19">
        <v>2007</v>
      </c>
      <c r="C800" s="9"/>
      <c r="D800" s="15">
        <v>41</v>
      </c>
      <c r="E800" s="15">
        <v>3</v>
      </c>
      <c r="F800" s="15">
        <v>6</v>
      </c>
      <c r="G800" s="15"/>
      <c r="H800" s="15">
        <v>50</v>
      </c>
      <c r="I800" s="16"/>
      <c r="J800" s="16"/>
      <c r="K800" s="16"/>
      <c r="L800" s="16"/>
      <c r="M800" s="16"/>
    </row>
    <row r="801" spans="1:13" x14ac:dyDescent="0.2">
      <c r="A801" t="s">
        <v>47</v>
      </c>
      <c r="B801" s="20">
        <v>2007</v>
      </c>
      <c r="C801" t="s">
        <v>11</v>
      </c>
      <c r="D801" s="13">
        <v>12</v>
      </c>
      <c r="E801" s="13"/>
      <c r="F801" s="13">
        <v>2</v>
      </c>
      <c r="G801" s="13"/>
      <c r="H801" s="13">
        <v>14</v>
      </c>
      <c r="I801" s="14">
        <f>(D801/167.27)*100</f>
        <v>7.1740300113588802</v>
      </c>
      <c r="J801" s="14">
        <f>(E801/167.27)*100</f>
        <v>0</v>
      </c>
      <c r="K801" s="14">
        <f>(F801/167.27)*100</f>
        <v>1.1956716685598134</v>
      </c>
      <c r="L801" s="14">
        <f>(G801/167.27)*100</f>
        <v>0</v>
      </c>
      <c r="M801" s="14">
        <f>(H801/167.27)*100</f>
        <v>8.369701679918693</v>
      </c>
    </row>
    <row r="802" spans="1:13" x14ac:dyDescent="0.2">
      <c r="A802" t="s">
        <v>47</v>
      </c>
      <c r="B802" s="20">
        <v>2007</v>
      </c>
      <c r="C802" t="s">
        <v>16</v>
      </c>
      <c r="D802" s="13">
        <v>22.000000000000004</v>
      </c>
      <c r="E802" s="13">
        <v>1</v>
      </c>
      <c r="F802" s="13">
        <v>1</v>
      </c>
      <c r="G802" s="13"/>
      <c r="H802" s="13">
        <v>24.000000000000004</v>
      </c>
      <c r="I802" s="14">
        <f>(D802/1373.45)*100</f>
        <v>1.6018056718482654</v>
      </c>
      <c r="J802" s="14">
        <f>(E802/1373.45)*100</f>
        <v>7.2809348720375686E-2</v>
      </c>
      <c r="K802" s="14">
        <f>(F802/1373.45)*100</f>
        <v>7.2809348720375686E-2</v>
      </c>
      <c r="L802" s="14">
        <f>(G802/1373.45)*100</f>
        <v>0</v>
      </c>
      <c r="M802" s="14">
        <f>(H802/1373.45)*100</f>
        <v>1.747424369289017</v>
      </c>
    </row>
    <row r="803" spans="1:13" x14ac:dyDescent="0.2">
      <c r="A803" t="s">
        <v>47</v>
      </c>
      <c r="B803" s="20">
        <v>2007</v>
      </c>
      <c r="C803" t="s">
        <v>17</v>
      </c>
      <c r="D803" s="13">
        <v>7</v>
      </c>
      <c r="E803" s="13">
        <v>2</v>
      </c>
      <c r="F803" s="13">
        <v>3</v>
      </c>
      <c r="G803" s="13"/>
      <c r="H803" s="13">
        <v>12</v>
      </c>
      <c r="I803" s="14">
        <f>(D803/953.54)*100</f>
        <v>0.73410659227719866</v>
      </c>
      <c r="J803" s="14">
        <f>(E803/953.54)*100</f>
        <v>0.20974474065062818</v>
      </c>
      <c r="K803" s="14">
        <f>(F803/953.54)*100</f>
        <v>0.3146171109759423</v>
      </c>
      <c r="L803" s="14">
        <f>(G803/953.54)*100</f>
        <v>0</v>
      </c>
      <c r="M803" s="14">
        <f>(H803/953.54)*100</f>
        <v>1.2584684439037692</v>
      </c>
    </row>
    <row r="804" spans="1:13" x14ac:dyDescent="0.2">
      <c r="A804" s="9" t="s">
        <v>47</v>
      </c>
      <c r="B804" s="19">
        <v>2008</v>
      </c>
      <c r="C804" s="9"/>
      <c r="D804" s="15">
        <v>39</v>
      </c>
      <c r="E804" s="15">
        <v>6</v>
      </c>
      <c r="F804" s="15">
        <v>23</v>
      </c>
      <c r="G804" s="15"/>
      <c r="H804" s="15">
        <v>68</v>
      </c>
      <c r="I804" s="16"/>
      <c r="J804" s="16"/>
      <c r="K804" s="16"/>
      <c r="L804" s="16"/>
      <c r="M804" s="16"/>
    </row>
    <row r="805" spans="1:13" x14ac:dyDescent="0.2">
      <c r="A805" t="s">
        <v>47</v>
      </c>
      <c r="B805" s="20">
        <v>2008</v>
      </c>
      <c r="C805" t="s">
        <v>11</v>
      </c>
      <c r="D805" s="13">
        <v>4</v>
      </c>
      <c r="E805" s="13">
        <v>1</v>
      </c>
      <c r="F805" s="13">
        <v>4</v>
      </c>
      <c r="G805" s="13"/>
      <c r="H805" s="13">
        <v>9</v>
      </c>
      <c r="I805" s="14">
        <f>(D805/167.27)*100</f>
        <v>2.3913433371196269</v>
      </c>
      <c r="J805" s="14">
        <f>(E805/167.27)*100</f>
        <v>0.59783583427990672</v>
      </c>
      <c r="K805" s="14">
        <f>(F805/167.27)*100</f>
        <v>2.3913433371196269</v>
      </c>
      <c r="L805" s="14">
        <f>(G805/167.27)*100</f>
        <v>0</v>
      </c>
      <c r="M805" s="14">
        <f>(H805/167.27)*100</f>
        <v>5.3805225085191601</v>
      </c>
    </row>
    <row r="806" spans="1:13" x14ac:dyDescent="0.2">
      <c r="A806" t="s">
        <v>47</v>
      </c>
      <c r="B806" s="20">
        <v>2008</v>
      </c>
      <c r="C806" t="s">
        <v>16</v>
      </c>
      <c r="D806" s="13">
        <v>25</v>
      </c>
      <c r="E806" s="13">
        <v>1</v>
      </c>
      <c r="F806" s="13"/>
      <c r="G806" s="13"/>
      <c r="H806" s="13">
        <v>26</v>
      </c>
      <c r="I806" s="14">
        <f>(D806/1373.45)*100</f>
        <v>1.8202337180093924</v>
      </c>
      <c r="J806" s="14">
        <f>(E806/1373.45)*100</f>
        <v>7.2809348720375686E-2</v>
      </c>
      <c r="K806" s="14">
        <f>(F806/1373.45)*100</f>
        <v>0</v>
      </c>
      <c r="L806" s="14">
        <f>(G806/1373.45)*100</f>
        <v>0</v>
      </c>
      <c r="M806" s="14">
        <f>(H806/1373.45)*100</f>
        <v>1.893043066729768</v>
      </c>
    </row>
    <row r="807" spans="1:13" x14ac:dyDescent="0.2">
      <c r="A807" t="s">
        <v>47</v>
      </c>
      <c r="B807" s="20">
        <v>2008</v>
      </c>
      <c r="C807" t="s">
        <v>20</v>
      </c>
      <c r="D807" s="13"/>
      <c r="E807" s="13"/>
      <c r="F807" s="13">
        <v>1</v>
      </c>
      <c r="G807" s="13"/>
      <c r="H807" s="13">
        <v>1</v>
      </c>
      <c r="I807" s="14">
        <f>(D807/0.24)*100</f>
        <v>0</v>
      </c>
      <c r="J807" s="14">
        <f>(E807/0.24)*100</f>
        <v>0</v>
      </c>
      <c r="K807" s="14">
        <f>(F807/0.24)*100</f>
        <v>416.66666666666669</v>
      </c>
      <c r="L807" s="14">
        <f>(G807/0.24)*100</f>
        <v>0</v>
      </c>
      <c r="M807" s="14">
        <f>(H807/0.24)*100</f>
        <v>416.66666666666669</v>
      </c>
    </row>
    <row r="808" spans="1:13" x14ac:dyDescent="0.2">
      <c r="A808" t="s">
        <v>47</v>
      </c>
      <c r="B808" s="20">
        <v>2008</v>
      </c>
      <c r="C808" t="s">
        <v>17</v>
      </c>
      <c r="D808" s="13">
        <v>10</v>
      </c>
      <c r="E808" s="13">
        <v>4</v>
      </c>
      <c r="F808" s="13">
        <v>18</v>
      </c>
      <c r="G808" s="13"/>
      <c r="H808" s="13">
        <v>32</v>
      </c>
      <c r="I808" s="14">
        <f>(D808/953.54)*100</f>
        <v>1.0487237032531409</v>
      </c>
      <c r="J808" s="14">
        <f>(E808/953.54)*100</f>
        <v>0.41948948130125635</v>
      </c>
      <c r="K808" s="14">
        <f>(F808/953.54)*100</f>
        <v>1.8877026658556537</v>
      </c>
      <c r="L808" s="14">
        <f>(G808/953.54)*100</f>
        <v>0</v>
      </c>
      <c r="M808" s="14">
        <f>(H808/953.54)*100</f>
        <v>3.3559158504100508</v>
      </c>
    </row>
    <row r="809" spans="1:13" x14ac:dyDescent="0.2">
      <c r="A809" s="9" t="s">
        <v>47</v>
      </c>
      <c r="B809" s="19">
        <v>2009</v>
      </c>
      <c r="C809" s="9"/>
      <c r="D809" s="15">
        <v>45</v>
      </c>
      <c r="E809" s="15">
        <v>12</v>
      </c>
      <c r="F809" s="15">
        <v>42</v>
      </c>
      <c r="G809" s="15"/>
      <c r="H809" s="15">
        <v>99</v>
      </c>
      <c r="I809" s="16"/>
      <c r="J809" s="16"/>
      <c r="K809" s="16"/>
      <c r="L809" s="16"/>
      <c r="M809" s="16"/>
    </row>
    <row r="810" spans="1:13" x14ac:dyDescent="0.2">
      <c r="A810" t="s">
        <v>47</v>
      </c>
      <c r="B810" s="20">
        <v>2009</v>
      </c>
      <c r="C810" t="s">
        <v>11</v>
      </c>
      <c r="D810" s="13">
        <v>17</v>
      </c>
      <c r="E810" s="13">
        <v>2</v>
      </c>
      <c r="F810" s="13">
        <v>7</v>
      </c>
      <c r="G810" s="13"/>
      <c r="H810" s="13">
        <v>26</v>
      </c>
      <c r="I810" s="14">
        <f>(D810/167.27)*100</f>
        <v>10.163209182758413</v>
      </c>
      <c r="J810" s="14">
        <f>(E810/167.27)*100</f>
        <v>1.1956716685598134</v>
      </c>
      <c r="K810" s="14">
        <f>(F810/167.27)*100</f>
        <v>4.1848508399593465</v>
      </c>
      <c r="L810" s="14">
        <f>(G810/167.27)*100</f>
        <v>0</v>
      </c>
      <c r="M810" s="14">
        <f>(H810/167.27)*100</f>
        <v>15.543731691277573</v>
      </c>
    </row>
    <row r="811" spans="1:13" x14ac:dyDescent="0.2">
      <c r="A811" t="s">
        <v>47</v>
      </c>
      <c r="B811" s="20">
        <v>2009</v>
      </c>
      <c r="C811" t="s">
        <v>16</v>
      </c>
      <c r="D811" s="13">
        <v>7</v>
      </c>
      <c r="E811" s="13"/>
      <c r="F811" s="13">
        <v>3</v>
      </c>
      <c r="G811" s="13"/>
      <c r="H811" s="13">
        <v>10</v>
      </c>
      <c r="I811" s="14">
        <f>(D811/1373.45)*100</f>
        <v>0.5096654410426299</v>
      </c>
      <c r="J811" s="14">
        <f>(E811/1373.45)*100</f>
        <v>0</v>
      </c>
      <c r="K811" s="14">
        <f>(F811/1373.45)*100</f>
        <v>0.21842804616112707</v>
      </c>
      <c r="L811" s="14">
        <f>(G811/1373.45)*100</f>
        <v>0</v>
      </c>
      <c r="M811" s="14">
        <f>(H811/1373.45)*100</f>
        <v>0.72809348720375688</v>
      </c>
    </row>
    <row r="812" spans="1:13" x14ac:dyDescent="0.2">
      <c r="A812" t="s">
        <v>47</v>
      </c>
      <c r="B812" s="20">
        <v>2009</v>
      </c>
      <c r="C812" t="s">
        <v>20</v>
      </c>
      <c r="D812" s="13">
        <v>1</v>
      </c>
      <c r="E812" s="13"/>
      <c r="F812" s="13">
        <v>3</v>
      </c>
      <c r="G812" s="13"/>
      <c r="H812" s="13">
        <v>4</v>
      </c>
      <c r="I812" s="14">
        <f>(D812/0.24)*100</f>
        <v>416.66666666666669</v>
      </c>
      <c r="J812" s="14">
        <f>(E812/0.24)*100</f>
        <v>0</v>
      </c>
      <c r="K812" s="14">
        <f>(F812/0.24)*100</f>
        <v>1250</v>
      </c>
      <c r="L812" s="14">
        <f>(G812/0.24)*100</f>
        <v>0</v>
      </c>
      <c r="M812" s="14">
        <f>(H812/0.24)*100</f>
        <v>1666.6666666666667</v>
      </c>
    </row>
    <row r="813" spans="1:13" x14ac:dyDescent="0.2">
      <c r="A813" t="s">
        <v>47</v>
      </c>
      <c r="B813" s="20">
        <v>2009</v>
      </c>
      <c r="C813" t="s">
        <v>17</v>
      </c>
      <c r="D813" s="13">
        <v>20</v>
      </c>
      <c r="E813" s="13">
        <v>10</v>
      </c>
      <c r="F813" s="13">
        <v>29</v>
      </c>
      <c r="G813" s="13"/>
      <c r="H813" s="13">
        <v>59</v>
      </c>
      <c r="I813" s="14">
        <f>(D813/953.54)*100</f>
        <v>2.0974474065062818</v>
      </c>
      <c r="J813" s="14">
        <f>(E813/953.54)*100</f>
        <v>1.0487237032531409</v>
      </c>
      <c r="K813" s="14">
        <f>(F813/953.54)*100</f>
        <v>3.0412987394341084</v>
      </c>
      <c r="L813" s="14">
        <f>(G813/953.54)*100</f>
        <v>0</v>
      </c>
      <c r="M813" s="14">
        <f>(H813/953.54)*100</f>
        <v>6.1874698491935316</v>
      </c>
    </row>
    <row r="814" spans="1:13" x14ac:dyDescent="0.2">
      <c r="A814" s="9" t="s">
        <v>47</v>
      </c>
      <c r="B814" s="19">
        <v>2010</v>
      </c>
      <c r="C814" s="9"/>
      <c r="D814" s="15">
        <v>68</v>
      </c>
      <c r="E814" s="15">
        <v>5</v>
      </c>
      <c r="F814" s="15">
        <v>108.99999999999999</v>
      </c>
      <c r="G814" s="15">
        <v>4</v>
      </c>
      <c r="H814" s="15">
        <v>186</v>
      </c>
      <c r="I814" s="16"/>
      <c r="J814" s="16"/>
      <c r="K814" s="16"/>
      <c r="L814" s="16"/>
      <c r="M814" s="16"/>
    </row>
    <row r="815" spans="1:13" x14ac:dyDescent="0.2">
      <c r="A815" t="s">
        <v>47</v>
      </c>
      <c r="B815" s="20">
        <v>2010</v>
      </c>
      <c r="C815" t="s">
        <v>11</v>
      </c>
      <c r="D815" s="13">
        <v>11</v>
      </c>
      <c r="E815" s="13"/>
      <c r="F815" s="13">
        <v>16</v>
      </c>
      <c r="G815" s="13"/>
      <c r="H815" s="13">
        <v>27</v>
      </c>
      <c r="I815" s="14">
        <f>(D815/167.27)*100</f>
        <v>6.5761941770789738</v>
      </c>
      <c r="J815" s="14">
        <f>(E815/167.27)*100</f>
        <v>0</v>
      </c>
      <c r="K815" s="14">
        <f>(F815/167.27)*100</f>
        <v>9.5653733484785075</v>
      </c>
      <c r="L815" s="14">
        <f>(G815/167.27)*100</f>
        <v>0</v>
      </c>
      <c r="M815" s="14">
        <f>(H815/167.27)*100</f>
        <v>16.14156752555748</v>
      </c>
    </row>
    <row r="816" spans="1:13" x14ac:dyDescent="0.2">
      <c r="A816" t="s">
        <v>47</v>
      </c>
      <c r="B816" s="20">
        <v>2010</v>
      </c>
      <c r="C816" t="s">
        <v>16</v>
      </c>
      <c r="D816" s="13">
        <v>18</v>
      </c>
      <c r="E816" s="13">
        <v>1</v>
      </c>
      <c r="F816" s="13">
        <v>9</v>
      </c>
      <c r="G816" s="13"/>
      <c r="H816" s="13">
        <v>28</v>
      </c>
      <c r="I816" s="14">
        <f>(D816/1373.45)*100</f>
        <v>1.3105682769667626</v>
      </c>
      <c r="J816" s="14">
        <f>(E816/1373.45)*100</f>
        <v>7.2809348720375686E-2</v>
      </c>
      <c r="K816" s="14">
        <f>(F816/1373.45)*100</f>
        <v>0.6552841384833813</v>
      </c>
      <c r="L816" s="14">
        <f>(G816/1373.45)*100</f>
        <v>0</v>
      </c>
      <c r="M816" s="14">
        <f>(H816/1373.45)*100</f>
        <v>2.0386617641705196</v>
      </c>
    </row>
    <row r="817" spans="1:13" x14ac:dyDescent="0.2">
      <c r="A817" t="s">
        <v>47</v>
      </c>
      <c r="B817" s="20">
        <v>2010</v>
      </c>
      <c r="C817" t="s">
        <v>20</v>
      </c>
      <c r="D817" s="13">
        <v>1</v>
      </c>
      <c r="E817" s="13"/>
      <c r="F817" s="13">
        <v>2</v>
      </c>
      <c r="G817" s="13">
        <v>2</v>
      </c>
      <c r="H817" s="13">
        <v>5</v>
      </c>
      <c r="I817" s="14">
        <f>(D817/0.24)*100</f>
        <v>416.66666666666669</v>
      </c>
      <c r="J817" s="14">
        <f>(E817/0.24)*100</f>
        <v>0</v>
      </c>
      <c r="K817" s="14">
        <f>(F817/0.24)*100</f>
        <v>833.33333333333337</v>
      </c>
      <c r="L817" s="14">
        <f>(G817/0.24)*100</f>
        <v>833.33333333333337</v>
      </c>
      <c r="M817" s="14">
        <f>(H817/0.24)*100</f>
        <v>2083.3333333333335</v>
      </c>
    </row>
    <row r="818" spans="1:13" x14ac:dyDescent="0.2">
      <c r="A818" t="s">
        <v>47</v>
      </c>
      <c r="B818" s="20">
        <v>2010</v>
      </c>
      <c r="C818" t="s">
        <v>17</v>
      </c>
      <c r="D818" s="13">
        <v>38</v>
      </c>
      <c r="E818" s="13">
        <v>4</v>
      </c>
      <c r="F818" s="13">
        <v>81.999999999999986</v>
      </c>
      <c r="G818" s="13">
        <v>2</v>
      </c>
      <c r="H818" s="13">
        <v>125.99999999999999</v>
      </c>
      <c r="I818" s="14">
        <f>(D818/953.54)*100</f>
        <v>3.9851500723619355</v>
      </c>
      <c r="J818" s="14">
        <f>(E818/953.54)*100</f>
        <v>0.41948948130125635</v>
      </c>
      <c r="K818" s="14">
        <f>(F818/953.54)*100</f>
        <v>8.5995343666757549</v>
      </c>
      <c r="L818" s="14">
        <f>(G818/953.54)*100</f>
        <v>0.20974474065062818</v>
      </c>
      <c r="M818" s="14">
        <f>(H818/953.54)*100</f>
        <v>13.213918660989574</v>
      </c>
    </row>
    <row r="819" spans="1:13" x14ac:dyDescent="0.2">
      <c r="A819" s="9" t="s">
        <v>47</v>
      </c>
      <c r="B819" s="19">
        <v>2011</v>
      </c>
      <c r="C819" s="9"/>
      <c r="D819" s="15">
        <v>40</v>
      </c>
      <c r="E819" s="15">
        <v>1</v>
      </c>
      <c r="F819" s="15">
        <v>30.999999999999996</v>
      </c>
      <c r="G819" s="15">
        <v>1</v>
      </c>
      <c r="H819" s="15">
        <v>73</v>
      </c>
      <c r="I819" s="16"/>
      <c r="J819" s="16"/>
      <c r="K819" s="16"/>
      <c r="L819" s="16"/>
      <c r="M819" s="16"/>
    </row>
    <row r="820" spans="1:13" x14ac:dyDescent="0.2">
      <c r="A820" t="s">
        <v>47</v>
      </c>
      <c r="B820" s="20">
        <v>2011</v>
      </c>
      <c r="C820" t="s">
        <v>11</v>
      </c>
      <c r="D820" s="13">
        <v>7</v>
      </c>
      <c r="E820" s="13"/>
      <c r="F820" s="13">
        <v>4</v>
      </c>
      <c r="G820" s="13"/>
      <c r="H820" s="13">
        <v>11</v>
      </c>
      <c r="I820" s="14">
        <f>(D820/167.27)*100</f>
        <v>4.1848508399593465</v>
      </c>
      <c r="J820" s="14">
        <f>(E820/167.27)*100</f>
        <v>0</v>
      </c>
      <c r="K820" s="14">
        <f>(F820/167.27)*100</f>
        <v>2.3913433371196269</v>
      </c>
      <c r="L820" s="14">
        <f>(G820/167.27)*100</f>
        <v>0</v>
      </c>
      <c r="M820" s="14">
        <f>(H820/167.27)*100</f>
        <v>6.5761941770789738</v>
      </c>
    </row>
    <row r="821" spans="1:13" x14ac:dyDescent="0.2">
      <c r="A821" t="s">
        <v>47</v>
      </c>
      <c r="B821" s="20">
        <v>2011</v>
      </c>
      <c r="C821" t="s">
        <v>16</v>
      </c>
      <c r="D821" s="13">
        <v>13</v>
      </c>
      <c r="E821" s="13"/>
      <c r="F821" s="13">
        <v>3</v>
      </c>
      <c r="G821" s="13"/>
      <c r="H821" s="13">
        <v>16</v>
      </c>
      <c r="I821" s="14">
        <f>(D821/1373.45)*100</f>
        <v>0.94652153336488398</v>
      </c>
      <c r="J821" s="14">
        <f>(E821/1373.45)*100</f>
        <v>0</v>
      </c>
      <c r="K821" s="14">
        <f>(F821/1373.45)*100</f>
        <v>0.21842804616112707</v>
      </c>
      <c r="L821" s="14">
        <f>(G821/1373.45)*100</f>
        <v>0</v>
      </c>
      <c r="M821" s="14">
        <f>(H821/1373.45)*100</f>
        <v>1.164949579526011</v>
      </c>
    </row>
    <row r="822" spans="1:13" x14ac:dyDescent="0.2">
      <c r="A822" t="s">
        <v>47</v>
      </c>
      <c r="B822" s="20">
        <v>2011</v>
      </c>
      <c r="C822" t="s">
        <v>20</v>
      </c>
      <c r="D822" s="13">
        <v>1</v>
      </c>
      <c r="E822" s="13"/>
      <c r="F822" s="13">
        <v>1</v>
      </c>
      <c r="G822" s="13"/>
      <c r="H822" s="13">
        <v>2</v>
      </c>
      <c r="I822" s="14">
        <f>(D822/0.24)*100</f>
        <v>416.66666666666669</v>
      </c>
      <c r="J822" s="14">
        <f>(E822/0.24)*100</f>
        <v>0</v>
      </c>
      <c r="K822" s="14">
        <f>(F822/0.24)*100</f>
        <v>416.66666666666669</v>
      </c>
      <c r="L822" s="14">
        <f>(G822/0.24)*100</f>
        <v>0</v>
      </c>
      <c r="M822" s="14">
        <f>(H822/0.24)*100</f>
        <v>833.33333333333337</v>
      </c>
    </row>
    <row r="823" spans="1:13" x14ac:dyDescent="0.2">
      <c r="A823" t="s">
        <v>47</v>
      </c>
      <c r="B823" s="20">
        <v>2011</v>
      </c>
      <c r="C823" t="s">
        <v>17</v>
      </c>
      <c r="D823" s="13">
        <v>19</v>
      </c>
      <c r="E823" s="13">
        <v>1</v>
      </c>
      <c r="F823" s="13">
        <v>22.999999999999996</v>
      </c>
      <c r="G823" s="13">
        <v>1</v>
      </c>
      <c r="H823" s="13">
        <v>44</v>
      </c>
      <c r="I823" s="14">
        <f>(D823/953.54)*100</f>
        <v>1.9925750361809678</v>
      </c>
      <c r="J823" s="14">
        <f>(E823/953.54)*100</f>
        <v>0.10487237032531409</v>
      </c>
      <c r="K823" s="14">
        <f>(F823/953.54)*100</f>
        <v>2.4120645174822242</v>
      </c>
      <c r="L823" s="14">
        <f>(G823/953.54)*100</f>
        <v>0.10487237032531409</v>
      </c>
      <c r="M823" s="14">
        <f>(H823/953.54)*100</f>
        <v>4.6143842943138207</v>
      </c>
    </row>
    <row r="824" spans="1:13" x14ac:dyDescent="0.2">
      <c r="A824" s="9" t="s">
        <v>47</v>
      </c>
      <c r="B824" s="19">
        <v>2012</v>
      </c>
      <c r="C824" s="9"/>
      <c r="D824" s="15">
        <v>27</v>
      </c>
      <c r="E824" s="15">
        <v>36</v>
      </c>
      <c r="F824" s="15">
        <v>35</v>
      </c>
      <c r="G824" s="15">
        <v>1</v>
      </c>
      <c r="H824" s="15">
        <v>99</v>
      </c>
      <c r="I824" s="16"/>
      <c r="J824" s="16"/>
      <c r="K824" s="16"/>
      <c r="L824" s="16"/>
      <c r="M824" s="16"/>
    </row>
    <row r="825" spans="1:13" x14ac:dyDescent="0.2">
      <c r="A825" t="s">
        <v>47</v>
      </c>
      <c r="B825" s="20">
        <v>2012</v>
      </c>
      <c r="C825" t="s">
        <v>11</v>
      </c>
      <c r="D825" s="13">
        <v>2</v>
      </c>
      <c r="E825" s="13"/>
      <c r="F825" s="13">
        <v>3</v>
      </c>
      <c r="G825" s="13"/>
      <c r="H825" s="13">
        <v>5</v>
      </c>
      <c r="I825" s="14">
        <f>(D825/167.27)*100</f>
        <v>1.1956716685598134</v>
      </c>
      <c r="J825" s="14">
        <f>(E825/167.27)*100</f>
        <v>0</v>
      </c>
      <c r="K825" s="14">
        <f>(F825/167.27)*100</f>
        <v>1.79350750283972</v>
      </c>
      <c r="L825" s="14">
        <f>(G825/167.27)*100</f>
        <v>0</v>
      </c>
      <c r="M825" s="14">
        <f>(H825/167.27)*100</f>
        <v>2.9891791713995337</v>
      </c>
    </row>
    <row r="826" spans="1:13" x14ac:dyDescent="0.2">
      <c r="A826" t="s">
        <v>47</v>
      </c>
      <c r="B826" s="20">
        <v>2012</v>
      </c>
      <c r="C826" t="s">
        <v>16</v>
      </c>
      <c r="D826" s="13">
        <v>7</v>
      </c>
      <c r="E826" s="13">
        <v>2</v>
      </c>
      <c r="F826" s="13">
        <v>3</v>
      </c>
      <c r="G826" s="13"/>
      <c r="H826" s="13">
        <v>12</v>
      </c>
      <c r="I826" s="14">
        <f>(D826/1373.45)*100</f>
        <v>0.5096654410426299</v>
      </c>
      <c r="J826" s="14">
        <f>(E826/1373.45)*100</f>
        <v>0.14561869744075137</v>
      </c>
      <c r="K826" s="14">
        <f>(F826/1373.45)*100</f>
        <v>0.21842804616112707</v>
      </c>
      <c r="L826" s="14">
        <f>(G826/1373.45)*100</f>
        <v>0</v>
      </c>
      <c r="M826" s="14">
        <f>(H826/1373.45)*100</f>
        <v>0.87371218464450828</v>
      </c>
    </row>
    <row r="827" spans="1:13" x14ac:dyDescent="0.2">
      <c r="A827" t="s">
        <v>47</v>
      </c>
      <c r="B827" s="20">
        <v>2012</v>
      </c>
      <c r="C827" t="s">
        <v>20</v>
      </c>
      <c r="D827" s="13">
        <v>2</v>
      </c>
      <c r="E827" s="13">
        <v>2</v>
      </c>
      <c r="F827" s="13"/>
      <c r="G827" s="13">
        <v>1</v>
      </c>
      <c r="H827" s="13">
        <v>5</v>
      </c>
      <c r="I827" s="14">
        <f>(D827/0.24)*100</f>
        <v>833.33333333333337</v>
      </c>
      <c r="J827" s="14">
        <f>(E827/0.24)*100</f>
        <v>833.33333333333337</v>
      </c>
      <c r="K827" s="14">
        <f>(F827/0.24)*100</f>
        <v>0</v>
      </c>
      <c r="L827" s="14">
        <f>(G827/0.24)*100</f>
        <v>416.66666666666669</v>
      </c>
      <c r="M827" s="14">
        <f>(H827/0.24)*100</f>
        <v>2083.3333333333335</v>
      </c>
    </row>
    <row r="828" spans="1:13" x14ac:dyDescent="0.2">
      <c r="A828" t="s">
        <v>47</v>
      </c>
      <c r="B828" s="20">
        <v>2012</v>
      </c>
      <c r="C828" t="s">
        <v>17</v>
      </c>
      <c r="D828" s="13">
        <v>16</v>
      </c>
      <c r="E828" s="13">
        <v>32</v>
      </c>
      <c r="F828" s="13">
        <v>29</v>
      </c>
      <c r="G828" s="13"/>
      <c r="H828" s="13">
        <v>77</v>
      </c>
      <c r="I828" s="14">
        <f>(D828/953.54)*100</f>
        <v>1.6779579252050254</v>
      </c>
      <c r="J828" s="14">
        <f>(E828/953.54)*100</f>
        <v>3.3559158504100508</v>
      </c>
      <c r="K828" s="14">
        <f>(F828/953.54)*100</f>
        <v>3.0412987394341084</v>
      </c>
      <c r="L828" s="14">
        <f>(G828/953.54)*100</f>
        <v>0</v>
      </c>
      <c r="M828" s="14">
        <f>(H828/953.54)*100</f>
        <v>8.0751725150491858</v>
      </c>
    </row>
    <row r="829" spans="1:13" x14ac:dyDescent="0.2">
      <c r="A829" s="6" t="s">
        <v>48</v>
      </c>
      <c r="B829" s="7" t="s">
        <v>96</v>
      </c>
      <c r="C829" s="6"/>
      <c r="D829" s="17">
        <v>759</v>
      </c>
      <c r="E829" s="17">
        <v>209</v>
      </c>
      <c r="F829" s="17">
        <v>219</v>
      </c>
      <c r="G829" s="17">
        <v>29</v>
      </c>
      <c r="H829" s="17">
        <v>1216</v>
      </c>
      <c r="I829" s="18"/>
      <c r="J829" s="18"/>
      <c r="K829" s="18"/>
      <c r="L829" s="18"/>
      <c r="M829" s="18"/>
    </row>
    <row r="830" spans="1:13" x14ac:dyDescent="0.2">
      <c r="A830" s="9" t="s">
        <v>48</v>
      </c>
      <c r="B830" s="19">
        <v>2001</v>
      </c>
      <c r="C830" s="9"/>
      <c r="D830" s="15">
        <v>65</v>
      </c>
      <c r="E830" s="15">
        <v>41</v>
      </c>
      <c r="F830" s="15">
        <v>8</v>
      </c>
      <c r="G830" s="15">
        <v>4</v>
      </c>
      <c r="H830" s="15">
        <v>118</v>
      </c>
      <c r="I830" s="16"/>
      <c r="J830" s="16"/>
      <c r="K830" s="16"/>
      <c r="L830" s="16"/>
      <c r="M830" s="16"/>
    </row>
    <row r="831" spans="1:13" x14ac:dyDescent="0.2">
      <c r="A831" t="s">
        <v>48</v>
      </c>
      <c r="B831" s="20">
        <v>2001</v>
      </c>
      <c r="C831" t="s">
        <v>11</v>
      </c>
      <c r="D831" s="13">
        <v>10</v>
      </c>
      <c r="E831" s="13">
        <v>3</v>
      </c>
      <c r="F831" s="13">
        <v>4</v>
      </c>
      <c r="G831" s="13"/>
      <c r="H831" s="13">
        <v>17</v>
      </c>
      <c r="I831" s="14">
        <f>(D831/219.46)*100</f>
        <v>4.5566390230565936</v>
      </c>
      <c r="J831" s="14">
        <f>(E831/219.46)*100</f>
        <v>1.3669917069169779</v>
      </c>
      <c r="K831" s="14">
        <f>(F831/219.46)*100</f>
        <v>1.8226556092226374</v>
      </c>
      <c r="L831" s="14">
        <f>(G831/219.46)*100</f>
        <v>0</v>
      </c>
      <c r="M831" s="14">
        <f>(H831/219.46)*100</f>
        <v>7.7462863391962085</v>
      </c>
    </row>
    <row r="832" spans="1:13" x14ac:dyDescent="0.2">
      <c r="A832" t="s">
        <v>48</v>
      </c>
      <c r="B832" s="20">
        <v>2001</v>
      </c>
      <c r="C832" t="s">
        <v>16</v>
      </c>
      <c r="D832" s="13">
        <v>47</v>
      </c>
      <c r="E832" s="13">
        <v>3</v>
      </c>
      <c r="F832" s="13">
        <v>2</v>
      </c>
      <c r="G832" s="13"/>
      <c r="H832" s="13">
        <v>52</v>
      </c>
      <c r="I832" s="14">
        <f>(D832/1584.76)*100</f>
        <v>2.9657487569095635</v>
      </c>
      <c r="J832" s="14">
        <f>(E832/1584.76)*100</f>
        <v>0.18930311214316364</v>
      </c>
      <c r="K832" s="14">
        <f>(F832/1584.76)*100</f>
        <v>0.1262020747621091</v>
      </c>
      <c r="L832" s="14">
        <f>(G832/1584.76)*100</f>
        <v>0</v>
      </c>
      <c r="M832" s="14">
        <f>(H832/1584.76)*100</f>
        <v>3.2812539438148365</v>
      </c>
    </row>
    <row r="833" spans="1:13" x14ac:dyDescent="0.2">
      <c r="A833" t="s">
        <v>48</v>
      </c>
      <c r="B833" s="20">
        <v>2001</v>
      </c>
      <c r="C833" t="s">
        <v>20</v>
      </c>
      <c r="D833" s="13"/>
      <c r="E833" s="13">
        <v>1</v>
      </c>
      <c r="F833" s="13"/>
      <c r="G833" s="13">
        <v>2</v>
      </c>
      <c r="H833" s="13">
        <v>3</v>
      </c>
      <c r="I833" s="14">
        <f>(D833/0.61)*100</f>
        <v>0</v>
      </c>
      <c r="J833" s="14">
        <f>(E833/0.61)*100</f>
        <v>163.9344262295082</v>
      </c>
      <c r="K833" s="14">
        <f>(F833/0.61)*100</f>
        <v>0</v>
      </c>
      <c r="L833" s="14">
        <f>(G833/0.61)*100</f>
        <v>327.86885245901641</v>
      </c>
      <c r="M833" s="14">
        <f>(H833/0.61)*100</f>
        <v>491.80327868852459</v>
      </c>
    </row>
    <row r="834" spans="1:13" x14ac:dyDescent="0.2">
      <c r="A834" t="s">
        <v>48</v>
      </c>
      <c r="B834" s="20">
        <v>2001</v>
      </c>
      <c r="C834" t="s">
        <v>17</v>
      </c>
      <c r="D834" s="13">
        <v>8</v>
      </c>
      <c r="E834" s="13">
        <v>34</v>
      </c>
      <c r="F834" s="13">
        <v>2</v>
      </c>
      <c r="G834" s="13">
        <v>2</v>
      </c>
      <c r="H834" s="13">
        <v>46</v>
      </c>
      <c r="I834" s="14">
        <f>(D834/1331.69)*100</f>
        <v>0.60074041255847832</v>
      </c>
      <c r="J834" s="14">
        <f>(E834/1331.69)*100</f>
        <v>2.5531467533735328</v>
      </c>
      <c r="K834" s="14">
        <f>(F834/1331.69)*100</f>
        <v>0.15018510313961958</v>
      </c>
      <c r="L834" s="14">
        <f>(G834/1331.69)*100</f>
        <v>0.15018510313961958</v>
      </c>
      <c r="M834" s="14">
        <f>(H834/1331.69)*100</f>
        <v>3.4542573722112504</v>
      </c>
    </row>
    <row r="835" spans="1:13" x14ac:dyDescent="0.2">
      <c r="A835" s="9" t="s">
        <v>48</v>
      </c>
      <c r="B835" s="19">
        <v>2002</v>
      </c>
      <c r="C835" s="9"/>
      <c r="D835" s="15">
        <v>79</v>
      </c>
      <c r="E835" s="15">
        <v>29</v>
      </c>
      <c r="F835" s="15">
        <v>15</v>
      </c>
      <c r="G835" s="15">
        <v>2</v>
      </c>
      <c r="H835" s="15">
        <v>125</v>
      </c>
      <c r="I835" s="16"/>
      <c r="J835" s="16"/>
      <c r="K835" s="16"/>
      <c r="L835" s="16"/>
      <c r="M835" s="16"/>
    </row>
    <row r="836" spans="1:13" x14ac:dyDescent="0.2">
      <c r="A836" t="s">
        <v>48</v>
      </c>
      <c r="B836" s="20">
        <v>2002</v>
      </c>
      <c r="C836" t="s">
        <v>11</v>
      </c>
      <c r="D836" s="13">
        <v>11</v>
      </c>
      <c r="E836" s="13"/>
      <c r="F836" s="13">
        <v>6</v>
      </c>
      <c r="G836" s="13"/>
      <c r="H836" s="13">
        <v>17</v>
      </c>
      <c r="I836" s="14">
        <f>(D836/219.46)*100</f>
        <v>5.0123029253622526</v>
      </c>
      <c r="J836" s="14">
        <f>(E836/219.46)*100</f>
        <v>0</v>
      </c>
      <c r="K836" s="14">
        <f>(F836/219.46)*100</f>
        <v>2.7339834138339558</v>
      </c>
      <c r="L836" s="14">
        <f>(G836/219.46)*100</f>
        <v>0</v>
      </c>
      <c r="M836" s="14">
        <f>(H836/219.46)*100</f>
        <v>7.7462863391962085</v>
      </c>
    </row>
    <row r="837" spans="1:13" x14ac:dyDescent="0.2">
      <c r="A837" t="s">
        <v>48</v>
      </c>
      <c r="B837" s="20">
        <v>2002</v>
      </c>
      <c r="C837" t="s">
        <v>16</v>
      </c>
      <c r="D837" s="13">
        <v>59</v>
      </c>
      <c r="E837" s="13"/>
      <c r="F837" s="13"/>
      <c r="G837" s="13"/>
      <c r="H837" s="13">
        <v>59</v>
      </c>
      <c r="I837" s="14">
        <f>(D837/1584.76)*100</f>
        <v>3.7229612054822185</v>
      </c>
      <c r="J837" s="14">
        <f>(E837/1584.76)*100</f>
        <v>0</v>
      </c>
      <c r="K837" s="14">
        <f>(F837/1584.76)*100</f>
        <v>0</v>
      </c>
      <c r="L837" s="14">
        <f>(G837/1584.76)*100</f>
        <v>0</v>
      </c>
      <c r="M837" s="14">
        <f>(H837/1584.76)*100</f>
        <v>3.7229612054822185</v>
      </c>
    </row>
    <row r="838" spans="1:13" x14ac:dyDescent="0.2">
      <c r="A838" t="s">
        <v>48</v>
      </c>
      <c r="B838" s="20">
        <v>2002</v>
      </c>
      <c r="C838" t="s">
        <v>17</v>
      </c>
      <c r="D838" s="13">
        <v>9</v>
      </c>
      <c r="E838" s="13">
        <v>29</v>
      </c>
      <c r="F838" s="13">
        <v>9</v>
      </c>
      <c r="G838" s="13">
        <v>2</v>
      </c>
      <c r="H838" s="13">
        <v>49</v>
      </c>
      <c r="I838" s="14">
        <f>(D838/1331.69)*100</f>
        <v>0.67583296412828808</v>
      </c>
      <c r="J838" s="14">
        <f>(E838/1331.69)*100</f>
        <v>2.1776839955244838</v>
      </c>
      <c r="K838" s="14">
        <f>(F838/1331.69)*100</f>
        <v>0.67583296412828808</v>
      </c>
      <c r="L838" s="14">
        <f>(G838/1331.69)*100</f>
        <v>0.15018510313961958</v>
      </c>
      <c r="M838" s="14">
        <f>(H838/1331.69)*100</f>
        <v>3.6795350269206795</v>
      </c>
    </row>
    <row r="839" spans="1:13" x14ac:dyDescent="0.2">
      <c r="A839" s="9" t="s">
        <v>48</v>
      </c>
      <c r="B839" s="19">
        <v>2003</v>
      </c>
      <c r="C839" s="9"/>
      <c r="D839" s="15">
        <v>80</v>
      </c>
      <c r="E839" s="15">
        <v>12</v>
      </c>
      <c r="F839" s="15">
        <v>12</v>
      </c>
      <c r="G839" s="15">
        <v>1</v>
      </c>
      <c r="H839" s="15">
        <v>105</v>
      </c>
      <c r="I839" s="16"/>
      <c r="J839" s="16"/>
      <c r="K839" s="16"/>
      <c r="L839" s="16"/>
      <c r="M839" s="16"/>
    </row>
    <row r="840" spans="1:13" x14ac:dyDescent="0.2">
      <c r="A840" t="s">
        <v>48</v>
      </c>
      <c r="B840" s="20">
        <v>2003</v>
      </c>
      <c r="C840" t="s">
        <v>11</v>
      </c>
      <c r="D840" s="13">
        <v>12</v>
      </c>
      <c r="E840" s="13">
        <v>2</v>
      </c>
      <c r="F840" s="13">
        <v>6</v>
      </c>
      <c r="G840" s="13"/>
      <c r="H840" s="13">
        <v>20</v>
      </c>
      <c r="I840" s="14">
        <f>(D840/219.46)*100</f>
        <v>5.4679668276679116</v>
      </c>
      <c r="J840" s="14">
        <f>(E840/219.46)*100</f>
        <v>0.91132780461131868</v>
      </c>
      <c r="K840" s="14">
        <f>(F840/219.46)*100</f>
        <v>2.7339834138339558</v>
      </c>
      <c r="L840" s="14">
        <f>(G840/219.46)*100</f>
        <v>0</v>
      </c>
      <c r="M840" s="14">
        <f>(H840/219.46)*100</f>
        <v>9.1132780461131873</v>
      </c>
    </row>
    <row r="841" spans="1:13" x14ac:dyDescent="0.2">
      <c r="A841" t="s">
        <v>48</v>
      </c>
      <c r="B841" s="20">
        <v>2003</v>
      </c>
      <c r="C841" t="s">
        <v>16</v>
      </c>
      <c r="D841" s="13">
        <v>57</v>
      </c>
      <c r="E841" s="13">
        <v>1</v>
      </c>
      <c r="F841" s="13">
        <v>1</v>
      </c>
      <c r="G841" s="13"/>
      <c r="H841" s="13">
        <v>59</v>
      </c>
      <c r="I841" s="14">
        <f>(D841/1584.76)*100</f>
        <v>3.596759130720109</v>
      </c>
      <c r="J841" s="14">
        <f>(E841/1584.76)*100</f>
        <v>6.3101037381054548E-2</v>
      </c>
      <c r="K841" s="14">
        <f>(F841/1584.76)*100</f>
        <v>6.3101037381054548E-2</v>
      </c>
      <c r="L841" s="14">
        <f>(G841/1584.76)*100</f>
        <v>0</v>
      </c>
      <c r="M841" s="14">
        <f>(H841/1584.76)*100</f>
        <v>3.7229612054822185</v>
      </c>
    </row>
    <row r="842" spans="1:13" x14ac:dyDescent="0.2">
      <c r="A842" t="s">
        <v>48</v>
      </c>
      <c r="B842" s="20">
        <v>2003</v>
      </c>
      <c r="C842" t="s">
        <v>17</v>
      </c>
      <c r="D842" s="13">
        <v>11</v>
      </c>
      <c r="E842" s="13">
        <v>9</v>
      </c>
      <c r="F842" s="13">
        <v>5</v>
      </c>
      <c r="G842" s="13">
        <v>1</v>
      </c>
      <c r="H842" s="13">
        <v>26</v>
      </c>
      <c r="I842" s="14">
        <f>(D842/1331.69)*100</f>
        <v>0.82601806726790761</v>
      </c>
      <c r="J842" s="14">
        <f>(E842/1331.69)*100</f>
        <v>0.67583296412828808</v>
      </c>
      <c r="K842" s="14">
        <f>(F842/1331.69)*100</f>
        <v>0.37546275784904892</v>
      </c>
      <c r="L842" s="14">
        <f>(G842/1331.69)*100</f>
        <v>7.509255156980979E-2</v>
      </c>
      <c r="M842" s="14">
        <f>(H842/1331.69)*100</f>
        <v>1.9524063408150545</v>
      </c>
    </row>
    <row r="843" spans="1:13" x14ac:dyDescent="0.2">
      <c r="A843" s="9" t="s">
        <v>48</v>
      </c>
      <c r="B843" s="19">
        <v>2004</v>
      </c>
      <c r="C843" s="9"/>
      <c r="D843" s="15">
        <v>81</v>
      </c>
      <c r="E843" s="15">
        <v>12</v>
      </c>
      <c r="F843" s="15">
        <v>12</v>
      </c>
      <c r="G843" s="15">
        <v>2</v>
      </c>
      <c r="H843" s="15">
        <v>107</v>
      </c>
      <c r="I843" s="16"/>
      <c r="J843" s="16"/>
      <c r="K843" s="16"/>
      <c r="L843" s="16"/>
      <c r="M843" s="16"/>
    </row>
    <row r="844" spans="1:13" x14ac:dyDescent="0.2">
      <c r="A844" t="s">
        <v>48</v>
      </c>
      <c r="B844" s="20">
        <v>2004</v>
      </c>
      <c r="C844" t="s">
        <v>11</v>
      </c>
      <c r="D844" s="13">
        <v>8</v>
      </c>
      <c r="E844" s="13">
        <v>3</v>
      </c>
      <c r="F844" s="13">
        <v>7</v>
      </c>
      <c r="G844" s="13">
        <v>1</v>
      </c>
      <c r="H844" s="13">
        <v>19</v>
      </c>
      <c r="I844" s="14">
        <f>(D844/219.46)*100</f>
        <v>3.6453112184452747</v>
      </c>
      <c r="J844" s="14">
        <f>(E844/219.46)*100</f>
        <v>1.3669917069169779</v>
      </c>
      <c r="K844" s="14">
        <f>(F844/219.46)*100</f>
        <v>3.1896473161396157</v>
      </c>
      <c r="L844" s="14">
        <f>(G844/219.46)*100</f>
        <v>0.45566390230565934</v>
      </c>
      <c r="M844" s="14">
        <f>(H844/219.46)*100</f>
        <v>8.6576141438075265</v>
      </c>
    </row>
    <row r="845" spans="1:13" x14ac:dyDescent="0.2">
      <c r="A845" t="s">
        <v>48</v>
      </c>
      <c r="B845" s="20">
        <v>2004</v>
      </c>
      <c r="C845" t="s">
        <v>16</v>
      </c>
      <c r="D845" s="13">
        <v>63</v>
      </c>
      <c r="E845" s="13">
        <v>1</v>
      </c>
      <c r="F845" s="13"/>
      <c r="G845" s="13"/>
      <c r="H845" s="13">
        <v>64</v>
      </c>
      <c r="I845" s="14">
        <f>(D845/1584.76)*100</f>
        <v>3.9753653550064363</v>
      </c>
      <c r="J845" s="14">
        <f>(E845/1584.76)*100</f>
        <v>6.3101037381054548E-2</v>
      </c>
      <c r="K845" s="14">
        <f>(F845/1584.76)*100</f>
        <v>0</v>
      </c>
      <c r="L845" s="14">
        <f>(G845/1584.76)*100</f>
        <v>0</v>
      </c>
      <c r="M845" s="14">
        <f>(H845/1584.76)*100</f>
        <v>4.0384663923874911</v>
      </c>
    </row>
    <row r="846" spans="1:13" x14ac:dyDescent="0.2">
      <c r="A846" t="s">
        <v>48</v>
      </c>
      <c r="B846" s="20">
        <v>2004</v>
      </c>
      <c r="C846" t="s">
        <v>17</v>
      </c>
      <c r="D846" s="13">
        <v>10</v>
      </c>
      <c r="E846" s="13">
        <v>8</v>
      </c>
      <c r="F846" s="13">
        <v>5</v>
      </c>
      <c r="G846" s="13">
        <v>1</v>
      </c>
      <c r="H846" s="13">
        <v>24</v>
      </c>
      <c r="I846" s="14">
        <f>(D846/1331.69)*100</f>
        <v>0.75092551569809785</v>
      </c>
      <c r="J846" s="14">
        <f>(E846/1331.69)*100</f>
        <v>0.60074041255847832</v>
      </c>
      <c r="K846" s="14">
        <f>(F846/1331.69)*100</f>
        <v>0.37546275784904892</v>
      </c>
      <c r="L846" s="14">
        <f>(G846/1331.69)*100</f>
        <v>7.509255156980979E-2</v>
      </c>
      <c r="M846" s="14">
        <f>(H846/1331.69)*100</f>
        <v>1.802221237675435</v>
      </c>
    </row>
    <row r="847" spans="1:13" x14ac:dyDescent="0.2">
      <c r="A847" s="9" t="s">
        <v>48</v>
      </c>
      <c r="B847" s="19">
        <v>2005</v>
      </c>
      <c r="C847" s="9"/>
      <c r="D847" s="15">
        <v>93</v>
      </c>
      <c r="E847" s="15">
        <v>4</v>
      </c>
      <c r="F847" s="15">
        <v>8</v>
      </c>
      <c r="G847" s="15">
        <v>1</v>
      </c>
      <c r="H847" s="15">
        <v>106</v>
      </c>
      <c r="I847" s="16"/>
      <c r="J847" s="16"/>
      <c r="K847" s="16"/>
      <c r="L847" s="16"/>
      <c r="M847" s="16"/>
    </row>
    <row r="848" spans="1:13" x14ac:dyDescent="0.2">
      <c r="A848" t="s">
        <v>48</v>
      </c>
      <c r="B848" s="20">
        <v>2005</v>
      </c>
      <c r="C848" t="s">
        <v>11</v>
      </c>
      <c r="D848" s="13">
        <v>6</v>
      </c>
      <c r="E848" s="13">
        <v>2</v>
      </c>
      <c r="F848" s="13">
        <v>4</v>
      </c>
      <c r="G848" s="13">
        <v>1</v>
      </c>
      <c r="H848" s="13">
        <v>13</v>
      </c>
      <c r="I848" s="14">
        <f>(D848/219.46)*100</f>
        <v>2.7339834138339558</v>
      </c>
      <c r="J848" s="14">
        <f>(E848/219.46)*100</f>
        <v>0.91132780461131868</v>
      </c>
      <c r="K848" s="14">
        <f>(F848/219.46)*100</f>
        <v>1.8226556092226374</v>
      </c>
      <c r="L848" s="14">
        <f>(G848/219.46)*100</f>
        <v>0.45566390230565934</v>
      </c>
      <c r="M848" s="14">
        <f>(H848/219.46)*100</f>
        <v>5.9236307299735707</v>
      </c>
    </row>
    <row r="849" spans="1:13" x14ac:dyDescent="0.2">
      <c r="A849" t="s">
        <v>48</v>
      </c>
      <c r="B849" s="20">
        <v>2005</v>
      </c>
      <c r="C849" t="s">
        <v>16</v>
      </c>
      <c r="D849" s="13">
        <v>81</v>
      </c>
      <c r="E849" s="13"/>
      <c r="F849" s="13"/>
      <c r="G849" s="13"/>
      <c r="H849" s="13">
        <v>81</v>
      </c>
      <c r="I849" s="14">
        <f>(D849/1584.76)*100</f>
        <v>5.1111840278654181</v>
      </c>
      <c r="J849" s="14">
        <f>(E849/1584.76)*100</f>
        <v>0</v>
      </c>
      <c r="K849" s="14">
        <f>(F849/1584.76)*100</f>
        <v>0</v>
      </c>
      <c r="L849" s="14">
        <f>(G849/1584.76)*100</f>
        <v>0</v>
      </c>
      <c r="M849" s="14">
        <f>(H849/1584.76)*100</f>
        <v>5.1111840278654181</v>
      </c>
    </row>
    <row r="850" spans="1:13" x14ac:dyDescent="0.2">
      <c r="A850" t="s">
        <v>48</v>
      </c>
      <c r="B850" s="20">
        <v>2005</v>
      </c>
      <c r="C850" t="s">
        <v>17</v>
      </c>
      <c r="D850" s="13">
        <v>6</v>
      </c>
      <c r="E850" s="13">
        <v>2</v>
      </c>
      <c r="F850" s="13">
        <v>4</v>
      </c>
      <c r="G850" s="13"/>
      <c r="H850" s="13">
        <v>12</v>
      </c>
      <c r="I850" s="14">
        <f>(D850/1331.69)*100</f>
        <v>0.45055530941885874</v>
      </c>
      <c r="J850" s="14">
        <f>(E850/1331.69)*100</f>
        <v>0.15018510313961958</v>
      </c>
      <c r="K850" s="14">
        <f>(F850/1331.69)*100</f>
        <v>0.30037020627923916</v>
      </c>
      <c r="L850" s="14">
        <f>(G850/1331.69)*100</f>
        <v>0</v>
      </c>
      <c r="M850" s="14">
        <f>(H850/1331.69)*100</f>
        <v>0.90111061883771748</v>
      </c>
    </row>
    <row r="851" spans="1:13" x14ac:dyDescent="0.2">
      <c r="A851" s="9" t="s">
        <v>48</v>
      </c>
      <c r="B851" s="19">
        <v>2006</v>
      </c>
      <c r="C851" s="9"/>
      <c r="D851" s="15">
        <v>79</v>
      </c>
      <c r="E851" s="15">
        <v>5</v>
      </c>
      <c r="F851" s="15">
        <v>7</v>
      </c>
      <c r="G851" s="15">
        <v>4</v>
      </c>
      <c r="H851" s="15">
        <v>95</v>
      </c>
      <c r="I851" s="16"/>
      <c r="J851" s="16"/>
      <c r="K851" s="16"/>
      <c r="L851" s="16"/>
      <c r="M851" s="16"/>
    </row>
    <row r="852" spans="1:13" x14ac:dyDescent="0.2">
      <c r="A852" t="s">
        <v>48</v>
      </c>
      <c r="B852" s="20">
        <v>2006</v>
      </c>
      <c r="C852" t="s">
        <v>11</v>
      </c>
      <c r="D852" s="13">
        <v>13</v>
      </c>
      <c r="E852" s="13">
        <v>1</v>
      </c>
      <c r="F852" s="13">
        <v>4</v>
      </c>
      <c r="G852" s="13"/>
      <c r="H852" s="13">
        <v>18</v>
      </c>
      <c r="I852" s="14">
        <f>(D852/219.46)*100</f>
        <v>5.9236307299735707</v>
      </c>
      <c r="J852" s="14">
        <f>(E852/219.46)*100</f>
        <v>0.45566390230565934</v>
      </c>
      <c r="K852" s="14">
        <f>(F852/219.46)*100</f>
        <v>1.8226556092226374</v>
      </c>
      <c r="L852" s="14">
        <f>(G852/219.46)*100</f>
        <v>0</v>
      </c>
      <c r="M852" s="14">
        <f>(H852/219.46)*100</f>
        <v>8.2019502415018675</v>
      </c>
    </row>
    <row r="853" spans="1:13" x14ac:dyDescent="0.2">
      <c r="A853" t="s">
        <v>48</v>
      </c>
      <c r="B853" s="20">
        <v>2006</v>
      </c>
      <c r="C853" t="s">
        <v>16</v>
      </c>
      <c r="D853" s="13">
        <v>55.999999999999993</v>
      </c>
      <c r="E853" s="13"/>
      <c r="F853" s="13">
        <v>1</v>
      </c>
      <c r="G853" s="13">
        <v>1</v>
      </c>
      <c r="H853" s="13">
        <v>57.999999999999993</v>
      </c>
      <c r="I853" s="14">
        <f>(D853/1584.76)*100</f>
        <v>3.5336580933390538</v>
      </c>
      <c r="J853" s="14">
        <f>(E853/1584.76)*100</f>
        <v>0</v>
      </c>
      <c r="K853" s="14">
        <f>(F853/1584.76)*100</f>
        <v>6.3101037381054548E-2</v>
      </c>
      <c r="L853" s="14">
        <f>(G853/1584.76)*100</f>
        <v>6.3101037381054548E-2</v>
      </c>
      <c r="M853" s="14">
        <f>(H853/1584.76)*100</f>
        <v>3.6598601681011629</v>
      </c>
    </row>
    <row r="854" spans="1:13" x14ac:dyDescent="0.2">
      <c r="A854" t="s">
        <v>48</v>
      </c>
      <c r="B854" s="20">
        <v>2006</v>
      </c>
      <c r="C854" t="s">
        <v>17</v>
      </c>
      <c r="D854" s="13">
        <v>10</v>
      </c>
      <c r="E854" s="13">
        <v>4</v>
      </c>
      <c r="F854" s="13">
        <v>2</v>
      </c>
      <c r="G854" s="13">
        <v>3</v>
      </c>
      <c r="H854" s="13">
        <v>19</v>
      </c>
      <c r="I854" s="14">
        <f>(D854/1331.69)*100</f>
        <v>0.75092551569809785</v>
      </c>
      <c r="J854" s="14">
        <f>(E854/1331.69)*100</f>
        <v>0.30037020627923916</v>
      </c>
      <c r="K854" s="14">
        <f>(F854/1331.69)*100</f>
        <v>0.15018510313961958</v>
      </c>
      <c r="L854" s="14">
        <f>(G854/1331.69)*100</f>
        <v>0.22527765470942937</v>
      </c>
      <c r="M854" s="14">
        <f>(H854/1331.69)*100</f>
        <v>1.4267584798263859</v>
      </c>
    </row>
    <row r="855" spans="1:13" x14ac:dyDescent="0.2">
      <c r="A855" s="9" t="s">
        <v>48</v>
      </c>
      <c r="B855" s="19">
        <v>2007</v>
      </c>
      <c r="C855" s="9"/>
      <c r="D855" s="15">
        <v>52</v>
      </c>
      <c r="E855" s="15">
        <v>2</v>
      </c>
      <c r="F855" s="15">
        <v>10</v>
      </c>
      <c r="G855" s="15">
        <v>3</v>
      </c>
      <c r="H855" s="15">
        <v>67</v>
      </c>
      <c r="I855" s="16"/>
      <c r="J855" s="16"/>
      <c r="K855" s="16"/>
      <c r="L855" s="16"/>
      <c r="M855" s="16"/>
    </row>
    <row r="856" spans="1:13" x14ac:dyDescent="0.2">
      <c r="A856" t="s">
        <v>48</v>
      </c>
      <c r="B856" s="20">
        <v>2007</v>
      </c>
      <c r="C856" t="s">
        <v>11</v>
      </c>
      <c r="D856" s="13">
        <v>10</v>
      </c>
      <c r="E856" s="13">
        <v>1</v>
      </c>
      <c r="F856" s="13">
        <v>6</v>
      </c>
      <c r="G856" s="13"/>
      <c r="H856" s="13">
        <v>17</v>
      </c>
      <c r="I856" s="14">
        <f>(D856/219.46)*100</f>
        <v>4.5566390230565936</v>
      </c>
      <c r="J856" s="14">
        <f>(E856/219.46)*100</f>
        <v>0.45566390230565934</v>
      </c>
      <c r="K856" s="14">
        <f>(F856/219.46)*100</f>
        <v>2.7339834138339558</v>
      </c>
      <c r="L856" s="14">
        <f>(G856/219.46)*100</f>
        <v>0</v>
      </c>
      <c r="M856" s="14">
        <f>(H856/219.46)*100</f>
        <v>7.7462863391962085</v>
      </c>
    </row>
    <row r="857" spans="1:13" x14ac:dyDescent="0.2">
      <c r="A857" t="s">
        <v>48</v>
      </c>
      <c r="B857" s="20">
        <v>2007</v>
      </c>
      <c r="C857" t="s">
        <v>16</v>
      </c>
      <c r="D857" s="13">
        <v>32</v>
      </c>
      <c r="E857" s="13"/>
      <c r="F857" s="13"/>
      <c r="G857" s="13"/>
      <c r="H857" s="13">
        <v>32</v>
      </c>
      <c r="I857" s="14">
        <f>(D857/1584.76)*100</f>
        <v>2.0192331961937455</v>
      </c>
      <c r="J857" s="14">
        <f>(E857/1584.76)*100</f>
        <v>0</v>
      </c>
      <c r="K857" s="14">
        <f>(F857/1584.76)*100</f>
        <v>0</v>
      </c>
      <c r="L857" s="14">
        <f>(G857/1584.76)*100</f>
        <v>0</v>
      </c>
      <c r="M857" s="14">
        <f>(H857/1584.76)*100</f>
        <v>2.0192331961937455</v>
      </c>
    </row>
    <row r="858" spans="1:13" x14ac:dyDescent="0.2">
      <c r="A858" t="s">
        <v>48</v>
      </c>
      <c r="B858" s="20">
        <v>2007</v>
      </c>
      <c r="C858" t="s">
        <v>17</v>
      </c>
      <c r="D858" s="13">
        <v>10</v>
      </c>
      <c r="E858" s="13">
        <v>1</v>
      </c>
      <c r="F858" s="13">
        <v>4</v>
      </c>
      <c r="G858" s="13">
        <v>3</v>
      </c>
      <c r="H858" s="13">
        <v>18</v>
      </c>
      <c r="I858" s="14">
        <f>(D858/1331.69)*100</f>
        <v>0.75092551569809785</v>
      </c>
      <c r="J858" s="14">
        <f>(E858/1331.69)*100</f>
        <v>7.509255156980979E-2</v>
      </c>
      <c r="K858" s="14">
        <f>(F858/1331.69)*100</f>
        <v>0.30037020627923916</v>
      </c>
      <c r="L858" s="14">
        <f>(G858/1331.69)*100</f>
        <v>0.22527765470942937</v>
      </c>
      <c r="M858" s="14">
        <f>(H858/1331.69)*100</f>
        <v>1.3516659282565762</v>
      </c>
    </row>
    <row r="859" spans="1:13" x14ac:dyDescent="0.2">
      <c r="A859" s="9" t="s">
        <v>48</v>
      </c>
      <c r="B859" s="19">
        <v>2008</v>
      </c>
      <c r="C859" s="9"/>
      <c r="D859" s="15">
        <v>48</v>
      </c>
      <c r="E859" s="15">
        <v>3</v>
      </c>
      <c r="F859" s="15">
        <v>28</v>
      </c>
      <c r="G859" s="15">
        <v>1</v>
      </c>
      <c r="H859" s="15">
        <v>80</v>
      </c>
      <c r="I859" s="16"/>
      <c r="J859" s="16"/>
      <c r="K859" s="16"/>
      <c r="L859" s="16"/>
      <c r="M859" s="16"/>
    </row>
    <row r="860" spans="1:13" x14ac:dyDescent="0.2">
      <c r="A860" t="s">
        <v>48</v>
      </c>
      <c r="B860" s="20">
        <v>2008</v>
      </c>
      <c r="C860" t="s">
        <v>11</v>
      </c>
      <c r="D860" s="13">
        <v>10</v>
      </c>
      <c r="E860" s="13"/>
      <c r="F860" s="13">
        <v>2</v>
      </c>
      <c r="G860" s="13"/>
      <c r="H860" s="13">
        <v>12</v>
      </c>
      <c r="I860" s="14">
        <f>(D860/219.46)*100</f>
        <v>4.5566390230565936</v>
      </c>
      <c r="J860" s="14">
        <f>(E860/219.46)*100</f>
        <v>0</v>
      </c>
      <c r="K860" s="14">
        <f>(F860/219.46)*100</f>
        <v>0.91132780461131868</v>
      </c>
      <c r="L860" s="14">
        <f>(G860/219.46)*100</f>
        <v>0</v>
      </c>
      <c r="M860" s="14">
        <f>(H860/219.46)*100</f>
        <v>5.4679668276679116</v>
      </c>
    </row>
    <row r="861" spans="1:13" x14ac:dyDescent="0.2">
      <c r="A861" t="s">
        <v>48</v>
      </c>
      <c r="B861" s="20">
        <v>2008</v>
      </c>
      <c r="C861" t="s">
        <v>16</v>
      </c>
      <c r="D861" s="13">
        <v>22.000000000000004</v>
      </c>
      <c r="E861" s="13"/>
      <c r="F861" s="13">
        <v>6</v>
      </c>
      <c r="G861" s="13"/>
      <c r="H861" s="13">
        <v>28.000000000000004</v>
      </c>
      <c r="I861" s="14">
        <f>(D861/1584.76)*100</f>
        <v>1.3882228223832001</v>
      </c>
      <c r="J861" s="14">
        <f>(E861/1584.76)*100</f>
        <v>0</v>
      </c>
      <c r="K861" s="14">
        <f>(F861/1584.76)*100</f>
        <v>0.37860622428632729</v>
      </c>
      <c r="L861" s="14">
        <f>(G861/1584.76)*100</f>
        <v>0</v>
      </c>
      <c r="M861" s="14">
        <f>(H861/1584.76)*100</f>
        <v>1.7668290466695276</v>
      </c>
    </row>
    <row r="862" spans="1:13" x14ac:dyDescent="0.2">
      <c r="A862" t="s">
        <v>48</v>
      </c>
      <c r="B862" s="20">
        <v>2008</v>
      </c>
      <c r="C862" t="s">
        <v>20</v>
      </c>
      <c r="D862" s="13"/>
      <c r="E862" s="13"/>
      <c r="F862" s="13">
        <v>2</v>
      </c>
      <c r="G862" s="13"/>
      <c r="H862" s="13">
        <v>2</v>
      </c>
      <c r="I862" s="14">
        <f>(D862/0.61)*100</f>
        <v>0</v>
      </c>
      <c r="J862" s="14">
        <f>(E862/0.61)*100</f>
        <v>0</v>
      </c>
      <c r="K862" s="14">
        <f>(F862/0.61)*100</f>
        <v>327.86885245901641</v>
      </c>
      <c r="L862" s="14">
        <f>(G862/0.61)*100</f>
        <v>0</v>
      </c>
      <c r="M862" s="14">
        <f>(H862/0.61)*100</f>
        <v>327.86885245901641</v>
      </c>
    </row>
    <row r="863" spans="1:13" x14ac:dyDescent="0.2">
      <c r="A863" t="s">
        <v>48</v>
      </c>
      <c r="B863" s="20">
        <v>2008</v>
      </c>
      <c r="C863" t="s">
        <v>17</v>
      </c>
      <c r="D863" s="13">
        <v>16</v>
      </c>
      <c r="E863" s="13">
        <v>3</v>
      </c>
      <c r="F863" s="13">
        <v>18</v>
      </c>
      <c r="G863" s="13">
        <v>1</v>
      </c>
      <c r="H863" s="13">
        <v>38</v>
      </c>
      <c r="I863" s="14">
        <f>(D863/1331.69)*100</f>
        <v>1.2014808251169566</v>
      </c>
      <c r="J863" s="14">
        <f>(E863/1331.69)*100</f>
        <v>0.22527765470942937</v>
      </c>
      <c r="K863" s="14">
        <f>(F863/1331.69)*100</f>
        <v>1.3516659282565762</v>
      </c>
      <c r="L863" s="14">
        <f>(G863/1331.69)*100</f>
        <v>7.509255156980979E-2</v>
      </c>
      <c r="M863" s="14">
        <f>(H863/1331.69)*100</f>
        <v>2.8535169596527719</v>
      </c>
    </row>
    <row r="864" spans="1:13" x14ac:dyDescent="0.2">
      <c r="A864" s="9" t="s">
        <v>48</v>
      </c>
      <c r="B864" s="19">
        <v>2009</v>
      </c>
      <c r="C864" s="9"/>
      <c r="D864" s="15">
        <v>59</v>
      </c>
      <c r="E864" s="15">
        <v>27.999999999999996</v>
      </c>
      <c r="F864" s="15">
        <v>62</v>
      </c>
      <c r="G864" s="15"/>
      <c r="H864" s="15">
        <v>149</v>
      </c>
      <c r="I864" s="16"/>
      <c r="J864" s="16"/>
      <c r="K864" s="16"/>
      <c r="L864" s="16"/>
      <c r="M864" s="16"/>
    </row>
    <row r="865" spans="1:13" x14ac:dyDescent="0.2">
      <c r="A865" t="s">
        <v>48</v>
      </c>
      <c r="B865" s="20">
        <v>2009</v>
      </c>
      <c r="C865" t="s">
        <v>11</v>
      </c>
      <c r="D865" s="13">
        <v>19</v>
      </c>
      <c r="E865" s="13">
        <v>1</v>
      </c>
      <c r="F865" s="13">
        <v>2</v>
      </c>
      <c r="G865" s="13"/>
      <c r="H865" s="13">
        <v>22</v>
      </c>
      <c r="I865" s="14">
        <f>(D865/219.46)*100</f>
        <v>8.6576141438075265</v>
      </c>
      <c r="J865" s="14">
        <f>(E865/219.46)*100</f>
        <v>0.45566390230565934</v>
      </c>
      <c r="K865" s="14">
        <f>(F865/219.46)*100</f>
        <v>0.91132780461131868</v>
      </c>
      <c r="L865" s="14">
        <f>(G865/219.46)*100</f>
        <v>0</v>
      </c>
      <c r="M865" s="14">
        <f>(H865/219.46)*100</f>
        <v>10.024605850724505</v>
      </c>
    </row>
    <row r="866" spans="1:13" x14ac:dyDescent="0.2">
      <c r="A866" t="s">
        <v>48</v>
      </c>
      <c r="B866" s="20">
        <v>2009</v>
      </c>
      <c r="C866" t="s">
        <v>16</v>
      </c>
      <c r="D866" s="13">
        <v>14</v>
      </c>
      <c r="E866" s="13">
        <v>4</v>
      </c>
      <c r="F866" s="13">
        <v>8</v>
      </c>
      <c r="G866" s="13"/>
      <c r="H866" s="13">
        <v>26</v>
      </c>
      <c r="I866" s="14">
        <f>(D866/1584.76)*100</f>
        <v>0.88341452333476367</v>
      </c>
      <c r="J866" s="14">
        <f>(E866/1584.76)*100</f>
        <v>0.25240414952421819</v>
      </c>
      <c r="K866" s="14">
        <f>(F866/1584.76)*100</f>
        <v>0.50480829904843638</v>
      </c>
      <c r="L866" s="14">
        <f>(G866/1584.76)*100</f>
        <v>0</v>
      </c>
      <c r="M866" s="14">
        <f>(H866/1584.76)*100</f>
        <v>1.6406269719074182</v>
      </c>
    </row>
    <row r="867" spans="1:13" x14ac:dyDescent="0.2">
      <c r="A867" t="s">
        <v>48</v>
      </c>
      <c r="B867" s="20">
        <v>2009</v>
      </c>
      <c r="C867" t="s">
        <v>20</v>
      </c>
      <c r="D867" s="13">
        <v>1</v>
      </c>
      <c r="E867" s="13"/>
      <c r="F867" s="13"/>
      <c r="G867" s="13"/>
      <c r="H867" s="13">
        <v>1</v>
      </c>
      <c r="I867" s="14">
        <f>(D867/0.61)*100</f>
        <v>163.9344262295082</v>
      </c>
      <c r="J867" s="14">
        <f>(E867/0.61)*100</f>
        <v>0</v>
      </c>
      <c r="K867" s="14">
        <f>(F867/0.61)*100</f>
        <v>0</v>
      </c>
      <c r="L867" s="14">
        <f>(G867/0.61)*100</f>
        <v>0</v>
      </c>
      <c r="M867" s="14">
        <f>(H867/0.61)*100</f>
        <v>163.9344262295082</v>
      </c>
    </row>
    <row r="868" spans="1:13" x14ac:dyDescent="0.2">
      <c r="A868" t="s">
        <v>48</v>
      </c>
      <c r="B868" s="20">
        <v>2009</v>
      </c>
      <c r="C868" t="s">
        <v>17</v>
      </c>
      <c r="D868" s="13">
        <v>25</v>
      </c>
      <c r="E868" s="13">
        <v>22.999999999999996</v>
      </c>
      <c r="F868" s="13">
        <v>52</v>
      </c>
      <c r="G868" s="13"/>
      <c r="H868" s="13">
        <v>100</v>
      </c>
      <c r="I868" s="14">
        <f>(D868/1331.69)*100</f>
        <v>1.8773137892452447</v>
      </c>
      <c r="J868" s="14">
        <f>(E868/1331.69)*100</f>
        <v>1.7271286861056248</v>
      </c>
      <c r="K868" s="14">
        <f>(F868/1331.69)*100</f>
        <v>3.904812681630109</v>
      </c>
      <c r="L868" s="14">
        <f>(G868/1331.69)*100</f>
        <v>0</v>
      </c>
      <c r="M868" s="14">
        <f>(H868/1331.69)*100</f>
        <v>7.5092551569809789</v>
      </c>
    </row>
    <row r="869" spans="1:13" x14ac:dyDescent="0.2">
      <c r="A869" s="9" t="s">
        <v>48</v>
      </c>
      <c r="B869" s="19">
        <v>2010</v>
      </c>
      <c r="C869" s="9"/>
      <c r="D869" s="15">
        <v>44</v>
      </c>
      <c r="E869" s="15">
        <v>26</v>
      </c>
      <c r="F869" s="15">
        <v>28</v>
      </c>
      <c r="G869" s="15">
        <v>9</v>
      </c>
      <c r="H869" s="15">
        <v>107</v>
      </c>
      <c r="I869" s="16"/>
      <c r="J869" s="16"/>
      <c r="K869" s="16"/>
      <c r="L869" s="16"/>
      <c r="M869" s="16"/>
    </row>
    <row r="870" spans="1:13" x14ac:dyDescent="0.2">
      <c r="A870" t="s">
        <v>48</v>
      </c>
      <c r="B870" s="20">
        <v>2010</v>
      </c>
      <c r="C870" t="s">
        <v>11</v>
      </c>
      <c r="D870" s="13">
        <v>16</v>
      </c>
      <c r="E870" s="13">
        <v>1</v>
      </c>
      <c r="F870" s="13">
        <v>3</v>
      </c>
      <c r="G870" s="13">
        <v>1</v>
      </c>
      <c r="H870" s="13">
        <v>21</v>
      </c>
      <c r="I870" s="14">
        <f>(D870/219.46)*100</f>
        <v>7.2906224368905495</v>
      </c>
      <c r="J870" s="14">
        <f>(E870/219.46)*100</f>
        <v>0.45566390230565934</v>
      </c>
      <c r="K870" s="14">
        <f>(F870/219.46)*100</f>
        <v>1.3669917069169779</v>
      </c>
      <c r="L870" s="14">
        <f>(G870/219.46)*100</f>
        <v>0.45566390230565934</v>
      </c>
      <c r="M870" s="14">
        <f>(H870/219.46)*100</f>
        <v>9.5689419484188463</v>
      </c>
    </row>
    <row r="871" spans="1:13" x14ac:dyDescent="0.2">
      <c r="A871" t="s">
        <v>48</v>
      </c>
      <c r="B871" s="20">
        <v>2010</v>
      </c>
      <c r="C871" t="s">
        <v>16</v>
      </c>
      <c r="D871" s="13">
        <v>16</v>
      </c>
      <c r="E871" s="13">
        <v>1</v>
      </c>
      <c r="F871" s="13">
        <v>4</v>
      </c>
      <c r="G871" s="13"/>
      <c r="H871" s="13">
        <v>21</v>
      </c>
      <c r="I871" s="14">
        <f>(D871/1584.76)*100</f>
        <v>1.0096165980968728</v>
      </c>
      <c r="J871" s="14">
        <f>(E871/1584.76)*100</f>
        <v>6.3101037381054548E-2</v>
      </c>
      <c r="K871" s="14">
        <f>(F871/1584.76)*100</f>
        <v>0.25240414952421819</v>
      </c>
      <c r="L871" s="14">
        <f>(G871/1584.76)*100</f>
        <v>0</v>
      </c>
      <c r="M871" s="14">
        <f>(H871/1584.76)*100</f>
        <v>1.3251217850021455</v>
      </c>
    </row>
    <row r="872" spans="1:13" x14ac:dyDescent="0.2">
      <c r="A872" t="s">
        <v>48</v>
      </c>
      <c r="B872" s="20">
        <v>2010</v>
      </c>
      <c r="C872" t="s">
        <v>17</v>
      </c>
      <c r="D872" s="13">
        <v>12</v>
      </c>
      <c r="E872" s="13">
        <v>24</v>
      </c>
      <c r="F872" s="13">
        <v>21</v>
      </c>
      <c r="G872" s="13">
        <v>8</v>
      </c>
      <c r="H872" s="13">
        <v>65</v>
      </c>
      <c r="I872" s="14">
        <f>(D872/1331.69)*100</f>
        <v>0.90111061883771748</v>
      </c>
      <c r="J872" s="14">
        <f>(E872/1331.69)*100</f>
        <v>1.802221237675435</v>
      </c>
      <c r="K872" s="14">
        <f>(F872/1331.69)*100</f>
        <v>1.5769435829660055</v>
      </c>
      <c r="L872" s="14">
        <f>(G872/1331.69)*100</f>
        <v>0.60074041255847832</v>
      </c>
      <c r="M872" s="14">
        <f>(H872/1331.69)*100</f>
        <v>4.8810158520376357</v>
      </c>
    </row>
    <row r="873" spans="1:13" x14ac:dyDescent="0.2">
      <c r="A873" s="9" t="s">
        <v>48</v>
      </c>
      <c r="B873" s="19">
        <v>2011</v>
      </c>
      <c r="C873" s="9"/>
      <c r="D873" s="15">
        <v>49</v>
      </c>
      <c r="E873" s="15">
        <v>16</v>
      </c>
      <c r="F873" s="15">
        <v>17</v>
      </c>
      <c r="G873" s="15"/>
      <c r="H873" s="15">
        <v>82</v>
      </c>
      <c r="I873" s="16"/>
      <c r="J873" s="16"/>
      <c r="K873" s="16"/>
      <c r="L873" s="16"/>
      <c r="M873" s="16"/>
    </row>
    <row r="874" spans="1:13" x14ac:dyDescent="0.2">
      <c r="A874" t="s">
        <v>48</v>
      </c>
      <c r="B874" s="20">
        <v>2011</v>
      </c>
      <c r="C874" t="s">
        <v>11</v>
      </c>
      <c r="D874" s="13">
        <v>15</v>
      </c>
      <c r="E874" s="13"/>
      <c r="F874" s="13">
        <v>2</v>
      </c>
      <c r="G874" s="13"/>
      <c r="H874" s="13">
        <v>17</v>
      </c>
      <c r="I874" s="14">
        <f>(D874/219.46)*100</f>
        <v>6.8349585345848896</v>
      </c>
      <c r="J874" s="14">
        <f>(E874/219.46)*100</f>
        <v>0</v>
      </c>
      <c r="K874" s="14">
        <f>(F874/219.46)*100</f>
        <v>0.91132780461131868</v>
      </c>
      <c r="L874" s="14">
        <f>(G874/219.46)*100</f>
        <v>0</v>
      </c>
      <c r="M874" s="14">
        <f>(H874/219.46)*100</f>
        <v>7.7462863391962085</v>
      </c>
    </row>
    <row r="875" spans="1:13" x14ac:dyDescent="0.2">
      <c r="A875" t="s">
        <v>48</v>
      </c>
      <c r="B875" s="20">
        <v>2011</v>
      </c>
      <c r="C875" t="s">
        <v>16</v>
      </c>
      <c r="D875" s="13">
        <v>17</v>
      </c>
      <c r="E875" s="13">
        <v>2</v>
      </c>
      <c r="F875" s="13">
        <v>1</v>
      </c>
      <c r="G875" s="13"/>
      <c r="H875" s="13">
        <v>20</v>
      </c>
      <c r="I875" s="14">
        <f>(D875/1584.76)*100</f>
        <v>1.0727176354779273</v>
      </c>
      <c r="J875" s="14">
        <f>(E875/1584.76)*100</f>
        <v>0.1262020747621091</v>
      </c>
      <c r="K875" s="14">
        <f>(F875/1584.76)*100</f>
        <v>6.3101037381054548E-2</v>
      </c>
      <c r="L875" s="14">
        <f>(G875/1584.76)*100</f>
        <v>0</v>
      </c>
      <c r="M875" s="14">
        <f>(H875/1584.76)*100</f>
        <v>1.262020747621091</v>
      </c>
    </row>
    <row r="876" spans="1:13" x14ac:dyDescent="0.2">
      <c r="A876" t="s">
        <v>48</v>
      </c>
      <c r="B876" s="20">
        <v>2011</v>
      </c>
      <c r="C876" t="s">
        <v>17</v>
      </c>
      <c r="D876" s="13">
        <v>17</v>
      </c>
      <c r="E876" s="13">
        <v>14</v>
      </c>
      <c r="F876" s="13">
        <v>14</v>
      </c>
      <c r="G876" s="13"/>
      <c r="H876" s="13">
        <v>45</v>
      </c>
      <c r="I876" s="14">
        <f>(D876/1331.69)*100</f>
        <v>1.2765733766867664</v>
      </c>
      <c r="J876" s="14">
        <f>(E876/1331.69)*100</f>
        <v>1.0512957219773369</v>
      </c>
      <c r="K876" s="14">
        <f>(F876/1331.69)*100</f>
        <v>1.0512957219773369</v>
      </c>
      <c r="L876" s="14">
        <f>(G876/1331.69)*100</f>
        <v>0</v>
      </c>
      <c r="M876" s="14">
        <f>(H876/1331.69)*100</f>
        <v>3.3791648206414409</v>
      </c>
    </row>
    <row r="877" spans="1:13" x14ac:dyDescent="0.2">
      <c r="A877" s="9" t="s">
        <v>48</v>
      </c>
      <c r="B877" s="19">
        <v>2012</v>
      </c>
      <c r="C877" s="9"/>
      <c r="D877" s="15">
        <v>30</v>
      </c>
      <c r="E877" s="15">
        <v>31</v>
      </c>
      <c r="F877" s="15">
        <v>12</v>
      </c>
      <c r="G877" s="15">
        <v>2</v>
      </c>
      <c r="H877" s="15">
        <v>75</v>
      </c>
      <c r="I877" s="16"/>
      <c r="J877" s="16"/>
      <c r="K877" s="16"/>
      <c r="L877" s="16"/>
      <c r="M877" s="16"/>
    </row>
    <row r="878" spans="1:13" x14ac:dyDescent="0.2">
      <c r="A878" t="s">
        <v>48</v>
      </c>
      <c r="B878" s="20">
        <v>2012</v>
      </c>
      <c r="C878" t="s">
        <v>11</v>
      </c>
      <c r="D878" s="13">
        <v>13</v>
      </c>
      <c r="E878" s="13">
        <v>2</v>
      </c>
      <c r="F878" s="13">
        <v>1</v>
      </c>
      <c r="G878" s="13"/>
      <c r="H878" s="13">
        <v>16</v>
      </c>
      <c r="I878" s="14">
        <f>(D878/219.46)*100</f>
        <v>5.9236307299735707</v>
      </c>
      <c r="J878" s="14">
        <f>(E878/219.46)*100</f>
        <v>0.91132780461131868</v>
      </c>
      <c r="K878" s="14">
        <f>(F878/219.46)*100</f>
        <v>0.45566390230565934</v>
      </c>
      <c r="L878" s="14">
        <f>(G878/219.46)*100</f>
        <v>0</v>
      </c>
      <c r="M878" s="14">
        <f>(H878/219.46)*100</f>
        <v>7.2906224368905495</v>
      </c>
    </row>
    <row r="879" spans="1:13" x14ac:dyDescent="0.2">
      <c r="A879" t="s">
        <v>48</v>
      </c>
      <c r="B879" s="20">
        <v>2012</v>
      </c>
      <c r="C879" t="s">
        <v>16</v>
      </c>
      <c r="D879" s="13">
        <v>12</v>
      </c>
      <c r="E879" s="13">
        <v>3</v>
      </c>
      <c r="F879" s="13">
        <v>2</v>
      </c>
      <c r="G879" s="13"/>
      <c r="H879" s="13">
        <v>17</v>
      </c>
      <c r="I879" s="14">
        <f>(D879/1584.76)*100</f>
        <v>0.75721244857265457</v>
      </c>
      <c r="J879" s="14">
        <f>(E879/1584.76)*100</f>
        <v>0.18930311214316364</v>
      </c>
      <c r="K879" s="14">
        <f>(F879/1584.76)*100</f>
        <v>0.1262020747621091</v>
      </c>
      <c r="L879" s="14">
        <f>(G879/1584.76)*100</f>
        <v>0</v>
      </c>
      <c r="M879" s="14">
        <f>(H879/1584.76)*100</f>
        <v>1.0727176354779273</v>
      </c>
    </row>
    <row r="880" spans="1:13" x14ac:dyDescent="0.2">
      <c r="A880" t="s">
        <v>48</v>
      </c>
      <c r="B880" s="20">
        <v>2012</v>
      </c>
      <c r="C880" t="s">
        <v>17</v>
      </c>
      <c r="D880" s="13">
        <v>5</v>
      </c>
      <c r="E880" s="13">
        <v>26</v>
      </c>
      <c r="F880" s="13">
        <v>9</v>
      </c>
      <c r="G880" s="13">
        <v>2</v>
      </c>
      <c r="H880" s="13">
        <v>42</v>
      </c>
      <c r="I880" s="14">
        <f>(D880/1331.69)*100</f>
        <v>0.37546275784904892</v>
      </c>
      <c r="J880" s="14">
        <f>(E880/1331.69)*100</f>
        <v>1.9524063408150545</v>
      </c>
      <c r="K880" s="14">
        <f>(F880/1331.69)*100</f>
        <v>0.67583296412828808</v>
      </c>
      <c r="L880" s="14">
        <f>(G880/1331.69)*100</f>
        <v>0.15018510313961958</v>
      </c>
      <c r="M880" s="14">
        <f>(H880/1331.69)*100</f>
        <v>3.1538871659320109</v>
      </c>
    </row>
    <row r="881" spans="2:13" x14ac:dyDescent="0.2">
      <c r="B881" s="12"/>
      <c r="I881"/>
      <c r="J881"/>
      <c r="K881"/>
      <c r="L881"/>
      <c r="M881"/>
    </row>
    <row r="882" spans="2:13" x14ac:dyDescent="0.2">
      <c r="B882" s="12"/>
      <c r="I882"/>
      <c r="J882"/>
      <c r="K882"/>
      <c r="L882"/>
      <c r="M882"/>
    </row>
    <row r="883" spans="2:13" x14ac:dyDescent="0.2">
      <c r="B883" s="12"/>
      <c r="I883"/>
      <c r="J883"/>
      <c r="K883"/>
      <c r="L883"/>
      <c r="M883"/>
    </row>
    <row r="884" spans="2:13" x14ac:dyDescent="0.2">
      <c r="B884" s="12"/>
      <c r="C884" t="s">
        <v>50</v>
      </c>
      <c r="D884">
        <v>11712</v>
      </c>
      <c r="E884">
        <v>6241</v>
      </c>
      <c r="F884">
        <v>6042</v>
      </c>
      <c r="G884">
        <v>392</v>
      </c>
      <c r="H884">
        <v>24387</v>
      </c>
      <c r="I884"/>
      <c r="J884"/>
      <c r="K884"/>
      <c r="L884"/>
      <c r="M884"/>
    </row>
  </sheetData>
  <mergeCells count="2">
    <mergeCell ref="D1:H1"/>
    <mergeCell ref="I1:M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5"/>
  <sheetViews>
    <sheetView workbookViewId="0">
      <pane ySplit="1" topLeftCell="A2" activePane="bottomLeft" state="frozen"/>
      <selection pane="bottomLeft" activeCell="L27" sqref="L27"/>
    </sheetView>
  </sheetViews>
  <sheetFormatPr defaultRowHeight="12.75" x14ac:dyDescent="0.2"/>
  <cols>
    <col min="1" max="1" width="15.28515625" bestFit="1" customWidth="1"/>
    <col min="2" max="2" width="6.28515625" bestFit="1" customWidth="1"/>
    <col min="3" max="3" width="5" bestFit="1" customWidth="1"/>
    <col min="4" max="4" width="21.5703125" bestFit="1" customWidth="1"/>
    <col min="5" max="5" width="11.140625" bestFit="1" customWidth="1"/>
    <col min="6" max="6" width="28.42578125" bestFit="1" customWidth="1"/>
    <col min="7" max="7" width="6" bestFit="1" customWidth="1"/>
  </cols>
  <sheetData>
    <row r="1" spans="1:7" x14ac:dyDescent="0.2">
      <c r="A1" s="1" t="s">
        <v>0</v>
      </c>
      <c r="B1" s="1" t="s">
        <v>1</v>
      </c>
      <c r="C1" s="1" t="s">
        <v>2</v>
      </c>
      <c r="D1" s="1" t="s">
        <v>3</v>
      </c>
      <c r="E1" s="1" t="s">
        <v>4</v>
      </c>
      <c r="F1" s="1" t="s">
        <v>5</v>
      </c>
      <c r="G1" s="1" t="s">
        <v>6</v>
      </c>
    </row>
    <row r="2" spans="1:7" x14ac:dyDescent="0.2">
      <c r="A2" t="s">
        <v>8</v>
      </c>
      <c r="B2" t="s">
        <v>9</v>
      </c>
      <c r="C2" t="s">
        <v>10</v>
      </c>
      <c r="D2" t="s">
        <v>11</v>
      </c>
      <c r="E2" t="s">
        <v>12</v>
      </c>
      <c r="F2" t="s">
        <v>13</v>
      </c>
      <c r="G2">
        <v>2</v>
      </c>
    </row>
    <row r="3" spans="1:7" x14ac:dyDescent="0.2">
      <c r="A3" t="s">
        <v>8</v>
      </c>
      <c r="B3" t="s">
        <v>9</v>
      </c>
      <c r="C3" t="s">
        <v>10</v>
      </c>
      <c r="D3" t="s">
        <v>16</v>
      </c>
      <c r="E3" t="s">
        <v>12</v>
      </c>
      <c r="F3" t="s">
        <v>13</v>
      </c>
      <c r="G3">
        <v>14</v>
      </c>
    </row>
    <row r="4" spans="1:7" x14ac:dyDescent="0.2">
      <c r="A4" t="s">
        <v>8</v>
      </c>
      <c r="B4" t="s">
        <v>9</v>
      </c>
      <c r="C4" t="s">
        <v>10</v>
      </c>
      <c r="D4" t="s">
        <v>17</v>
      </c>
      <c r="E4" t="s">
        <v>12</v>
      </c>
      <c r="F4" t="s">
        <v>13</v>
      </c>
      <c r="G4">
        <v>15</v>
      </c>
    </row>
    <row r="5" spans="1:7" x14ac:dyDescent="0.2">
      <c r="A5" t="s">
        <v>8</v>
      </c>
      <c r="B5" t="s">
        <v>9</v>
      </c>
      <c r="C5" t="s">
        <v>18</v>
      </c>
      <c r="D5" t="s">
        <v>11</v>
      </c>
      <c r="E5" t="s">
        <v>12</v>
      </c>
      <c r="F5" t="s">
        <v>13</v>
      </c>
      <c r="G5">
        <v>3</v>
      </c>
    </row>
    <row r="6" spans="1:7" x14ac:dyDescent="0.2">
      <c r="A6" t="s">
        <v>8</v>
      </c>
      <c r="B6" t="s">
        <v>9</v>
      </c>
      <c r="C6" t="s">
        <v>18</v>
      </c>
      <c r="D6" t="s">
        <v>16</v>
      </c>
      <c r="E6" t="s">
        <v>12</v>
      </c>
      <c r="F6" t="s">
        <v>13</v>
      </c>
      <c r="G6">
        <v>19</v>
      </c>
    </row>
    <row r="7" spans="1:7" x14ac:dyDescent="0.2">
      <c r="A7" t="s">
        <v>8</v>
      </c>
      <c r="B7" t="s">
        <v>9</v>
      </c>
      <c r="C7" t="s">
        <v>18</v>
      </c>
      <c r="D7" t="s">
        <v>17</v>
      </c>
      <c r="E7" t="s">
        <v>12</v>
      </c>
      <c r="F7" t="s">
        <v>13</v>
      </c>
      <c r="G7">
        <v>22.999999999999996</v>
      </c>
    </row>
    <row r="8" spans="1:7" x14ac:dyDescent="0.2">
      <c r="A8" t="s">
        <v>8</v>
      </c>
      <c r="B8" t="s">
        <v>9</v>
      </c>
      <c r="C8" t="s">
        <v>19</v>
      </c>
      <c r="D8" t="s">
        <v>11</v>
      </c>
      <c r="E8" t="s">
        <v>12</v>
      </c>
      <c r="F8" t="s">
        <v>13</v>
      </c>
      <c r="G8">
        <v>5</v>
      </c>
    </row>
    <row r="9" spans="1:7" x14ac:dyDescent="0.2">
      <c r="A9" t="s">
        <v>8</v>
      </c>
      <c r="B9" t="s">
        <v>9</v>
      </c>
      <c r="C9" t="s">
        <v>19</v>
      </c>
      <c r="D9" t="s">
        <v>16</v>
      </c>
      <c r="E9" t="s">
        <v>12</v>
      </c>
      <c r="F9" t="s">
        <v>13</v>
      </c>
      <c r="G9">
        <v>16</v>
      </c>
    </row>
    <row r="10" spans="1:7" x14ac:dyDescent="0.2">
      <c r="A10" t="s">
        <v>8</v>
      </c>
      <c r="B10" t="s">
        <v>9</v>
      </c>
      <c r="C10" t="s">
        <v>19</v>
      </c>
      <c r="D10" t="s">
        <v>17</v>
      </c>
      <c r="E10" t="s">
        <v>12</v>
      </c>
      <c r="F10" t="s">
        <v>13</v>
      </c>
      <c r="G10">
        <v>13</v>
      </c>
    </row>
    <row r="11" spans="1:7" x14ac:dyDescent="0.2">
      <c r="A11" t="s">
        <v>8</v>
      </c>
      <c r="B11" t="s">
        <v>9</v>
      </c>
      <c r="C11" t="s">
        <v>21</v>
      </c>
      <c r="D11" t="s">
        <v>11</v>
      </c>
      <c r="E11" t="s">
        <v>12</v>
      </c>
      <c r="F11" t="s">
        <v>13</v>
      </c>
      <c r="G11">
        <v>7</v>
      </c>
    </row>
    <row r="12" spans="1:7" x14ac:dyDescent="0.2">
      <c r="A12" t="s">
        <v>8</v>
      </c>
      <c r="B12" t="s">
        <v>9</v>
      </c>
      <c r="C12" t="s">
        <v>21</v>
      </c>
      <c r="D12" t="s">
        <v>16</v>
      </c>
      <c r="E12" t="s">
        <v>12</v>
      </c>
      <c r="F12" t="s">
        <v>13</v>
      </c>
      <c r="G12">
        <v>15</v>
      </c>
    </row>
    <row r="13" spans="1:7" x14ac:dyDescent="0.2">
      <c r="A13" t="s">
        <v>8</v>
      </c>
      <c r="B13" t="s">
        <v>9</v>
      </c>
      <c r="C13" t="s">
        <v>21</v>
      </c>
      <c r="D13" t="s">
        <v>17</v>
      </c>
      <c r="E13" t="s">
        <v>12</v>
      </c>
      <c r="F13" t="s">
        <v>13</v>
      </c>
      <c r="G13">
        <v>10</v>
      </c>
    </row>
    <row r="14" spans="1:7" x14ac:dyDescent="0.2">
      <c r="A14" t="s">
        <v>8</v>
      </c>
      <c r="B14" t="s">
        <v>9</v>
      </c>
      <c r="C14" t="s">
        <v>22</v>
      </c>
      <c r="D14" t="s">
        <v>11</v>
      </c>
      <c r="E14" t="s">
        <v>12</v>
      </c>
      <c r="F14" t="s">
        <v>13</v>
      </c>
      <c r="G14">
        <v>5</v>
      </c>
    </row>
    <row r="15" spans="1:7" x14ac:dyDescent="0.2">
      <c r="A15" t="s">
        <v>8</v>
      </c>
      <c r="B15" t="s">
        <v>9</v>
      </c>
      <c r="C15" t="s">
        <v>22</v>
      </c>
      <c r="D15" t="s">
        <v>16</v>
      </c>
      <c r="E15" t="s">
        <v>12</v>
      </c>
      <c r="F15" t="s">
        <v>13</v>
      </c>
      <c r="G15">
        <v>13</v>
      </c>
    </row>
    <row r="16" spans="1:7" x14ac:dyDescent="0.2">
      <c r="A16" t="s">
        <v>8</v>
      </c>
      <c r="B16" t="s">
        <v>9</v>
      </c>
      <c r="C16" t="s">
        <v>22</v>
      </c>
      <c r="D16" t="s">
        <v>17</v>
      </c>
      <c r="E16" t="s">
        <v>12</v>
      </c>
      <c r="F16" t="s">
        <v>13</v>
      </c>
      <c r="G16">
        <v>17</v>
      </c>
    </row>
    <row r="17" spans="1:7" x14ac:dyDescent="0.2">
      <c r="A17" t="s">
        <v>8</v>
      </c>
      <c r="B17" t="s">
        <v>9</v>
      </c>
      <c r="C17" t="s">
        <v>23</v>
      </c>
      <c r="D17" t="s">
        <v>11</v>
      </c>
      <c r="E17" t="s">
        <v>12</v>
      </c>
      <c r="F17" t="s">
        <v>13</v>
      </c>
      <c r="G17">
        <v>3</v>
      </c>
    </row>
    <row r="18" spans="1:7" x14ac:dyDescent="0.2">
      <c r="A18" t="s">
        <v>8</v>
      </c>
      <c r="B18" t="s">
        <v>9</v>
      </c>
      <c r="C18" t="s">
        <v>23</v>
      </c>
      <c r="D18" t="s">
        <v>16</v>
      </c>
      <c r="E18" t="s">
        <v>12</v>
      </c>
      <c r="F18" t="s">
        <v>13</v>
      </c>
      <c r="G18">
        <v>16</v>
      </c>
    </row>
    <row r="19" spans="1:7" x14ac:dyDescent="0.2">
      <c r="A19" t="s">
        <v>8</v>
      </c>
      <c r="B19" t="s">
        <v>9</v>
      </c>
      <c r="C19" t="s">
        <v>23</v>
      </c>
      <c r="D19" t="s">
        <v>17</v>
      </c>
      <c r="E19" t="s">
        <v>12</v>
      </c>
      <c r="F19" t="s">
        <v>13</v>
      </c>
      <c r="G19">
        <v>17</v>
      </c>
    </row>
    <row r="20" spans="1:7" x14ac:dyDescent="0.2">
      <c r="A20" t="s">
        <v>8</v>
      </c>
      <c r="B20" t="s">
        <v>9</v>
      </c>
      <c r="C20" t="s">
        <v>24</v>
      </c>
      <c r="D20" t="s">
        <v>11</v>
      </c>
      <c r="E20" t="s">
        <v>12</v>
      </c>
      <c r="F20" t="s">
        <v>13</v>
      </c>
      <c r="G20">
        <v>5</v>
      </c>
    </row>
    <row r="21" spans="1:7" x14ac:dyDescent="0.2">
      <c r="A21" t="s">
        <v>8</v>
      </c>
      <c r="B21" t="s">
        <v>9</v>
      </c>
      <c r="C21" t="s">
        <v>24</v>
      </c>
      <c r="D21" t="s">
        <v>16</v>
      </c>
      <c r="E21" t="s">
        <v>12</v>
      </c>
      <c r="F21" t="s">
        <v>13</v>
      </c>
      <c r="G21">
        <v>19</v>
      </c>
    </row>
    <row r="22" spans="1:7" x14ac:dyDescent="0.2">
      <c r="A22" t="s">
        <v>8</v>
      </c>
      <c r="B22" t="s">
        <v>9</v>
      </c>
      <c r="C22" t="s">
        <v>24</v>
      </c>
      <c r="D22" t="s">
        <v>17</v>
      </c>
      <c r="E22" t="s">
        <v>12</v>
      </c>
      <c r="F22" t="s">
        <v>13</v>
      </c>
      <c r="G22">
        <v>10</v>
      </c>
    </row>
    <row r="23" spans="1:7" x14ac:dyDescent="0.2">
      <c r="A23" t="s">
        <v>8</v>
      </c>
      <c r="B23" t="s">
        <v>9</v>
      </c>
      <c r="C23" t="s">
        <v>25</v>
      </c>
      <c r="D23" t="s">
        <v>11</v>
      </c>
      <c r="E23" t="s">
        <v>12</v>
      </c>
      <c r="F23" t="s">
        <v>13</v>
      </c>
      <c r="G23">
        <v>8</v>
      </c>
    </row>
    <row r="24" spans="1:7" x14ac:dyDescent="0.2">
      <c r="A24" t="s">
        <v>8</v>
      </c>
      <c r="B24" t="s">
        <v>9</v>
      </c>
      <c r="C24" t="s">
        <v>25</v>
      </c>
      <c r="D24" t="s">
        <v>16</v>
      </c>
      <c r="E24" t="s">
        <v>12</v>
      </c>
      <c r="F24" t="s">
        <v>13</v>
      </c>
      <c r="G24">
        <v>16</v>
      </c>
    </row>
    <row r="25" spans="1:7" x14ac:dyDescent="0.2">
      <c r="A25" t="s">
        <v>8</v>
      </c>
      <c r="B25" t="s">
        <v>9</v>
      </c>
      <c r="C25" t="s">
        <v>25</v>
      </c>
      <c r="D25" t="s">
        <v>17</v>
      </c>
      <c r="E25" t="s">
        <v>12</v>
      </c>
      <c r="F25" t="s">
        <v>13</v>
      </c>
      <c r="G25">
        <v>9</v>
      </c>
    </row>
    <row r="26" spans="1:7" x14ac:dyDescent="0.2">
      <c r="A26" t="s">
        <v>8</v>
      </c>
      <c r="B26" t="s">
        <v>9</v>
      </c>
      <c r="C26" t="s">
        <v>26</v>
      </c>
      <c r="D26" t="s">
        <v>11</v>
      </c>
      <c r="E26" t="s">
        <v>12</v>
      </c>
      <c r="F26" t="s">
        <v>13</v>
      </c>
      <c r="G26">
        <v>4</v>
      </c>
    </row>
    <row r="27" spans="1:7" x14ac:dyDescent="0.2">
      <c r="A27" t="s">
        <v>8</v>
      </c>
      <c r="B27" t="s">
        <v>9</v>
      </c>
      <c r="C27" t="s">
        <v>26</v>
      </c>
      <c r="D27" t="s">
        <v>16</v>
      </c>
      <c r="E27" t="s">
        <v>12</v>
      </c>
      <c r="F27" t="s">
        <v>13</v>
      </c>
      <c r="G27">
        <v>13</v>
      </c>
    </row>
    <row r="28" spans="1:7" x14ac:dyDescent="0.2">
      <c r="A28" t="s">
        <v>8</v>
      </c>
      <c r="B28" t="s">
        <v>9</v>
      </c>
      <c r="C28" t="s">
        <v>26</v>
      </c>
      <c r="D28" t="s">
        <v>17</v>
      </c>
      <c r="E28" t="s">
        <v>12</v>
      </c>
      <c r="F28" t="s">
        <v>13</v>
      </c>
      <c r="G28">
        <v>21</v>
      </c>
    </row>
    <row r="29" spans="1:7" x14ac:dyDescent="0.2">
      <c r="A29" t="s">
        <v>8</v>
      </c>
      <c r="B29" t="s">
        <v>9</v>
      </c>
      <c r="C29" t="s">
        <v>27</v>
      </c>
      <c r="D29" t="s">
        <v>11</v>
      </c>
      <c r="E29" t="s">
        <v>12</v>
      </c>
      <c r="F29" t="s">
        <v>13</v>
      </c>
      <c r="G29">
        <v>4</v>
      </c>
    </row>
    <row r="30" spans="1:7" x14ac:dyDescent="0.2">
      <c r="A30" t="s">
        <v>8</v>
      </c>
      <c r="B30" t="s">
        <v>9</v>
      </c>
      <c r="C30" t="s">
        <v>27</v>
      </c>
      <c r="D30" t="s">
        <v>16</v>
      </c>
      <c r="E30" t="s">
        <v>12</v>
      </c>
      <c r="F30" t="s">
        <v>13</v>
      </c>
      <c r="G30">
        <v>8</v>
      </c>
    </row>
    <row r="31" spans="1:7" x14ac:dyDescent="0.2">
      <c r="A31" t="s">
        <v>8</v>
      </c>
      <c r="B31" t="s">
        <v>9</v>
      </c>
      <c r="C31" t="s">
        <v>27</v>
      </c>
      <c r="D31" t="s">
        <v>17</v>
      </c>
      <c r="E31" t="s">
        <v>12</v>
      </c>
      <c r="F31" t="s">
        <v>13</v>
      </c>
      <c r="G31">
        <v>13</v>
      </c>
    </row>
    <row r="32" spans="1:7" x14ac:dyDescent="0.2">
      <c r="A32" t="s">
        <v>8</v>
      </c>
      <c r="B32" t="s">
        <v>9</v>
      </c>
      <c r="C32" t="s">
        <v>28</v>
      </c>
      <c r="D32" t="s">
        <v>11</v>
      </c>
      <c r="E32" t="s">
        <v>12</v>
      </c>
      <c r="F32" t="s">
        <v>13</v>
      </c>
      <c r="G32">
        <v>3</v>
      </c>
    </row>
    <row r="33" spans="1:7" x14ac:dyDescent="0.2">
      <c r="A33" t="s">
        <v>8</v>
      </c>
      <c r="B33" t="s">
        <v>9</v>
      </c>
      <c r="C33" t="s">
        <v>28</v>
      </c>
      <c r="D33" t="s">
        <v>16</v>
      </c>
      <c r="E33" t="s">
        <v>12</v>
      </c>
      <c r="F33" t="s">
        <v>13</v>
      </c>
      <c r="G33">
        <v>5</v>
      </c>
    </row>
    <row r="34" spans="1:7" x14ac:dyDescent="0.2">
      <c r="A34" t="s">
        <v>8</v>
      </c>
      <c r="B34" t="s">
        <v>9</v>
      </c>
      <c r="C34" t="s">
        <v>28</v>
      </c>
      <c r="D34" t="s">
        <v>17</v>
      </c>
      <c r="E34" t="s">
        <v>12</v>
      </c>
      <c r="F34" t="s">
        <v>13</v>
      </c>
      <c r="G34">
        <v>15</v>
      </c>
    </row>
    <row r="35" spans="1:7" x14ac:dyDescent="0.2">
      <c r="A35" t="s">
        <v>8</v>
      </c>
      <c r="B35" t="s">
        <v>9</v>
      </c>
      <c r="C35" t="s">
        <v>29</v>
      </c>
      <c r="D35" t="s">
        <v>16</v>
      </c>
      <c r="E35" t="s">
        <v>12</v>
      </c>
      <c r="F35" t="s">
        <v>13</v>
      </c>
      <c r="G35">
        <v>6</v>
      </c>
    </row>
    <row r="36" spans="1:7" x14ac:dyDescent="0.2">
      <c r="A36" t="s">
        <v>8</v>
      </c>
      <c r="B36" t="s">
        <v>9</v>
      </c>
      <c r="C36" t="s">
        <v>29</v>
      </c>
      <c r="D36" t="s">
        <v>17</v>
      </c>
      <c r="E36" t="s">
        <v>12</v>
      </c>
      <c r="F36" t="s">
        <v>13</v>
      </c>
      <c r="G36">
        <v>5</v>
      </c>
    </row>
    <row r="37" spans="1:7" x14ac:dyDescent="0.2">
      <c r="A37" t="s">
        <v>8</v>
      </c>
      <c r="B37" t="s">
        <v>30</v>
      </c>
      <c r="C37" t="s">
        <v>10</v>
      </c>
      <c r="D37" t="s">
        <v>16</v>
      </c>
      <c r="E37" t="s">
        <v>12</v>
      </c>
      <c r="F37" t="s">
        <v>13</v>
      </c>
      <c r="G37">
        <v>3</v>
      </c>
    </row>
    <row r="38" spans="1:7" x14ac:dyDescent="0.2">
      <c r="A38" t="s">
        <v>8</v>
      </c>
      <c r="B38" t="s">
        <v>30</v>
      </c>
      <c r="C38" t="s">
        <v>10</v>
      </c>
      <c r="D38" t="s">
        <v>17</v>
      </c>
      <c r="E38" t="s">
        <v>12</v>
      </c>
      <c r="F38" t="s">
        <v>13</v>
      </c>
      <c r="G38">
        <v>27.999999999999996</v>
      </c>
    </row>
    <row r="39" spans="1:7" x14ac:dyDescent="0.2">
      <c r="A39" t="s">
        <v>8</v>
      </c>
      <c r="B39" t="s">
        <v>30</v>
      </c>
      <c r="C39" t="s">
        <v>18</v>
      </c>
      <c r="D39" t="s">
        <v>11</v>
      </c>
      <c r="E39" t="s">
        <v>12</v>
      </c>
      <c r="F39" t="s">
        <v>13</v>
      </c>
      <c r="G39">
        <v>1</v>
      </c>
    </row>
    <row r="40" spans="1:7" x14ac:dyDescent="0.2">
      <c r="A40" t="s">
        <v>8</v>
      </c>
      <c r="B40" t="s">
        <v>30</v>
      </c>
      <c r="C40" t="s">
        <v>18</v>
      </c>
      <c r="D40" t="s">
        <v>17</v>
      </c>
      <c r="E40" t="s">
        <v>12</v>
      </c>
      <c r="F40" t="s">
        <v>13</v>
      </c>
      <c r="G40">
        <v>19</v>
      </c>
    </row>
    <row r="41" spans="1:7" x14ac:dyDescent="0.2">
      <c r="A41" t="s">
        <v>8</v>
      </c>
      <c r="B41" t="s">
        <v>30</v>
      </c>
      <c r="C41" t="s">
        <v>19</v>
      </c>
      <c r="D41" t="s">
        <v>17</v>
      </c>
      <c r="E41" t="s">
        <v>12</v>
      </c>
      <c r="F41" t="s">
        <v>13</v>
      </c>
      <c r="G41">
        <v>18</v>
      </c>
    </row>
    <row r="42" spans="1:7" x14ac:dyDescent="0.2">
      <c r="A42" t="s">
        <v>8</v>
      </c>
      <c r="B42" t="s">
        <v>30</v>
      </c>
      <c r="C42" t="s">
        <v>21</v>
      </c>
      <c r="D42" t="s">
        <v>17</v>
      </c>
      <c r="E42" t="s">
        <v>12</v>
      </c>
      <c r="F42" t="s">
        <v>13</v>
      </c>
      <c r="G42">
        <v>10</v>
      </c>
    </row>
    <row r="43" spans="1:7" x14ac:dyDescent="0.2">
      <c r="A43" t="s">
        <v>8</v>
      </c>
      <c r="B43" t="s">
        <v>30</v>
      </c>
      <c r="C43" t="s">
        <v>22</v>
      </c>
      <c r="D43" t="s">
        <v>16</v>
      </c>
      <c r="E43" t="s">
        <v>12</v>
      </c>
      <c r="F43" t="s">
        <v>13</v>
      </c>
      <c r="G43">
        <v>3</v>
      </c>
    </row>
    <row r="44" spans="1:7" x14ac:dyDescent="0.2">
      <c r="A44" t="s">
        <v>8</v>
      </c>
      <c r="B44" t="s">
        <v>30</v>
      </c>
      <c r="C44" t="s">
        <v>22</v>
      </c>
      <c r="D44" t="s">
        <v>17</v>
      </c>
      <c r="E44" t="s">
        <v>12</v>
      </c>
      <c r="F44" t="s">
        <v>13</v>
      </c>
      <c r="G44">
        <v>10</v>
      </c>
    </row>
    <row r="45" spans="1:7" x14ac:dyDescent="0.2">
      <c r="A45" t="s">
        <v>8</v>
      </c>
      <c r="B45" t="s">
        <v>30</v>
      </c>
      <c r="C45" t="s">
        <v>23</v>
      </c>
      <c r="D45" t="s">
        <v>11</v>
      </c>
      <c r="E45" t="s">
        <v>12</v>
      </c>
      <c r="F45" t="s">
        <v>13</v>
      </c>
      <c r="G45">
        <v>1</v>
      </c>
    </row>
    <row r="46" spans="1:7" x14ac:dyDescent="0.2">
      <c r="A46" t="s">
        <v>8</v>
      </c>
      <c r="B46" t="s">
        <v>30</v>
      </c>
      <c r="C46" t="s">
        <v>23</v>
      </c>
      <c r="D46" t="s">
        <v>17</v>
      </c>
      <c r="E46" t="s">
        <v>12</v>
      </c>
      <c r="F46" t="s">
        <v>13</v>
      </c>
      <c r="G46">
        <v>5</v>
      </c>
    </row>
    <row r="47" spans="1:7" x14ac:dyDescent="0.2">
      <c r="A47" t="s">
        <v>8</v>
      </c>
      <c r="B47" t="s">
        <v>30</v>
      </c>
      <c r="C47" t="s">
        <v>25</v>
      </c>
      <c r="D47" t="s">
        <v>11</v>
      </c>
      <c r="E47" t="s">
        <v>12</v>
      </c>
      <c r="F47" t="s">
        <v>13</v>
      </c>
      <c r="G47">
        <v>1</v>
      </c>
    </row>
    <row r="48" spans="1:7" x14ac:dyDescent="0.2">
      <c r="A48" t="s">
        <v>8</v>
      </c>
      <c r="B48" t="s">
        <v>30</v>
      </c>
      <c r="C48" t="s">
        <v>25</v>
      </c>
      <c r="D48" t="s">
        <v>17</v>
      </c>
      <c r="E48" t="s">
        <v>12</v>
      </c>
      <c r="F48" t="s">
        <v>13</v>
      </c>
      <c r="G48">
        <v>3</v>
      </c>
    </row>
    <row r="49" spans="1:7" x14ac:dyDescent="0.2">
      <c r="A49" t="s">
        <v>8</v>
      </c>
      <c r="B49" t="s">
        <v>30</v>
      </c>
      <c r="C49" t="s">
        <v>26</v>
      </c>
      <c r="D49" t="s">
        <v>11</v>
      </c>
      <c r="E49" t="s">
        <v>12</v>
      </c>
      <c r="F49" t="s">
        <v>13</v>
      </c>
      <c r="G49">
        <v>1</v>
      </c>
    </row>
    <row r="50" spans="1:7" x14ac:dyDescent="0.2">
      <c r="A50" t="s">
        <v>8</v>
      </c>
      <c r="B50" t="s">
        <v>30</v>
      </c>
      <c r="C50" t="s">
        <v>26</v>
      </c>
      <c r="D50" t="s">
        <v>16</v>
      </c>
      <c r="E50" t="s">
        <v>12</v>
      </c>
      <c r="F50" t="s">
        <v>13</v>
      </c>
      <c r="G50">
        <v>2</v>
      </c>
    </row>
    <row r="51" spans="1:7" x14ac:dyDescent="0.2">
      <c r="A51" t="s">
        <v>8</v>
      </c>
      <c r="B51" t="s">
        <v>30</v>
      </c>
      <c r="C51" t="s">
        <v>26</v>
      </c>
      <c r="D51" t="s">
        <v>20</v>
      </c>
      <c r="E51" t="s">
        <v>12</v>
      </c>
      <c r="F51" t="s">
        <v>13</v>
      </c>
      <c r="G51">
        <v>1</v>
      </c>
    </row>
    <row r="52" spans="1:7" x14ac:dyDescent="0.2">
      <c r="A52" t="s">
        <v>8</v>
      </c>
      <c r="B52" t="s">
        <v>30</v>
      </c>
      <c r="C52" t="s">
        <v>26</v>
      </c>
      <c r="D52" t="s">
        <v>17</v>
      </c>
      <c r="E52" t="s">
        <v>12</v>
      </c>
      <c r="F52" t="s">
        <v>13</v>
      </c>
      <c r="G52">
        <v>27.999999999999996</v>
      </c>
    </row>
    <row r="53" spans="1:7" x14ac:dyDescent="0.2">
      <c r="A53" t="s">
        <v>8</v>
      </c>
      <c r="B53" t="s">
        <v>30</v>
      </c>
      <c r="C53" t="s">
        <v>27</v>
      </c>
      <c r="D53" t="s">
        <v>16</v>
      </c>
      <c r="E53" t="s">
        <v>12</v>
      </c>
      <c r="F53" t="s">
        <v>13</v>
      </c>
      <c r="G53">
        <v>2</v>
      </c>
    </row>
    <row r="54" spans="1:7" x14ac:dyDescent="0.2">
      <c r="A54" t="s">
        <v>8</v>
      </c>
      <c r="B54" t="s">
        <v>30</v>
      </c>
      <c r="C54" t="s">
        <v>27</v>
      </c>
      <c r="D54" t="s">
        <v>17</v>
      </c>
      <c r="E54" t="s">
        <v>12</v>
      </c>
      <c r="F54" t="s">
        <v>13</v>
      </c>
      <c r="G54">
        <v>13</v>
      </c>
    </row>
    <row r="55" spans="1:7" x14ac:dyDescent="0.2">
      <c r="A55" t="s">
        <v>8</v>
      </c>
      <c r="B55" t="s">
        <v>30</v>
      </c>
      <c r="C55" t="s">
        <v>28</v>
      </c>
      <c r="D55" t="s">
        <v>11</v>
      </c>
      <c r="E55" t="s">
        <v>12</v>
      </c>
      <c r="F55" t="s">
        <v>13</v>
      </c>
      <c r="G55">
        <v>1</v>
      </c>
    </row>
    <row r="56" spans="1:7" x14ac:dyDescent="0.2">
      <c r="A56" t="s">
        <v>8</v>
      </c>
      <c r="B56" t="s">
        <v>30</v>
      </c>
      <c r="C56" t="s">
        <v>28</v>
      </c>
      <c r="D56" t="s">
        <v>20</v>
      </c>
      <c r="E56" t="s">
        <v>12</v>
      </c>
      <c r="F56" t="s">
        <v>13</v>
      </c>
      <c r="G56">
        <v>1</v>
      </c>
    </row>
    <row r="57" spans="1:7" x14ac:dyDescent="0.2">
      <c r="A57" t="s">
        <v>8</v>
      </c>
      <c r="B57" t="s">
        <v>30</v>
      </c>
      <c r="C57" t="s">
        <v>28</v>
      </c>
      <c r="D57" t="s">
        <v>17</v>
      </c>
      <c r="E57" t="s">
        <v>12</v>
      </c>
      <c r="F57" t="s">
        <v>13</v>
      </c>
      <c r="G57">
        <v>17</v>
      </c>
    </row>
    <row r="58" spans="1:7" x14ac:dyDescent="0.2">
      <c r="A58" t="s">
        <v>8</v>
      </c>
      <c r="B58" t="s">
        <v>30</v>
      </c>
      <c r="C58" t="s">
        <v>29</v>
      </c>
      <c r="D58" t="s">
        <v>11</v>
      </c>
      <c r="E58" t="s">
        <v>12</v>
      </c>
      <c r="F58" t="s">
        <v>13</v>
      </c>
      <c r="G58">
        <v>4</v>
      </c>
    </row>
    <row r="59" spans="1:7" x14ac:dyDescent="0.2">
      <c r="A59" t="s">
        <v>8</v>
      </c>
      <c r="B59" t="s">
        <v>30</v>
      </c>
      <c r="C59" t="s">
        <v>29</v>
      </c>
      <c r="D59" t="s">
        <v>16</v>
      </c>
      <c r="E59" t="s">
        <v>12</v>
      </c>
      <c r="F59" t="s">
        <v>13</v>
      </c>
      <c r="G59">
        <v>2</v>
      </c>
    </row>
    <row r="60" spans="1:7" x14ac:dyDescent="0.2">
      <c r="A60" t="s">
        <v>8</v>
      </c>
      <c r="B60" t="s">
        <v>30</v>
      </c>
      <c r="C60" t="s">
        <v>29</v>
      </c>
      <c r="D60" t="s">
        <v>17</v>
      </c>
      <c r="E60" t="s">
        <v>12</v>
      </c>
      <c r="F60" t="s">
        <v>13</v>
      </c>
      <c r="G60">
        <v>67</v>
      </c>
    </row>
    <row r="61" spans="1:7" x14ac:dyDescent="0.2">
      <c r="A61" t="s">
        <v>8</v>
      </c>
      <c r="B61" t="s">
        <v>31</v>
      </c>
      <c r="C61" t="s">
        <v>10</v>
      </c>
      <c r="D61" t="s">
        <v>16</v>
      </c>
      <c r="E61" t="s">
        <v>12</v>
      </c>
      <c r="F61" t="s">
        <v>13</v>
      </c>
      <c r="G61">
        <v>1</v>
      </c>
    </row>
    <row r="62" spans="1:7" x14ac:dyDescent="0.2">
      <c r="A62" t="s">
        <v>8</v>
      </c>
      <c r="B62" t="s">
        <v>31</v>
      </c>
      <c r="C62" t="s">
        <v>10</v>
      </c>
      <c r="D62" t="s">
        <v>17</v>
      </c>
      <c r="E62" t="s">
        <v>12</v>
      </c>
      <c r="F62" t="s">
        <v>13</v>
      </c>
      <c r="G62">
        <v>25</v>
      </c>
    </row>
    <row r="63" spans="1:7" x14ac:dyDescent="0.2">
      <c r="A63" t="s">
        <v>8</v>
      </c>
      <c r="B63" t="s">
        <v>31</v>
      </c>
      <c r="C63" t="s">
        <v>18</v>
      </c>
      <c r="D63" t="s">
        <v>16</v>
      </c>
      <c r="E63" t="s">
        <v>12</v>
      </c>
      <c r="F63" t="s">
        <v>13</v>
      </c>
      <c r="G63">
        <v>1</v>
      </c>
    </row>
    <row r="64" spans="1:7" x14ac:dyDescent="0.2">
      <c r="A64" t="s">
        <v>8</v>
      </c>
      <c r="B64" t="s">
        <v>31</v>
      </c>
      <c r="C64" t="s">
        <v>18</v>
      </c>
      <c r="D64" t="s">
        <v>17</v>
      </c>
      <c r="E64" t="s">
        <v>12</v>
      </c>
      <c r="F64" t="s">
        <v>13</v>
      </c>
      <c r="G64">
        <v>24</v>
      </c>
    </row>
    <row r="65" spans="1:7" x14ac:dyDescent="0.2">
      <c r="A65" t="s">
        <v>8</v>
      </c>
      <c r="B65" t="s">
        <v>31</v>
      </c>
      <c r="C65" t="s">
        <v>19</v>
      </c>
      <c r="D65" t="s">
        <v>11</v>
      </c>
      <c r="E65" t="s">
        <v>12</v>
      </c>
      <c r="F65" t="s">
        <v>13</v>
      </c>
      <c r="G65">
        <v>2</v>
      </c>
    </row>
    <row r="66" spans="1:7" x14ac:dyDescent="0.2">
      <c r="A66" t="s">
        <v>8</v>
      </c>
      <c r="B66" t="s">
        <v>31</v>
      </c>
      <c r="C66" t="s">
        <v>19</v>
      </c>
      <c r="D66" t="s">
        <v>17</v>
      </c>
      <c r="E66" t="s">
        <v>12</v>
      </c>
      <c r="F66" t="s">
        <v>13</v>
      </c>
      <c r="G66">
        <v>12</v>
      </c>
    </row>
    <row r="67" spans="1:7" x14ac:dyDescent="0.2">
      <c r="A67" t="s">
        <v>8</v>
      </c>
      <c r="B67" t="s">
        <v>31</v>
      </c>
      <c r="C67" t="s">
        <v>21</v>
      </c>
      <c r="D67" t="s">
        <v>11</v>
      </c>
      <c r="E67" t="s">
        <v>12</v>
      </c>
      <c r="F67" t="s">
        <v>13</v>
      </c>
      <c r="G67">
        <v>1</v>
      </c>
    </row>
    <row r="68" spans="1:7" x14ac:dyDescent="0.2">
      <c r="A68" t="s">
        <v>8</v>
      </c>
      <c r="B68" t="s">
        <v>31</v>
      </c>
      <c r="C68" t="s">
        <v>21</v>
      </c>
      <c r="D68" t="s">
        <v>16</v>
      </c>
      <c r="E68" t="s">
        <v>12</v>
      </c>
      <c r="F68" t="s">
        <v>13</v>
      </c>
      <c r="G68">
        <v>1</v>
      </c>
    </row>
    <row r="69" spans="1:7" x14ac:dyDescent="0.2">
      <c r="A69" t="s">
        <v>8</v>
      </c>
      <c r="B69" t="s">
        <v>31</v>
      </c>
      <c r="C69" t="s">
        <v>21</v>
      </c>
      <c r="D69" t="s">
        <v>17</v>
      </c>
      <c r="E69" t="s">
        <v>12</v>
      </c>
      <c r="F69" t="s">
        <v>13</v>
      </c>
      <c r="G69">
        <v>17</v>
      </c>
    </row>
    <row r="70" spans="1:7" x14ac:dyDescent="0.2">
      <c r="A70" t="s">
        <v>8</v>
      </c>
      <c r="B70" t="s">
        <v>31</v>
      </c>
      <c r="C70" t="s">
        <v>22</v>
      </c>
      <c r="D70" t="s">
        <v>11</v>
      </c>
      <c r="E70" t="s">
        <v>12</v>
      </c>
      <c r="F70" t="s">
        <v>13</v>
      </c>
      <c r="G70">
        <v>2</v>
      </c>
    </row>
    <row r="71" spans="1:7" x14ac:dyDescent="0.2">
      <c r="A71" t="s">
        <v>8</v>
      </c>
      <c r="B71" t="s">
        <v>31</v>
      </c>
      <c r="C71" t="s">
        <v>22</v>
      </c>
      <c r="D71" t="s">
        <v>16</v>
      </c>
      <c r="E71" t="s">
        <v>12</v>
      </c>
      <c r="F71" t="s">
        <v>13</v>
      </c>
      <c r="G71">
        <v>2</v>
      </c>
    </row>
    <row r="72" spans="1:7" x14ac:dyDescent="0.2">
      <c r="A72" t="s">
        <v>8</v>
      </c>
      <c r="B72" t="s">
        <v>31</v>
      </c>
      <c r="C72" t="s">
        <v>22</v>
      </c>
      <c r="D72" t="s">
        <v>17</v>
      </c>
      <c r="E72" t="s">
        <v>12</v>
      </c>
      <c r="F72" t="s">
        <v>13</v>
      </c>
      <c r="G72">
        <v>15</v>
      </c>
    </row>
    <row r="73" spans="1:7" x14ac:dyDescent="0.2">
      <c r="A73" t="s">
        <v>8</v>
      </c>
      <c r="B73" t="s">
        <v>31</v>
      </c>
      <c r="C73" t="s">
        <v>23</v>
      </c>
      <c r="D73" t="s">
        <v>16</v>
      </c>
      <c r="E73" t="s">
        <v>12</v>
      </c>
      <c r="F73" t="s">
        <v>13</v>
      </c>
      <c r="G73">
        <v>1</v>
      </c>
    </row>
    <row r="74" spans="1:7" x14ac:dyDescent="0.2">
      <c r="A74" t="s">
        <v>8</v>
      </c>
      <c r="B74" t="s">
        <v>31</v>
      </c>
      <c r="C74" t="s">
        <v>23</v>
      </c>
      <c r="D74" t="s">
        <v>17</v>
      </c>
      <c r="E74" t="s">
        <v>12</v>
      </c>
      <c r="F74" t="s">
        <v>13</v>
      </c>
      <c r="G74">
        <v>5</v>
      </c>
    </row>
    <row r="75" spans="1:7" x14ac:dyDescent="0.2">
      <c r="A75" t="s">
        <v>8</v>
      </c>
      <c r="B75" t="s">
        <v>31</v>
      </c>
      <c r="C75" t="s">
        <v>24</v>
      </c>
      <c r="D75" t="s">
        <v>11</v>
      </c>
      <c r="E75" t="s">
        <v>12</v>
      </c>
      <c r="F75" t="s">
        <v>13</v>
      </c>
      <c r="G75">
        <v>2</v>
      </c>
    </row>
    <row r="76" spans="1:7" x14ac:dyDescent="0.2">
      <c r="A76" t="s">
        <v>8</v>
      </c>
      <c r="B76" t="s">
        <v>31</v>
      </c>
      <c r="C76" t="s">
        <v>24</v>
      </c>
      <c r="D76" t="s">
        <v>16</v>
      </c>
      <c r="E76" t="s">
        <v>12</v>
      </c>
      <c r="F76" t="s">
        <v>13</v>
      </c>
      <c r="G76">
        <v>1</v>
      </c>
    </row>
    <row r="77" spans="1:7" x14ac:dyDescent="0.2">
      <c r="A77" t="s">
        <v>8</v>
      </c>
      <c r="B77" t="s">
        <v>31</v>
      </c>
      <c r="C77" t="s">
        <v>24</v>
      </c>
      <c r="D77" t="s">
        <v>17</v>
      </c>
      <c r="E77" t="s">
        <v>12</v>
      </c>
      <c r="F77" t="s">
        <v>13</v>
      </c>
      <c r="G77">
        <v>8</v>
      </c>
    </row>
    <row r="78" spans="1:7" x14ac:dyDescent="0.2">
      <c r="A78" t="s">
        <v>8</v>
      </c>
      <c r="B78" t="s">
        <v>31</v>
      </c>
      <c r="C78" t="s">
        <v>25</v>
      </c>
      <c r="D78" t="s">
        <v>11</v>
      </c>
      <c r="E78" t="s">
        <v>12</v>
      </c>
      <c r="F78" t="s">
        <v>13</v>
      </c>
      <c r="G78">
        <v>2</v>
      </c>
    </row>
    <row r="79" spans="1:7" x14ac:dyDescent="0.2">
      <c r="A79" t="s">
        <v>8</v>
      </c>
      <c r="B79" t="s">
        <v>31</v>
      </c>
      <c r="C79" t="s">
        <v>25</v>
      </c>
      <c r="D79" t="s">
        <v>16</v>
      </c>
      <c r="E79" t="s">
        <v>12</v>
      </c>
      <c r="F79" t="s">
        <v>13</v>
      </c>
      <c r="G79">
        <v>1</v>
      </c>
    </row>
    <row r="80" spans="1:7" x14ac:dyDescent="0.2">
      <c r="A80" t="s">
        <v>8</v>
      </c>
      <c r="B80" t="s">
        <v>31</v>
      </c>
      <c r="C80" t="s">
        <v>25</v>
      </c>
      <c r="D80" t="s">
        <v>17</v>
      </c>
      <c r="E80" t="s">
        <v>12</v>
      </c>
      <c r="F80" t="s">
        <v>13</v>
      </c>
      <c r="G80">
        <v>10</v>
      </c>
    </row>
    <row r="81" spans="1:7" x14ac:dyDescent="0.2">
      <c r="A81" t="s">
        <v>8</v>
      </c>
      <c r="B81" t="s">
        <v>31</v>
      </c>
      <c r="C81" t="s">
        <v>26</v>
      </c>
      <c r="D81" t="s">
        <v>11</v>
      </c>
      <c r="E81" t="s">
        <v>12</v>
      </c>
      <c r="F81" t="s">
        <v>13</v>
      </c>
      <c r="G81">
        <v>6</v>
      </c>
    </row>
    <row r="82" spans="1:7" x14ac:dyDescent="0.2">
      <c r="A82" t="s">
        <v>8</v>
      </c>
      <c r="B82" t="s">
        <v>31</v>
      </c>
      <c r="C82" t="s">
        <v>26</v>
      </c>
      <c r="D82" t="s">
        <v>16</v>
      </c>
      <c r="E82" t="s">
        <v>12</v>
      </c>
      <c r="F82" t="s">
        <v>13</v>
      </c>
      <c r="G82">
        <v>1</v>
      </c>
    </row>
    <row r="83" spans="1:7" x14ac:dyDescent="0.2">
      <c r="A83" t="s">
        <v>8</v>
      </c>
      <c r="B83" t="s">
        <v>31</v>
      </c>
      <c r="C83" t="s">
        <v>26</v>
      </c>
      <c r="D83" t="s">
        <v>17</v>
      </c>
      <c r="E83" t="s">
        <v>12</v>
      </c>
      <c r="F83" t="s">
        <v>13</v>
      </c>
      <c r="G83">
        <v>43</v>
      </c>
    </row>
    <row r="84" spans="1:7" x14ac:dyDescent="0.2">
      <c r="A84" t="s">
        <v>8</v>
      </c>
      <c r="B84" t="s">
        <v>31</v>
      </c>
      <c r="C84" t="s">
        <v>27</v>
      </c>
      <c r="D84" t="s">
        <v>11</v>
      </c>
      <c r="E84" t="s">
        <v>12</v>
      </c>
      <c r="F84" t="s">
        <v>13</v>
      </c>
      <c r="G84">
        <v>2</v>
      </c>
    </row>
    <row r="85" spans="1:7" x14ac:dyDescent="0.2">
      <c r="A85" t="s">
        <v>8</v>
      </c>
      <c r="B85" t="s">
        <v>31</v>
      </c>
      <c r="C85" t="s">
        <v>27</v>
      </c>
      <c r="D85" t="s">
        <v>16</v>
      </c>
      <c r="E85" t="s">
        <v>12</v>
      </c>
      <c r="F85" t="s">
        <v>13</v>
      </c>
      <c r="G85">
        <v>2</v>
      </c>
    </row>
    <row r="86" spans="1:7" x14ac:dyDescent="0.2">
      <c r="A86" t="s">
        <v>8</v>
      </c>
      <c r="B86" t="s">
        <v>31</v>
      </c>
      <c r="C86" t="s">
        <v>27</v>
      </c>
      <c r="D86" t="s">
        <v>17</v>
      </c>
      <c r="E86" t="s">
        <v>12</v>
      </c>
      <c r="F86" t="s">
        <v>13</v>
      </c>
      <c r="G86">
        <v>19</v>
      </c>
    </row>
    <row r="87" spans="1:7" x14ac:dyDescent="0.2">
      <c r="A87" t="s">
        <v>8</v>
      </c>
      <c r="B87" t="s">
        <v>31</v>
      </c>
      <c r="C87" t="s">
        <v>28</v>
      </c>
      <c r="D87" t="s">
        <v>11</v>
      </c>
      <c r="E87" t="s">
        <v>12</v>
      </c>
      <c r="F87" t="s">
        <v>13</v>
      </c>
      <c r="G87">
        <v>1</v>
      </c>
    </row>
    <row r="88" spans="1:7" x14ac:dyDescent="0.2">
      <c r="A88" t="s">
        <v>8</v>
      </c>
      <c r="B88" t="s">
        <v>31</v>
      </c>
      <c r="C88" t="s">
        <v>28</v>
      </c>
      <c r="D88" t="s">
        <v>16</v>
      </c>
      <c r="E88" t="s">
        <v>12</v>
      </c>
      <c r="F88" t="s">
        <v>13</v>
      </c>
      <c r="G88">
        <v>5</v>
      </c>
    </row>
    <row r="89" spans="1:7" x14ac:dyDescent="0.2">
      <c r="A89" t="s">
        <v>8</v>
      </c>
      <c r="B89" t="s">
        <v>31</v>
      </c>
      <c r="C89" t="s">
        <v>28</v>
      </c>
      <c r="D89" t="s">
        <v>17</v>
      </c>
      <c r="E89" t="s">
        <v>12</v>
      </c>
      <c r="F89" t="s">
        <v>13</v>
      </c>
      <c r="G89">
        <v>19</v>
      </c>
    </row>
    <row r="90" spans="1:7" x14ac:dyDescent="0.2">
      <c r="A90" t="s">
        <v>8</v>
      </c>
      <c r="B90" t="s">
        <v>31</v>
      </c>
      <c r="C90" t="s">
        <v>29</v>
      </c>
      <c r="D90" t="s">
        <v>11</v>
      </c>
      <c r="E90" t="s">
        <v>12</v>
      </c>
      <c r="F90" t="s">
        <v>13</v>
      </c>
      <c r="G90">
        <v>5</v>
      </c>
    </row>
    <row r="91" spans="1:7" x14ac:dyDescent="0.2">
      <c r="A91" t="s">
        <v>8</v>
      </c>
      <c r="B91" t="s">
        <v>31</v>
      </c>
      <c r="C91" t="s">
        <v>29</v>
      </c>
      <c r="D91" t="s">
        <v>16</v>
      </c>
      <c r="E91" t="s">
        <v>12</v>
      </c>
      <c r="F91" t="s">
        <v>13</v>
      </c>
      <c r="G91">
        <v>4</v>
      </c>
    </row>
    <row r="92" spans="1:7" x14ac:dyDescent="0.2">
      <c r="A92" t="s">
        <v>8</v>
      </c>
      <c r="B92" t="s">
        <v>31</v>
      </c>
      <c r="C92" t="s">
        <v>29</v>
      </c>
      <c r="D92" t="s">
        <v>17</v>
      </c>
      <c r="E92" t="s">
        <v>12</v>
      </c>
      <c r="F92" t="s">
        <v>13</v>
      </c>
      <c r="G92">
        <v>13</v>
      </c>
    </row>
    <row r="93" spans="1:7" x14ac:dyDescent="0.2">
      <c r="A93" t="s">
        <v>8</v>
      </c>
      <c r="B93" t="s">
        <v>32</v>
      </c>
      <c r="C93" t="s">
        <v>10</v>
      </c>
      <c r="D93" t="s">
        <v>17</v>
      </c>
      <c r="E93" t="s">
        <v>12</v>
      </c>
      <c r="F93" t="s">
        <v>13</v>
      </c>
      <c r="G93">
        <v>2</v>
      </c>
    </row>
    <row r="94" spans="1:7" x14ac:dyDescent="0.2">
      <c r="A94" t="s">
        <v>8</v>
      </c>
      <c r="B94" t="s">
        <v>32</v>
      </c>
      <c r="C94" t="s">
        <v>18</v>
      </c>
      <c r="D94" t="s">
        <v>17</v>
      </c>
      <c r="E94" t="s">
        <v>12</v>
      </c>
      <c r="F94" t="s">
        <v>13</v>
      </c>
      <c r="G94">
        <v>1</v>
      </c>
    </row>
    <row r="95" spans="1:7" x14ac:dyDescent="0.2">
      <c r="A95" t="s">
        <v>8</v>
      </c>
      <c r="B95" t="s">
        <v>32</v>
      </c>
      <c r="C95" t="s">
        <v>19</v>
      </c>
      <c r="D95" t="s">
        <v>17</v>
      </c>
      <c r="E95" t="s">
        <v>12</v>
      </c>
      <c r="F95" t="s">
        <v>13</v>
      </c>
      <c r="G95">
        <v>1</v>
      </c>
    </row>
    <row r="96" spans="1:7" x14ac:dyDescent="0.2">
      <c r="A96" t="s">
        <v>8</v>
      </c>
      <c r="B96" t="s">
        <v>32</v>
      </c>
      <c r="C96" t="s">
        <v>21</v>
      </c>
      <c r="D96" t="s">
        <v>17</v>
      </c>
      <c r="E96" t="s">
        <v>12</v>
      </c>
      <c r="F96" t="s">
        <v>13</v>
      </c>
      <c r="G96">
        <v>1</v>
      </c>
    </row>
    <row r="97" spans="1:7" x14ac:dyDescent="0.2">
      <c r="A97" t="s">
        <v>8</v>
      </c>
      <c r="B97" t="s">
        <v>32</v>
      </c>
      <c r="C97" t="s">
        <v>25</v>
      </c>
      <c r="D97" t="s">
        <v>17</v>
      </c>
      <c r="E97" t="s">
        <v>12</v>
      </c>
      <c r="F97" t="s">
        <v>13</v>
      </c>
      <c r="G97">
        <v>1</v>
      </c>
    </row>
    <row r="98" spans="1:7" x14ac:dyDescent="0.2">
      <c r="A98" t="s">
        <v>8</v>
      </c>
      <c r="B98" t="s">
        <v>32</v>
      </c>
      <c r="C98" t="s">
        <v>26</v>
      </c>
      <c r="D98" t="s">
        <v>17</v>
      </c>
      <c r="E98" t="s">
        <v>12</v>
      </c>
      <c r="F98" t="s">
        <v>13</v>
      </c>
      <c r="G98">
        <v>2</v>
      </c>
    </row>
    <row r="99" spans="1:7" x14ac:dyDescent="0.2">
      <c r="A99" t="s">
        <v>8</v>
      </c>
      <c r="B99" t="s">
        <v>32</v>
      </c>
      <c r="C99" t="s">
        <v>27</v>
      </c>
      <c r="D99" t="s">
        <v>17</v>
      </c>
      <c r="E99" t="s">
        <v>12</v>
      </c>
      <c r="F99" t="s">
        <v>13</v>
      </c>
      <c r="G99">
        <v>2</v>
      </c>
    </row>
    <row r="100" spans="1:7" x14ac:dyDescent="0.2">
      <c r="A100" t="s">
        <v>8</v>
      </c>
      <c r="B100" t="s">
        <v>32</v>
      </c>
      <c r="C100" t="s">
        <v>28</v>
      </c>
      <c r="D100" t="s">
        <v>17</v>
      </c>
      <c r="E100" t="s">
        <v>12</v>
      </c>
      <c r="F100" t="s">
        <v>13</v>
      </c>
      <c r="G100">
        <v>1</v>
      </c>
    </row>
    <row r="101" spans="1:7" x14ac:dyDescent="0.2">
      <c r="A101" t="s">
        <v>8</v>
      </c>
      <c r="B101" t="s">
        <v>32</v>
      </c>
      <c r="C101" t="s">
        <v>29</v>
      </c>
      <c r="D101" t="s">
        <v>17</v>
      </c>
      <c r="E101" t="s">
        <v>12</v>
      </c>
      <c r="F101" t="s">
        <v>13</v>
      </c>
      <c r="G101">
        <v>4</v>
      </c>
    </row>
    <row r="102" spans="1:7" x14ac:dyDescent="0.2">
      <c r="A102" t="s">
        <v>33</v>
      </c>
      <c r="B102" t="s">
        <v>9</v>
      </c>
      <c r="C102" t="s">
        <v>10</v>
      </c>
      <c r="D102" t="s">
        <v>11</v>
      </c>
      <c r="E102" t="s">
        <v>12</v>
      </c>
      <c r="F102" t="s">
        <v>13</v>
      </c>
      <c r="G102">
        <v>4</v>
      </c>
    </row>
    <row r="103" spans="1:7" x14ac:dyDescent="0.2">
      <c r="A103" t="s">
        <v>33</v>
      </c>
      <c r="B103" t="s">
        <v>9</v>
      </c>
      <c r="C103" t="s">
        <v>10</v>
      </c>
      <c r="D103" t="s">
        <v>16</v>
      </c>
      <c r="E103" t="s">
        <v>12</v>
      </c>
      <c r="F103" t="s">
        <v>13</v>
      </c>
      <c r="G103">
        <v>10</v>
      </c>
    </row>
    <row r="104" spans="1:7" x14ac:dyDescent="0.2">
      <c r="A104" t="s">
        <v>33</v>
      </c>
      <c r="B104" t="s">
        <v>9</v>
      </c>
      <c r="C104" t="s">
        <v>10</v>
      </c>
      <c r="D104" t="s">
        <v>17</v>
      </c>
      <c r="E104" t="s">
        <v>12</v>
      </c>
      <c r="F104" t="s">
        <v>13</v>
      </c>
      <c r="G104">
        <v>16</v>
      </c>
    </row>
    <row r="105" spans="1:7" x14ac:dyDescent="0.2">
      <c r="A105" t="s">
        <v>33</v>
      </c>
      <c r="B105" t="s">
        <v>9</v>
      </c>
      <c r="C105" t="s">
        <v>18</v>
      </c>
      <c r="D105" t="s">
        <v>11</v>
      </c>
      <c r="E105" t="s">
        <v>12</v>
      </c>
      <c r="F105" t="s">
        <v>13</v>
      </c>
      <c r="G105">
        <v>3</v>
      </c>
    </row>
    <row r="106" spans="1:7" x14ac:dyDescent="0.2">
      <c r="A106" t="s">
        <v>33</v>
      </c>
      <c r="B106" t="s">
        <v>9</v>
      </c>
      <c r="C106" t="s">
        <v>18</v>
      </c>
      <c r="D106" t="s">
        <v>16</v>
      </c>
      <c r="E106" t="s">
        <v>12</v>
      </c>
      <c r="F106" t="s">
        <v>13</v>
      </c>
      <c r="G106">
        <v>4</v>
      </c>
    </row>
    <row r="107" spans="1:7" x14ac:dyDescent="0.2">
      <c r="A107" t="s">
        <v>33</v>
      </c>
      <c r="B107" t="s">
        <v>9</v>
      </c>
      <c r="C107" t="s">
        <v>18</v>
      </c>
      <c r="D107" t="s">
        <v>17</v>
      </c>
      <c r="E107" t="s">
        <v>12</v>
      </c>
      <c r="F107" t="s">
        <v>13</v>
      </c>
      <c r="G107">
        <v>8</v>
      </c>
    </row>
    <row r="108" spans="1:7" x14ac:dyDescent="0.2">
      <c r="A108" t="s">
        <v>33</v>
      </c>
      <c r="B108" t="s">
        <v>9</v>
      </c>
      <c r="C108" t="s">
        <v>19</v>
      </c>
      <c r="D108" t="s">
        <v>11</v>
      </c>
      <c r="E108" t="s">
        <v>12</v>
      </c>
      <c r="F108" t="s">
        <v>13</v>
      </c>
      <c r="G108">
        <v>3</v>
      </c>
    </row>
    <row r="109" spans="1:7" x14ac:dyDescent="0.2">
      <c r="A109" t="s">
        <v>33</v>
      </c>
      <c r="B109" t="s">
        <v>9</v>
      </c>
      <c r="C109" t="s">
        <v>19</v>
      </c>
      <c r="D109" t="s">
        <v>16</v>
      </c>
      <c r="E109" t="s">
        <v>12</v>
      </c>
      <c r="F109" t="s">
        <v>13</v>
      </c>
      <c r="G109">
        <v>10</v>
      </c>
    </row>
    <row r="110" spans="1:7" x14ac:dyDescent="0.2">
      <c r="A110" t="s">
        <v>33</v>
      </c>
      <c r="B110" t="s">
        <v>9</v>
      </c>
      <c r="C110" t="s">
        <v>19</v>
      </c>
      <c r="D110" t="s">
        <v>17</v>
      </c>
      <c r="E110" t="s">
        <v>12</v>
      </c>
      <c r="F110" t="s">
        <v>13</v>
      </c>
      <c r="G110">
        <v>7</v>
      </c>
    </row>
    <row r="111" spans="1:7" x14ac:dyDescent="0.2">
      <c r="A111" t="s">
        <v>33</v>
      </c>
      <c r="B111" t="s">
        <v>9</v>
      </c>
      <c r="C111" t="s">
        <v>21</v>
      </c>
      <c r="D111" t="s">
        <v>11</v>
      </c>
      <c r="E111" t="s">
        <v>12</v>
      </c>
      <c r="F111" t="s">
        <v>13</v>
      </c>
      <c r="G111">
        <v>3</v>
      </c>
    </row>
    <row r="112" spans="1:7" x14ac:dyDescent="0.2">
      <c r="A112" t="s">
        <v>33</v>
      </c>
      <c r="B112" t="s">
        <v>9</v>
      </c>
      <c r="C112" t="s">
        <v>21</v>
      </c>
      <c r="D112" t="s">
        <v>16</v>
      </c>
      <c r="E112" t="s">
        <v>12</v>
      </c>
      <c r="F112" t="s">
        <v>13</v>
      </c>
      <c r="G112">
        <v>9</v>
      </c>
    </row>
    <row r="113" spans="1:7" x14ac:dyDescent="0.2">
      <c r="A113" t="s">
        <v>33</v>
      </c>
      <c r="B113" t="s">
        <v>9</v>
      </c>
      <c r="C113" t="s">
        <v>21</v>
      </c>
      <c r="D113" t="s">
        <v>17</v>
      </c>
      <c r="E113" t="s">
        <v>12</v>
      </c>
      <c r="F113" t="s">
        <v>13</v>
      </c>
      <c r="G113">
        <v>9</v>
      </c>
    </row>
    <row r="114" spans="1:7" x14ac:dyDescent="0.2">
      <c r="A114" t="s">
        <v>33</v>
      </c>
      <c r="B114" t="s">
        <v>9</v>
      </c>
      <c r="C114" t="s">
        <v>22</v>
      </c>
      <c r="D114" t="s">
        <v>11</v>
      </c>
      <c r="E114" t="s">
        <v>12</v>
      </c>
      <c r="F114" t="s">
        <v>13</v>
      </c>
      <c r="G114">
        <v>1</v>
      </c>
    </row>
    <row r="115" spans="1:7" x14ac:dyDescent="0.2">
      <c r="A115" t="s">
        <v>33</v>
      </c>
      <c r="B115" t="s">
        <v>9</v>
      </c>
      <c r="C115" t="s">
        <v>22</v>
      </c>
      <c r="D115" t="s">
        <v>16</v>
      </c>
      <c r="E115" t="s">
        <v>12</v>
      </c>
      <c r="F115" t="s">
        <v>13</v>
      </c>
      <c r="G115">
        <v>4</v>
      </c>
    </row>
    <row r="116" spans="1:7" x14ac:dyDescent="0.2">
      <c r="A116" t="s">
        <v>33</v>
      </c>
      <c r="B116" t="s">
        <v>9</v>
      </c>
      <c r="C116" t="s">
        <v>22</v>
      </c>
      <c r="D116" t="s">
        <v>17</v>
      </c>
      <c r="E116" t="s">
        <v>12</v>
      </c>
      <c r="F116" t="s">
        <v>13</v>
      </c>
      <c r="G116">
        <v>6</v>
      </c>
    </row>
    <row r="117" spans="1:7" x14ac:dyDescent="0.2">
      <c r="A117" t="s">
        <v>33</v>
      </c>
      <c r="B117" t="s">
        <v>9</v>
      </c>
      <c r="C117" t="s">
        <v>23</v>
      </c>
      <c r="D117" t="s">
        <v>11</v>
      </c>
      <c r="E117" t="s">
        <v>12</v>
      </c>
      <c r="F117" t="s">
        <v>13</v>
      </c>
      <c r="G117">
        <v>2</v>
      </c>
    </row>
    <row r="118" spans="1:7" x14ac:dyDescent="0.2">
      <c r="A118" t="s">
        <v>33</v>
      </c>
      <c r="B118" t="s">
        <v>9</v>
      </c>
      <c r="C118" t="s">
        <v>23</v>
      </c>
      <c r="D118" t="s">
        <v>16</v>
      </c>
      <c r="E118" t="s">
        <v>12</v>
      </c>
      <c r="F118" t="s">
        <v>13</v>
      </c>
      <c r="G118">
        <v>6</v>
      </c>
    </row>
    <row r="119" spans="1:7" x14ac:dyDescent="0.2">
      <c r="A119" t="s">
        <v>33</v>
      </c>
      <c r="B119" t="s">
        <v>9</v>
      </c>
      <c r="C119" t="s">
        <v>23</v>
      </c>
      <c r="D119" t="s">
        <v>17</v>
      </c>
      <c r="E119" t="s">
        <v>12</v>
      </c>
      <c r="F119" t="s">
        <v>13</v>
      </c>
      <c r="G119">
        <v>5</v>
      </c>
    </row>
    <row r="120" spans="1:7" x14ac:dyDescent="0.2">
      <c r="A120" t="s">
        <v>33</v>
      </c>
      <c r="B120" t="s">
        <v>9</v>
      </c>
      <c r="C120" t="s">
        <v>24</v>
      </c>
      <c r="D120" t="s">
        <v>11</v>
      </c>
      <c r="E120" t="s">
        <v>12</v>
      </c>
      <c r="F120" t="s">
        <v>13</v>
      </c>
      <c r="G120">
        <v>2</v>
      </c>
    </row>
    <row r="121" spans="1:7" x14ac:dyDescent="0.2">
      <c r="A121" t="s">
        <v>33</v>
      </c>
      <c r="B121" t="s">
        <v>9</v>
      </c>
      <c r="C121" t="s">
        <v>24</v>
      </c>
      <c r="D121" t="s">
        <v>16</v>
      </c>
      <c r="E121" t="s">
        <v>12</v>
      </c>
      <c r="F121" t="s">
        <v>13</v>
      </c>
      <c r="G121">
        <v>12</v>
      </c>
    </row>
    <row r="122" spans="1:7" x14ac:dyDescent="0.2">
      <c r="A122" t="s">
        <v>33</v>
      </c>
      <c r="B122" t="s">
        <v>9</v>
      </c>
      <c r="C122" t="s">
        <v>24</v>
      </c>
      <c r="D122" t="s">
        <v>17</v>
      </c>
      <c r="E122" t="s">
        <v>12</v>
      </c>
      <c r="F122" t="s">
        <v>13</v>
      </c>
      <c r="G122">
        <v>17</v>
      </c>
    </row>
    <row r="123" spans="1:7" x14ac:dyDescent="0.2">
      <c r="A123" t="s">
        <v>33</v>
      </c>
      <c r="B123" t="s">
        <v>9</v>
      </c>
      <c r="C123" t="s">
        <v>25</v>
      </c>
      <c r="D123" t="s">
        <v>11</v>
      </c>
      <c r="E123" t="s">
        <v>12</v>
      </c>
      <c r="F123" t="s">
        <v>13</v>
      </c>
      <c r="G123">
        <v>1</v>
      </c>
    </row>
    <row r="124" spans="1:7" x14ac:dyDescent="0.2">
      <c r="A124" t="s">
        <v>33</v>
      </c>
      <c r="B124" t="s">
        <v>9</v>
      </c>
      <c r="C124" t="s">
        <v>25</v>
      </c>
      <c r="D124" t="s">
        <v>16</v>
      </c>
      <c r="E124" t="s">
        <v>12</v>
      </c>
      <c r="F124" t="s">
        <v>13</v>
      </c>
      <c r="G124">
        <v>9</v>
      </c>
    </row>
    <row r="125" spans="1:7" x14ac:dyDescent="0.2">
      <c r="A125" t="s">
        <v>33</v>
      </c>
      <c r="B125" t="s">
        <v>9</v>
      </c>
      <c r="C125" t="s">
        <v>25</v>
      </c>
      <c r="D125" t="s">
        <v>17</v>
      </c>
      <c r="E125" t="s">
        <v>12</v>
      </c>
      <c r="F125" t="s">
        <v>13</v>
      </c>
      <c r="G125">
        <v>10</v>
      </c>
    </row>
    <row r="126" spans="1:7" x14ac:dyDescent="0.2">
      <c r="A126" t="s">
        <v>33</v>
      </c>
      <c r="B126" t="s">
        <v>9</v>
      </c>
      <c r="C126" t="s">
        <v>26</v>
      </c>
      <c r="D126" t="s">
        <v>11</v>
      </c>
      <c r="E126" t="s">
        <v>12</v>
      </c>
      <c r="F126" t="s">
        <v>13</v>
      </c>
      <c r="G126">
        <v>3</v>
      </c>
    </row>
    <row r="127" spans="1:7" x14ac:dyDescent="0.2">
      <c r="A127" t="s">
        <v>33</v>
      </c>
      <c r="B127" t="s">
        <v>9</v>
      </c>
      <c r="C127" t="s">
        <v>26</v>
      </c>
      <c r="D127" t="s">
        <v>16</v>
      </c>
      <c r="E127" t="s">
        <v>12</v>
      </c>
      <c r="F127" t="s">
        <v>13</v>
      </c>
      <c r="G127">
        <v>10</v>
      </c>
    </row>
    <row r="128" spans="1:7" x14ac:dyDescent="0.2">
      <c r="A128" t="s">
        <v>33</v>
      </c>
      <c r="B128" t="s">
        <v>9</v>
      </c>
      <c r="C128" t="s">
        <v>26</v>
      </c>
      <c r="D128" t="s">
        <v>17</v>
      </c>
      <c r="E128" t="s">
        <v>12</v>
      </c>
      <c r="F128" t="s">
        <v>13</v>
      </c>
      <c r="G128">
        <v>22.000000000000004</v>
      </c>
    </row>
    <row r="129" spans="1:7" x14ac:dyDescent="0.2">
      <c r="A129" t="s">
        <v>33</v>
      </c>
      <c r="B129" t="s">
        <v>9</v>
      </c>
      <c r="C129" t="s">
        <v>27</v>
      </c>
      <c r="D129" t="s">
        <v>11</v>
      </c>
      <c r="E129" t="s">
        <v>12</v>
      </c>
      <c r="F129" t="s">
        <v>13</v>
      </c>
      <c r="G129">
        <v>3</v>
      </c>
    </row>
    <row r="130" spans="1:7" x14ac:dyDescent="0.2">
      <c r="A130" t="s">
        <v>33</v>
      </c>
      <c r="B130" t="s">
        <v>9</v>
      </c>
      <c r="C130" t="s">
        <v>27</v>
      </c>
      <c r="D130" t="s">
        <v>16</v>
      </c>
      <c r="E130" t="s">
        <v>12</v>
      </c>
      <c r="F130" t="s">
        <v>13</v>
      </c>
      <c r="G130">
        <v>9</v>
      </c>
    </row>
    <row r="131" spans="1:7" x14ac:dyDescent="0.2">
      <c r="A131" t="s">
        <v>33</v>
      </c>
      <c r="B131" t="s">
        <v>9</v>
      </c>
      <c r="C131" t="s">
        <v>27</v>
      </c>
      <c r="D131" t="s">
        <v>17</v>
      </c>
      <c r="E131" t="s">
        <v>12</v>
      </c>
      <c r="F131" t="s">
        <v>13</v>
      </c>
      <c r="G131">
        <v>9</v>
      </c>
    </row>
    <row r="132" spans="1:7" x14ac:dyDescent="0.2">
      <c r="A132" t="s">
        <v>33</v>
      </c>
      <c r="B132" t="s">
        <v>9</v>
      </c>
      <c r="C132" t="s">
        <v>28</v>
      </c>
      <c r="D132" t="s">
        <v>11</v>
      </c>
      <c r="E132" t="s">
        <v>12</v>
      </c>
      <c r="F132" t="s">
        <v>13</v>
      </c>
      <c r="G132">
        <v>3</v>
      </c>
    </row>
    <row r="133" spans="1:7" x14ac:dyDescent="0.2">
      <c r="A133" t="s">
        <v>33</v>
      </c>
      <c r="B133" t="s">
        <v>9</v>
      </c>
      <c r="C133" t="s">
        <v>28</v>
      </c>
      <c r="D133" t="s">
        <v>16</v>
      </c>
      <c r="E133" t="s">
        <v>12</v>
      </c>
      <c r="F133" t="s">
        <v>13</v>
      </c>
      <c r="G133">
        <v>8</v>
      </c>
    </row>
    <row r="134" spans="1:7" x14ac:dyDescent="0.2">
      <c r="A134" t="s">
        <v>33</v>
      </c>
      <c r="B134" t="s">
        <v>9</v>
      </c>
      <c r="C134" t="s">
        <v>28</v>
      </c>
      <c r="D134" t="s">
        <v>17</v>
      </c>
      <c r="E134" t="s">
        <v>12</v>
      </c>
      <c r="F134" t="s">
        <v>13</v>
      </c>
      <c r="G134">
        <v>19</v>
      </c>
    </row>
    <row r="135" spans="1:7" x14ac:dyDescent="0.2">
      <c r="A135" t="s">
        <v>33</v>
      </c>
      <c r="B135" t="s">
        <v>9</v>
      </c>
      <c r="C135" t="s">
        <v>29</v>
      </c>
      <c r="D135" t="s">
        <v>11</v>
      </c>
      <c r="E135" t="s">
        <v>12</v>
      </c>
      <c r="F135" t="s">
        <v>13</v>
      </c>
      <c r="G135">
        <v>4</v>
      </c>
    </row>
    <row r="136" spans="1:7" x14ac:dyDescent="0.2">
      <c r="A136" t="s">
        <v>33</v>
      </c>
      <c r="B136" t="s">
        <v>9</v>
      </c>
      <c r="C136" t="s">
        <v>29</v>
      </c>
      <c r="D136" t="s">
        <v>16</v>
      </c>
      <c r="E136" t="s">
        <v>12</v>
      </c>
      <c r="F136" t="s">
        <v>13</v>
      </c>
      <c r="G136">
        <v>12</v>
      </c>
    </row>
    <row r="137" spans="1:7" x14ac:dyDescent="0.2">
      <c r="A137" t="s">
        <v>33</v>
      </c>
      <c r="B137" t="s">
        <v>9</v>
      </c>
      <c r="C137" t="s">
        <v>29</v>
      </c>
      <c r="D137" t="s">
        <v>17</v>
      </c>
      <c r="E137" t="s">
        <v>12</v>
      </c>
      <c r="F137" t="s">
        <v>13</v>
      </c>
      <c r="G137">
        <v>15</v>
      </c>
    </row>
    <row r="138" spans="1:7" x14ac:dyDescent="0.2">
      <c r="A138" t="s">
        <v>33</v>
      </c>
      <c r="B138" t="s">
        <v>30</v>
      </c>
      <c r="C138" t="s">
        <v>10</v>
      </c>
      <c r="D138" t="s">
        <v>17</v>
      </c>
      <c r="E138" t="s">
        <v>12</v>
      </c>
      <c r="F138" t="s">
        <v>13</v>
      </c>
      <c r="G138">
        <v>7</v>
      </c>
    </row>
    <row r="139" spans="1:7" x14ac:dyDescent="0.2">
      <c r="A139" t="s">
        <v>33</v>
      </c>
      <c r="B139" t="s">
        <v>30</v>
      </c>
      <c r="C139" t="s">
        <v>18</v>
      </c>
      <c r="D139" t="s">
        <v>16</v>
      </c>
      <c r="E139" t="s">
        <v>12</v>
      </c>
      <c r="F139" t="s">
        <v>13</v>
      </c>
      <c r="G139">
        <v>3</v>
      </c>
    </row>
    <row r="140" spans="1:7" x14ac:dyDescent="0.2">
      <c r="A140" t="s">
        <v>33</v>
      </c>
      <c r="B140" t="s">
        <v>30</v>
      </c>
      <c r="C140" t="s">
        <v>18</v>
      </c>
      <c r="D140" t="s">
        <v>17</v>
      </c>
      <c r="E140" t="s">
        <v>12</v>
      </c>
      <c r="F140" t="s">
        <v>13</v>
      </c>
      <c r="G140">
        <v>27.999999999999996</v>
      </c>
    </row>
    <row r="141" spans="1:7" x14ac:dyDescent="0.2">
      <c r="A141" t="s">
        <v>33</v>
      </c>
      <c r="B141" t="s">
        <v>30</v>
      </c>
      <c r="C141" t="s">
        <v>19</v>
      </c>
      <c r="D141" t="s">
        <v>17</v>
      </c>
      <c r="E141" t="s">
        <v>12</v>
      </c>
      <c r="F141" t="s">
        <v>13</v>
      </c>
      <c r="G141">
        <v>10</v>
      </c>
    </row>
    <row r="142" spans="1:7" x14ac:dyDescent="0.2">
      <c r="A142" t="s">
        <v>33</v>
      </c>
      <c r="B142" t="s">
        <v>30</v>
      </c>
      <c r="C142" t="s">
        <v>21</v>
      </c>
      <c r="D142" t="s">
        <v>17</v>
      </c>
      <c r="E142" t="s">
        <v>12</v>
      </c>
      <c r="F142" t="s">
        <v>13</v>
      </c>
      <c r="G142">
        <v>8</v>
      </c>
    </row>
    <row r="143" spans="1:7" x14ac:dyDescent="0.2">
      <c r="A143" t="s">
        <v>33</v>
      </c>
      <c r="B143" t="s">
        <v>30</v>
      </c>
      <c r="C143" t="s">
        <v>22</v>
      </c>
      <c r="D143" t="s">
        <v>17</v>
      </c>
      <c r="E143" t="s">
        <v>12</v>
      </c>
      <c r="F143" t="s">
        <v>13</v>
      </c>
      <c r="G143">
        <v>14</v>
      </c>
    </row>
    <row r="144" spans="1:7" x14ac:dyDescent="0.2">
      <c r="A144" t="s">
        <v>33</v>
      </c>
      <c r="B144" t="s">
        <v>30</v>
      </c>
      <c r="C144" t="s">
        <v>23</v>
      </c>
      <c r="D144" t="s">
        <v>17</v>
      </c>
      <c r="E144" t="s">
        <v>12</v>
      </c>
      <c r="F144" t="s">
        <v>13</v>
      </c>
      <c r="G144">
        <v>14</v>
      </c>
    </row>
    <row r="145" spans="1:7" x14ac:dyDescent="0.2">
      <c r="A145" t="s">
        <v>33</v>
      </c>
      <c r="B145" t="s">
        <v>30</v>
      </c>
      <c r="C145" t="s">
        <v>24</v>
      </c>
      <c r="D145" t="s">
        <v>17</v>
      </c>
      <c r="E145" t="s">
        <v>12</v>
      </c>
      <c r="F145" t="s">
        <v>13</v>
      </c>
      <c r="G145">
        <v>32</v>
      </c>
    </row>
    <row r="146" spans="1:7" x14ac:dyDescent="0.2">
      <c r="A146" t="s">
        <v>33</v>
      </c>
      <c r="B146" t="s">
        <v>30</v>
      </c>
      <c r="C146" t="s">
        <v>25</v>
      </c>
      <c r="D146" t="s">
        <v>16</v>
      </c>
      <c r="E146" t="s">
        <v>12</v>
      </c>
      <c r="F146" t="s">
        <v>13</v>
      </c>
      <c r="G146">
        <v>2</v>
      </c>
    </row>
    <row r="147" spans="1:7" x14ac:dyDescent="0.2">
      <c r="A147" t="s">
        <v>33</v>
      </c>
      <c r="B147" t="s">
        <v>30</v>
      </c>
      <c r="C147" t="s">
        <v>25</v>
      </c>
      <c r="D147" t="s">
        <v>17</v>
      </c>
      <c r="E147" t="s">
        <v>12</v>
      </c>
      <c r="F147" t="s">
        <v>13</v>
      </c>
      <c r="G147">
        <v>21</v>
      </c>
    </row>
    <row r="148" spans="1:7" x14ac:dyDescent="0.2">
      <c r="A148" t="s">
        <v>33</v>
      </c>
      <c r="B148" t="s">
        <v>30</v>
      </c>
      <c r="C148" t="s">
        <v>26</v>
      </c>
      <c r="D148" t="s">
        <v>17</v>
      </c>
      <c r="E148" t="s">
        <v>12</v>
      </c>
      <c r="F148" t="s">
        <v>13</v>
      </c>
      <c r="G148">
        <v>5</v>
      </c>
    </row>
    <row r="149" spans="1:7" x14ac:dyDescent="0.2">
      <c r="A149" t="s">
        <v>33</v>
      </c>
      <c r="B149" t="s">
        <v>30</v>
      </c>
      <c r="C149" t="s">
        <v>27</v>
      </c>
      <c r="D149" t="s">
        <v>17</v>
      </c>
      <c r="E149" t="s">
        <v>12</v>
      </c>
      <c r="F149" t="s">
        <v>13</v>
      </c>
      <c r="G149">
        <v>9</v>
      </c>
    </row>
    <row r="150" spans="1:7" x14ac:dyDescent="0.2">
      <c r="A150" t="s">
        <v>33</v>
      </c>
      <c r="B150" t="s">
        <v>30</v>
      </c>
      <c r="C150" t="s">
        <v>28</v>
      </c>
      <c r="D150" t="s">
        <v>17</v>
      </c>
      <c r="E150" t="s">
        <v>12</v>
      </c>
      <c r="F150" t="s">
        <v>13</v>
      </c>
      <c r="G150">
        <v>53</v>
      </c>
    </row>
    <row r="151" spans="1:7" x14ac:dyDescent="0.2">
      <c r="A151" t="s">
        <v>33</v>
      </c>
      <c r="B151" t="s">
        <v>30</v>
      </c>
      <c r="C151" t="s">
        <v>29</v>
      </c>
      <c r="D151" t="s">
        <v>16</v>
      </c>
      <c r="E151" t="s">
        <v>12</v>
      </c>
      <c r="F151" t="s">
        <v>13</v>
      </c>
      <c r="G151">
        <v>2</v>
      </c>
    </row>
    <row r="152" spans="1:7" x14ac:dyDescent="0.2">
      <c r="A152" t="s">
        <v>33</v>
      </c>
      <c r="B152" t="s">
        <v>30</v>
      </c>
      <c r="C152" t="s">
        <v>29</v>
      </c>
      <c r="D152" t="s">
        <v>17</v>
      </c>
      <c r="E152" t="s">
        <v>12</v>
      </c>
      <c r="F152" t="s">
        <v>13</v>
      </c>
      <c r="G152">
        <v>31</v>
      </c>
    </row>
    <row r="153" spans="1:7" x14ac:dyDescent="0.2">
      <c r="A153" t="s">
        <v>33</v>
      </c>
      <c r="B153" t="s">
        <v>31</v>
      </c>
      <c r="C153" t="s">
        <v>10</v>
      </c>
      <c r="D153" t="s">
        <v>16</v>
      </c>
      <c r="E153" t="s">
        <v>12</v>
      </c>
      <c r="F153" t="s">
        <v>13</v>
      </c>
      <c r="G153">
        <v>1</v>
      </c>
    </row>
    <row r="154" spans="1:7" x14ac:dyDescent="0.2">
      <c r="A154" t="s">
        <v>33</v>
      </c>
      <c r="B154" t="s">
        <v>31</v>
      </c>
      <c r="C154" t="s">
        <v>10</v>
      </c>
      <c r="D154" t="s">
        <v>17</v>
      </c>
      <c r="E154" t="s">
        <v>12</v>
      </c>
      <c r="F154" t="s">
        <v>13</v>
      </c>
      <c r="G154">
        <v>11</v>
      </c>
    </row>
    <row r="155" spans="1:7" x14ac:dyDescent="0.2">
      <c r="A155" t="s">
        <v>33</v>
      </c>
      <c r="B155" t="s">
        <v>31</v>
      </c>
      <c r="C155" t="s">
        <v>18</v>
      </c>
      <c r="D155" t="s">
        <v>11</v>
      </c>
      <c r="E155" t="s">
        <v>12</v>
      </c>
      <c r="F155" t="s">
        <v>13</v>
      </c>
      <c r="G155">
        <v>1</v>
      </c>
    </row>
    <row r="156" spans="1:7" x14ac:dyDescent="0.2">
      <c r="A156" t="s">
        <v>33</v>
      </c>
      <c r="B156" t="s">
        <v>31</v>
      </c>
      <c r="C156" t="s">
        <v>18</v>
      </c>
      <c r="D156" t="s">
        <v>17</v>
      </c>
      <c r="E156" t="s">
        <v>12</v>
      </c>
      <c r="F156" t="s">
        <v>13</v>
      </c>
      <c r="G156">
        <v>5</v>
      </c>
    </row>
    <row r="157" spans="1:7" x14ac:dyDescent="0.2">
      <c r="A157" t="s">
        <v>33</v>
      </c>
      <c r="B157" t="s">
        <v>31</v>
      </c>
      <c r="C157" t="s">
        <v>19</v>
      </c>
      <c r="D157" t="s">
        <v>17</v>
      </c>
      <c r="E157" t="s">
        <v>12</v>
      </c>
      <c r="F157" t="s">
        <v>13</v>
      </c>
      <c r="G157">
        <v>9</v>
      </c>
    </row>
    <row r="158" spans="1:7" x14ac:dyDescent="0.2">
      <c r="A158" t="s">
        <v>33</v>
      </c>
      <c r="B158" t="s">
        <v>31</v>
      </c>
      <c r="C158" t="s">
        <v>21</v>
      </c>
      <c r="D158" t="s">
        <v>16</v>
      </c>
      <c r="E158" t="s">
        <v>12</v>
      </c>
      <c r="F158" t="s">
        <v>13</v>
      </c>
      <c r="G158">
        <v>2</v>
      </c>
    </row>
    <row r="159" spans="1:7" x14ac:dyDescent="0.2">
      <c r="A159" t="s">
        <v>33</v>
      </c>
      <c r="B159" t="s">
        <v>31</v>
      </c>
      <c r="C159" t="s">
        <v>21</v>
      </c>
      <c r="D159" t="s">
        <v>17</v>
      </c>
      <c r="E159" t="s">
        <v>12</v>
      </c>
      <c r="F159" t="s">
        <v>13</v>
      </c>
      <c r="G159">
        <v>2</v>
      </c>
    </row>
    <row r="160" spans="1:7" x14ac:dyDescent="0.2">
      <c r="A160" t="s">
        <v>33</v>
      </c>
      <c r="B160" t="s">
        <v>31</v>
      </c>
      <c r="C160" t="s">
        <v>22</v>
      </c>
      <c r="D160" t="s">
        <v>11</v>
      </c>
      <c r="E160" t="s">
        <v>12</v>
      </c>
      <c r="F160" t="s">
        <v>13</v>
      </c>
      <c r="G160">
        <v>1</v>
      </c>
    </row>
    <row r="161" spans="1:7" x14ac:dyDescent="0.2">
      <c r="A161" t="s">
        <v>33</v>
      </c>
      <c r="B161" t="s">
        <v>31</v>
      </c>
      <c r="C161" t="s">
        <v>22</v>
      </c>
      <c r="D161" t="s">
        <v>17</v>
      </c>
      <c r="E161" t="s">
        <v>12</v>
      </c>
      <c r="F161" t="s">
        <v>13</v>
      </c>
      <c r="G161">
        <v>6</v>
      </c>
    </row>
    <row r="162" spans="1:7" x14ac:dyDescent="0.2">
      <c r="A162" t="s">
        <v>33</v>
      </c>
      <c r="B162" t="s">
        <v>31</v>
      </c>
      <c r="C162" t="s">
        <v>23</v>
      </c>
      <c r="D162" t="s">
        <v>16</v>
      </c>
      <c r="E162" t="s">
        <v>12</v>
      </c>
      <c r="F162" t="s">
        <v>13</v>
      </c>
      <c r="G162">
        <v>3</v>
      </c>
    </row>
    <row r="163" spans="1:7" x14ac:dyDescent="0.2">
      <c r="A163" t="s">
        <v>33</v>
      </c>
      <c r="B163" t="s">
        <v>31</v>
      </c>
      <c r="C163" t="s">
        <v>23</v>
      </c>
      <c r="D163" t="s">
        <v>17</v>
      </c>
      <c r="E163" t="s">
        <v>12</v>
      </c>
      <c r="F163" t="s">
        <v>13</v>
      </c>
      <c r="G163">
        <v>6</v>
      </c>
    </row>
    <row r="164" spans="1:7" x14ac:dyDescent="0.2">
      <c r="A164" t="s">
        <v>33</v>
      </c>
      <c r="B164" t="s">
        <v>31</v>
      </c>
      <c r="C164" t="s">
        <v>24</v>
      </c>
      <c r="D164" t="s">
        <v>16</v>
      </c>
      <c r="E164" t="s">
        <v>12</v>
      </c>
      <c r="F164" t="s">
        <v>13</v>
      </c>
      <c r="G164">
        <v>3</v>
      </c>
    </row>
    <row r="165" spans="1:7" x14ac:dyDescent="0.2">
      <c r="A165" t="s">
        <v>33</v>
      </c>
      <c r="B165" t="s">
        <v>31</v>
      </c>
      <c r="C165" t="s">
        <v>24</v>
      </c>
      <c r="D165" t="s">
        <v>17</v>
      </c>
      <c r="E165" t="s">
        <v>12</v>
      </c>
      <c r="F165" t="s">
        <v>13</v>
      </c>
      <c r="G165">
        <v>20</v>
      </c>
    </row>
    <row r="166" spans="1:7" x14ac:dyDescent="0.2">
      <c r="A166" t="s">
        <v>33</v>
      </c>
      <c r="B166" t="s">
        <v>31</v>
      </c>
      <c r="C166" t="s">
        <v>25</v>
      </c>
      <c r="D166" t="s">
        <v>16</v>
      </c>
      <c r="E166" t="s">
        <v>12</v>
      </c>
      <c r="F166" t="s">
        <v>13</v>
      </c>
      <c r="G166">
        <v>1</v>
      </c>
    </row>
    <row r="167" spans="1:7" x14ac:dyDescent="0.2">
      <c r="A167" t="s">
        <v>33</v>
      </c>
      <c r="B167" t="s">
        <v>31</v>
      </c>
      <c r="C167" t="s">
        <v>25</v>
      </c>
      <c r="D167" t="s">
        <v>17</v>
      </c>
      <c r="E167" t="s">
        <v>12</v>
      </c>
      <c r="F167" t="s">
        <v>13</v>
      </c>
      <c r="G167">
        <v>14</v>
      </c>
    </row>
    <row r="168" spans="1:7" x14ac:dyDescent="0.2">
      <c r="A168" t="s">
        <v>33</v>
      </c>
      <c r="B168" t="s">
        <v>31</v>
      </c>
      <c r="C168" t="s">
        <v>26</v>
      </c>
      <c r="D168" t="s">
        <v>17</v>
      </c>
      <c r="E168" t="s">
        <v>12</v>
      </c>
      <c r="F168" t="s">
        <v>13</v>
      </c>
      <c r="G168">
        <v>27.999999999999996</v>
      </c>
    </row>
    <row r="169" spans="1:7" x14ac:dyDescent="0.2">
      <c r="A169" t="s">
        <v>33</v>
      </c>
      <c r="B169" t="s">
        <v>31</v>
      </c>
      <c r="C169" t="s">
        <v>27</v>
      </c>
      <c r="D169" t="s">
        <v>17</v>
      </c>
      <c r="E169" t="s">
        <v>12</v>
      </c>
      <c r="F169" t="s">
        <v>13</v>
      </c>
      <c r="G169">
        <v>44.000000000000007</v>
      </c>
    </row>
    <row r="170" spans="1:7" x14ac:dyDescent="0.2">
      <c r="A170" t="s">
        <v>33</v>
      </c>
      <c r="B170" t="s">
        <v>31</v>
      </c>
      <c r="C170" t="s">
        <v>28</v>
      </c>
      <c r="D170" t="s">
        <v>16</v>
      </c>
      <c r="E170" t="s">
        <v>12</v>
      </c>
      <c r="F170" t="s">
        <v>13</v>
      </c>
      <c r="G170">
        <v>1</v>
      </c>
    </row>
    <row r="171" spans="1:7" x14ac:dyDescent="0.2">
      <c r="A171" t="s">
        <v>33</v>
      </c>
      <c r="B171" t="s">
        <v>31</v>
      </c>
      <c r="C171" t="s">
        <v>28</v>
      </c>
      <c r="D171" t="s">
        <v>17</v>
      </c>
      <c r="E171" t="s">
        <v>12</v>
      </c>
      <c r="F171" t="s">
        <v>13</v>
      </c>
      <c r="G171">
        <v>17</v>
      </c>
    </row>
    <row r="172" spans="1:7" x14ac:dyDescent="0.2">
      <c r="A172" t="s">
        <v>33</v>
      </c>
      <c r="B172" t="s">
        <v>31</v>
      </c>
      <c r="C172" t="s">
        <v>29</v>
      </c>
      <c r="D172" t="s">
        <v>17</v>
      </c>
      <c r="E172" t="s">
        <v>12</v>
      </c>
      <c r="F172" t="s">
        <v>13</v>
      </c>
      <c r="G172">
        <v>10</v>
      </c>
    </row>
    <row r="173" spans="1:7" x14ac:dyDescent="0.2">
      <c r="A173" t="s">
        <v>33</v>
      </c>
      <c r="B173" t="s">
        <v>32</v>
      </c>
      <c r="C173" t="s">
        <v>10</v>
      </c>
      <c r="D173" t="s">
        <v>17</v>
      </c>
      <c r="E173" t="s">
        <v>12</v>
      </c>
      <c r="F173" t="s">
        <v>13</v>
      </c>
      <c r="G173">
        <v>1</v>
      </c>
    </row>
    <row r="174" spans="1:7" x14ac:dyDescent="0.2">
      <c r="A174" t="s">
        <v>33</v>
      </c>
      <c r="B174" t="s">
        <v>32</v>
      </c>
      <c r="C174" t="s">
        <v>18</v>
      </c>
      <c r="D174" t="s">
        <v>17</v>
      </c>
      <c r="E174" t="s">
        <v>12</v>
      </c>
      <c r="F174" t="s">
        <v>13</v>
      </c>
      <c r="G174">
        <v>5</v>
      </c>
    </row>
    <row r="175" spans="1:7" x14ac:dyDescent="0.2">
      <c r="A175" t="s">
        <v>33</v>
      </c>
      <c r="B175" t="s">
        <v>32</v>
      </c>
      <c r="C175" t="s">
        <v>24</v>
      </c>
      <c r="D175" t="s">
        <v>17</v>
      </c>
      <c r="E175" t="s">
        <v>12</v>
      </c>
      <c r="F175" t="s">
        <v>13</v>
      </c>
      <c r="G175">
        <v>2</v>
      </c>
    </row>
    <row r="176" spans="1:7" x14ac:dyDescent="0.2">
      <c r="A176" t="s">
        <v>33</v>
      </c>
      <c r="B176" t="s">
        <v>32</v>
      </c>
      <c r="C176" t="s">
        <v>26</v>
      </c>
      <c r="D176" t="s">
        <v>17</v>
      </c>
      <c r="E176" t="s">
        <v>12</v>
      </c>
      <c r="F176" t="s">
        <v>13</v>
      </c>
      <c r="G176">
        <v>1</v>
      </c>
    </row>
    <row r="177" spans="1:7" x14ac:dyDescent="0.2">
      <c r="A177" t="s">
        <v>33</v>
      </c>
      <c r="B177" t="s">
        <v>32</v>
      </c>
      <c r="C177" t="s">
        <v>27</v>
      </c>
      <c r="D177" t="s">
        <v>17</v>
      </c>
      <c r="E177" t="s">
        <v>12</v>
      </c>
      <c r="F177" t="s">
        <v>13</v>
      </c>
      <c r="G177">
        <v>2</v>
      </c>
    </row>
    <row r="178" spans="1:7" x14ac:dyDescent="0.2">
      <c r="A178" t="s">
        <v>33</v>
      </c>
      <c r="B178" t="s">
        <v>32</v>
      </c>
      <c r="C178" t="s">
        <v>29</v>
      </c>
      <c r="D178" t="s">
        <v>17</v>
      </c>
      <c r="E178" t="s">
        <v>12</v>
      </c>
      <c r="F178" t="s">
        <v>13</v>
      </c>
      <c r="G178">
        <v>5</v>
      </c>
    </row>
    <row r="179" spans="1:7" x14ac:dyDescent="0.2">
      <c r="A179" t="s">
        <v>34</v>
      </c>
      <c r="B179" t="s">
        <v>9</v>
      </c>
      <c r="C179" t="s">
        <v>10</v>
      </c>
      <c r="D179" t="s">
        <v>11</v>
      </c>
      <c r="E179" t="s">
        <v>12</v>
      </c>
      <c r="F179" t="s">
        <v>13</v>
      </c>
      <c r="G179">
        <v>36</v>
      </c>
    </row>
    <row r="180" spans="1:7" x14ac:dyDescent="0.2">
      <c r="A180" t="s">
        <v>34</v>
      </c>
      <c r="B180" t="s">
        <v>9</v>
      </c>
      <c r="C180" t="s">
        <v>10</v>
      </c>
      <c r="D180" t="s">
        <v>16</v>
      </c>
      <c r="E180" t="s">
        <v>12</v>
      </c>
      <c r="F180" t="s">
        <v>13</v>
      </c>
      <c r="G180">
        <v>18</v>
      </c>
    </row>
    <row r="181" spans="1:7" x14ac:dyDescent="0.2">
      <c r="A181" t="s">
        <v>34</v>
      </c>
      <c r="B181" t="s">
        <v>9</v>
      </c>
      <c r="C181" t="s">
        <v>10</v>
      </c>
      <c r="D181" t="s">
        <v>17</v>
      </c>
      <c r="E181" t="s">
        <v>12</v>
      </c>
      <c r="F181" t="s">
        <v>13</v>
      </c>
      <c r="G181">
        <v>15</v>
      </c>
    </row>
    <row r="182" spans="1:7" x14ac:dyDescent="0.2">
      <c r="A182" t="s">
        <v>34</v>
      </c>
      <c r="B182" t="s">
        <v>9</v>
      </c>
      <c r="C182" t="s">
        <v>18</v>
      </c>
      <c r="D182" t="s">
        <v>11</v>
      </c>
      <c r="E182" t="s">
        <v>12</v>
      </c>
      <c r="F182" t="s">
        <v>13</v>
      </c>
      <c r="G182">
        <v>22.999999999999996</v>
      </c>
    </row>
    <row r="183" spans="1:7" x14ac:dyDescent="0.2">
      <c r="A183" t="s">
        <v>34</v>
      </c>
      <c r="B183" t="s">
        <v>9</v>
      </c>
      <c r="C183" t="s">
        <v>18</v>
      </c>
      <c r="D183" t="s">
        <v>16</v>
      </c>
      <c r="E183" t="s">
        <v>12</v>
      </c>
      <c r="F183" t="s">
        <v>13</v>
      </c>
      <c r="G183">
        <v>21</v>
      </c>
    </row>
    <row r="184" spans="1:7" x14ac:dyDescent="0.2">
      <c r="A184" t="s">
        <v>34</v>
      </c>
      <c r="B184" t="s">
        <v>9</v>
      </c>
      <c r="C184" t="s">
        <v>18</v>
      </c>
      <c r="D184" t="s">
        <v>17</v>
      </c>
      <c r="E184" t="s">
        <v>12</v>
      </c>
      <c r="F184" t="s">
        <v>13</v>
      </c>
      <c r="G184">
        <v>24</v>
      </c>
    </row>
    <row r="185" spans="1:7" x14ac:dyDescent="0.2">
      <c r="A185" t="s">
        <v>34</v>
      </c>
      <c r="B185" t="s">
        <v>9</v>
      </c>
      <c r="C185" t="s">
        <v>19</v>
      </c>
      <c r="D185" t="s">
        <v>11</v>
      </c>
      <c r="E185" t="s">
        <v>12</v>
      </c>
      <c r="F185" t="s">
        <v>13</v>
      </c>
      <c r="G185">
        <v>31</v>
      </c>
    </row>
    <row r="186" spans="1:7" x14ac:dyDescent="0.2">
      <c r="A186" t="s">
        <v>34</v>
      </c>
      <c r="B186" t="s">
        <v>9</v>
      </c>
      <c r="C186" t="s">
        <v>19</v>
      </c>
      <c r="D186" t="s">
        <v>16</v>
      </c>
      <c r="E186" t="s">
        <v>12</v>
      </c>
      <c r="F186" t="s">
        <v>13</v>
      </c>
      <c r="G186">
        <v>10</v>
      </c>
    </row>
    <row r="187" spans="1:7" x14ac:dyDescent="0.2">
      <c r="A187" t="s">
        <v>34</v>
      </c>
      <c r="B187" t="s">
        <v>9</v>
      </c>
      <c r="C187" t="s">
        <v>19</v>
      </c>
      <c r="D187" t="s">
        <v>17</v>
      </c>
      <c r="E187" t="s">
        <v>12</v>
      </c>
      <c r="F187" t="s">
        <v>13</v>
      </c>
      <c r="G187">
        <v>14</v>
      </c>
    </row>
    <row r="188" spans="1:7" x14ac:dyDescent="0.2">
      <c r="A188" t="s">
        <v>34</v>
      </c>
      <c r="B188" t="s">
        <v>9</v>
      </c>
      <c r="C188" t="s">
        <v>21</v>
      </c>
      <c r="D188" t="s">
        <v>11</v>
      </c>
      <c r="E188" t="s">
        <v>12</v>
      </c>
      <c r="F188" t="s">
        <v>13</v>
      </c>
      <c r="G188">
        <v>22.000000000000004</v>
      </c>
    </row>
    <row r="189" spans="1:7" x14ac:dyDescent="0.2">
      <c r="A189" t="s">
        <v>34</v>
      </c>
      <c r="B189" t="s">
        <v>9</v>
      </c>
      <c r="C189" t="s">
        <v>21</v>
      </c>
      <c r="D189" t="s">
        <v>16</v>
      </c>
      <c r="E189" t="s">
        <v>12</v>
      </c>
      <c r="F189" t="s">
        <v>13</v>
      </c>
      <c r="G189">
        <v>22.000000000000004</v>
      </c>
    </row>
    <row r="190" spans="1:7" x14ac:dyDescent="0.2">
      <c r="A190" t="s">
        <v>34</v>
      </c>
      <c r="B190" t="s">
        <v>9</v>
      </c>
      <c r="C190" t="s">
        <v>21</v>
      </c>
      <c r="D190" t="s">
        <v>17</v>
      </c>
      <c r="E190" t="s">
        <v>12</v>
      </c>
      <c r="F190" t="s">
        <v>13</v>
      </c>
      <c r="G190">
        <v>11</v>
      </c>
    </row>
    <row r="191" spans="1:7" x14ac:dyDescent="0.2">
      <c r="A191" t="s">
        <v>34</v>
      </c>
      <c r="B191" t="s">
        <v>9</v>
      </c>
      <c r="C191" t="s">
        <v>22</v>
      </c>
      <c r="D191" t="s">
        <v>11</v>
      </c>
      <c r="E191" t="s">
        <v>12</v>
      </c>
      <c r="F191" t="s">
        <v>13</v>
      </c>
      <c r="G191">
        <v>20</v>
      </c>
    </row>
    <row r="192" spans="1:7" x14ac:dyDescent="0.2">
      <c r="A192" t="s">
        <v>34</v>
      </c>
      <c r="B192" t="s">
        <v>9</v>
      </c>
      <c r="C192" t="s">
        <v>22</v>
      </c>
      <c r="D192" t="s">
        <v>16</v>
      </c>
      <c r="E192" t="s">
        <v>12</v>
      </c>
      <c r="F192" t="s">
        <v>13</v>
      </c>
      <c r="G192">
        <v>11</v>
      </c>
    </row>
    <row r="193" spans="1:7" x14ac:dyDescent="0.2">
      <c r="A193" t="s">
        <v>34</v>
      </c>
      <c r="B193" t="s">
        <v>9</v>
      </c>
      <c r="C193" t="s">
        <v>22</v>
      </c>
      <c r="D193" t="s">
        <v>17</v>
      </c>
      <c r="E193" t="s">
        <v>12</v>
      </c>
      <c r="F193" t="s">
        <v>13</v>
      </c>
      <c r="G193">
        <v>15</v>
      </c>
    </row>
    <row r="194" spans="1:7" x14ac:dyDescent="0.2">
      <c r="A194" t="s">
        <v>34</v>
      </c>
      <c r="B194" t="s">
        <v>9</v>
      </c>
      <c r="C194" t="s">
        <v>23</v>
      </c>
      <c r="D194" t="s">
        <v>11</v>
      </c>
      <c r="E194" t="s">
        <v>12</v>
      </c>
      <c r="F194" t="s">
        <v>13</v>
      </c>
      <c r="G194">
        <v>35</v>
      </c>
    </row>
    <row r="195" spans="1:7" x14ac:dyDescent="0.2">
      <c r="A195" t="s">
        <v>34</v>
      </c>
      <c r="B195" t="s">
        <v>9</v>
      </c>
      <c r="C195" t="s">
        <v>23</v>
      </c>
      <c r="D195" t="s">
        <v>16</v>
      </c>
      <c r="E195" t="s">
        <v>12</v>
      </c>
      <c r="F195" t="s">
        <v>13</v>
      </c>
      <c r="G195">
        <v>30</v>
      </c>
    </row>
    <row r="196" spans="1:7" x14ac:dyDescent="0.2">
      <c r="A196" t="s">
        <v>34</v>
      </c>
      <c r="B196" t="s">
        <v>9</v>
      </c>
      <c r="C196" t="s">
        <v>23</v>
      </c>
      <c r="D196" t="s">
        <v>17</v>
      </c>
      <c r="E196" t="s">
        <v>12</v>
      </c>
      <c r="F196" t="s">
        <v>13</v>
      </c>
      <c r="G196">
        <v>17</v>
      </c>
    </row>
    <row r="197" spans="1:7" x14ac:dyDescent="0.2">
      <c r="A197" t="s">
        <v>34</v>
      </c>
      <c r="B197" t="s">
        <v>9</v>
      </c>
      <c r="C197" t="s">
        <v>24</v>
      </c>
      <c r="D197" t="s">
        <v>11</v>
      </c>
      <c r="E197" t="s">
        <v>12</v>
      </c>
      <c r="F197" t="s">
        <v>13</v>
      </c>
      <c r="G197">
        <v>27.000000000000004</v>
      </c>
    </row>
    <row r="198" spans="1:7" x14ac:dyDescent="0.2">
      <c r="A198" t="s">
        <v>34</v>
      </c>
      <c r="B198" t="s">
        <v>9</v>
      </c>
      <c r="C198" t="s">
        <v>24</v>
      </c>
      <c r="D198" t="s">
        <v>16</v>
      </c>
      <c r="E198" t="s">
        <v>12</v>
      </c>
      <c r="F198" t="s">
        <v>13</v>
      </c>
      <c r="G198">
        <v>16</v>
      </c>
    </row>
    <row r="199" spans="1:7" x14ac:dyDescent="0.2">
      <c r="A199" t="s">
        <v>34</v>
      </c>
      <c r="B199" t="s">
        <v>9</v>
      </c>
      <c r="C199" t="s">
        <v>24</v>
      </c>
      <c r="D199" t="s">
        <v>17</v>
      </c>
      <c r="E199" t="s">
        <v>12</v>
      </c>
      <c r="F199" t="s">
        <v>13</v>
      </c>
      <c r="G199">
        <v>17</v>
      </c>
    </row>
    <row r="200" spans="1:7" x14ac:dyDescent="0.2">
      <c r="A200" t="s">
        <v>34</v>
      </c>
      <c r="B200" t="s">
        <v>9</v>
      </c>
      <c r="C200" t="s">
        <v>25</v>
      </c>
      <c r="D200" t="s">
        <v>11</v>
      </c>
      <c r="E200" t="s">
        <v>12</v>
      </c>
      <c r="F200" t="s">
        <v>13</v>
      </c>
      <c r="G200">
        <v>29</v>
      </c>
    </row>
    <row r="201" spans="1:7" x14ac:dyDescent="0.2">
      <c r="A201" t="s">
        <v>34</v>
      </c>
      <c r="B201" t="s">
        <v>9</v>
      </c>
      <c r="C201" t="s">
        <v>25</v>
      </c>
      <c r="D201" t="s">
        <v>16</v>
      </c>
      <c r="E201" t="s">
        <v>12</v>
      </c>
      <c r="F201" t="s">
        <v>13</v>
      </c>
      <c r="G201">
        <v>6</v>
      </c>
    </row>
    <row r="202" spans="1:7" x14ac:dyDescent="0.2">
      <c r="A202" t="s">
        <v>34</v>
      </c>
      <c r="B202" t="s">
        <v>9</v>
      </c>
      <c r="C202" t="s">
        <v>25</v>
      </c>
      <c r="D202" t="s">
        <v>17</v>
      </c>
      <c r="E202" t="s">
        <v>12</v>
      </c>
      <c r="F202" t="s">
        <v>13</v>
      </c>
      <c r="G202">
        <v>27.999999999999996</v>
      </c>
    </row>
    <row r="203" spans="1:7" x14ac:dyDescent="0.2">
      <c r="A203" t="s">
        <v>34</v>
      </c>
      <c r="B203" t="s">
        <v>9</v>
      </c>
      <c r="C203" t="s">
        <v>26</v>
      </c>
      <c r="D203" t="s">
        <v>11</v>
      </c>
      <c r="E203" t="s">
        <v>12</v>
      </c>
      <c r="F203" t="s">
        <v>13</v>
      </c>
      <c r="G203">
        <v>31</v>
      </c>
    </row>
    <row r="204" spans="1:7" x14ac:dyDescent="0.2">
      <c r="A204" t="s">
        <v>34</v>
      </c>
      <c r="B204" t="s">
        <v>9</v>
      </c>
      <c r="C204" t="s">
        <v>26</v>
      </c>
      <c r="D204" t="s">
        <v>16</v>
      </c>
      <c r="E204" t="s">
        <v>12</v>
      </c>
      <c r="F204" t="s">
        <v>13</v>
      </c>
      <c r="G204">
        <v>8</v>
      </c>
    </row>
    <row r="205" spans="1:7" x14ac:dyDescent="0.2">
      <c r="A205" t="s">
        <v>34</v>
      </c>
      <c r="B205" t="s">
        <v>9</v>
      </c>
      <c r="C205" t="s">
        <v>26</v>
      </c>
      <c r="D205" t="s">
        <v>17</v>
      </c>
      <c r="E205" t="s">
        <v>12</v>
      </c>
      <c r="F205" t="s">
        <v>13</v>
      </c>
      <c r="G205">
        <v>70</v>
      </c>
    </row>
    <row r="206" spans="1:7" x14ac:dyDescent="0.2">
      <c r="A206" t="s">
        <v>34</v>
      </c>
      <c r="B206" t="s">
        <v>9</v>
      </c>
      <c r="C206" t="s">
        <v>27</v>
      </c>
      <c r="D206" t="s">
        <v>11</v>
      </c>
      <c r="E206" t="s">
        <v>12</v>
      </c>
      <c r="F206" t="s">
        <v>13</v>
      </c>
      <c r="G206">
        <v>16</v>
      </c>
    </row>
    <row r="207" spans="1:7" x14ac:dyDescent="0.2">
      <c r="A207" t="s">
        <v>34</v>
      </c>
      <c r="B207" t="s">
        <v>9</v>
      </c>
      <c r="C207" t="s">
        <v>27</v>
      </c>
      <c r="D207" t="s">
        <v>16</v>
      </c>
      <c r="E207" t="s">
        <v>12</v>
      </c>
      <c r="F207" t="s">
        <v>13</v>
      </c>
      <c r="G207">
        <v>7</v>
      </c>
    </row>
    <row r="208" spans="1:7" x14ac:dyDescent="0.2">
      <c r="A208" t="s">
        <v>34</v>
      </c>
      <c r="B208" t="s">
        <v>9</v>
      </c>
      <c r="C208" t="s">
        <v>27</v>
      </c>
      <c r="D208" t="s">
        <v>17</v>
      </c>
      <c r="E208" t="s">
        <v>12</v>
      </c>
      <c r="F208" t="s">
        <v>13</v>
      </c>
      <c r="G208">
        <v>14</v>
      </c>
    </row>
    <row r="209" spans="1:7" x14ac:dyDescent="0.2">
      <c r="A209" t="s">
        <v>34</v>
      </c>
      <c r="B209" t="s">
        <v>9</v>
      </c>
      <c r="C209" t="s">
        <v>28</v>
      </c>
      <c r="D209" t="s">
        <v>11</v>
      </c>
      <c r="E209" t="s">
        <v>12</v>
      </c>
      <c r="F209" t="s">
        <v>13</v>
      </c>
      <c r="G209">
        <v>24</v>
      </c>
    </row>
    <row r="210" spans="1:7" x14ac:dyDescent="0.2">
      <c r="A210" t="s">
        <v>34</v>
      </c>
      <c r="B210" t="s">
        <v>9</v>
      </c>
      <c r="C210" t="s">
        <v>28</v>
      </c>
      <c r="D210" t="s">
        <v>16</v>
      </c>
      <c r="E210" t="s">
        <v>12</v>
      </c>
      <c r="F210" t="s">
        <v>13</v>
      </c>
      <c r="G210">
        <v>2</v>
      </c>
    </row>
    <row r="211" spans="1:7" x14ac:dyDescent="0.2">
      <c r="A211" t="s">
        <v>34</v>
      </c>
      <c r="B211" t="s">
        <v>9</v>
      </c>
      <c r="C211" t="s">
        <v>28</v>
      </c>
      <c r="D211" t="s">
        <v>17</v>
      </c>
      <c r="E211" t="s">
        <v>12</v>
      </c>
      <c r="F211" t="s">
        <v>13</v>
      </c>
      <c r="G211">
        <v>59</v>
      </c>
    </row>
    <row r="212" spans="1:7" x14ac:dyDescent="0.2">
      <c r="A212" t="s">
        <v>34</v>
      </c>
      <c r="B212" t="s">
        <v>9</v>
      </c>
      <c r="C212" t="s">
        <v>29</v>
      </c>
      <c r="D212" t="s">
        <v>11</v>
      </c>
      <c r="E212" t="s">
        <v>12</v>
      </c>
      <c r="F212" t="s">
        <v>13</v>
      </c>
      <c r="G212">
        <v>22.000000000000004</v>
      </c>
    </row>
    <row r="213" spans="1:7" x14ac:dyDescent="0.2">
      <c r="A213" t="s">
        <v>34</v>
      </c>
      <c r="B213" t="s">
        <v>9</v>
      </c>
      <c r="C213" t="s">
        <v>29</v>
      </c>
      <c r="D213" t="s">
        <v>16</v>
      </c>
      <c r="E213" t="s">
        <v>12</v>
      </c>
      <c r="F213" t="s">
        <v>13</v>
      </c>
      <c r="G213">
        <v>2</v>
      </c>
    </row>
    <row r="214" spans="1:7" x14ac:dyDescent="0.2">
      <c r="A214" t="s">
        <v>34</v>
      </c>
      <c r="B214" t="s">
        <v>9</v>
      </c>
      <c r="C214" t="s">
        <v>29</v>
      </c>
      <c r="D214" t="s">
        <v>17</v>
      </c>
      <c r="E214" t="s">
        <v>12</v>
      </c>
      <c r="F214" t="s">
        <v>13</v>
      </c>
      <c r="G214">
        <v>62</v>
      </c>
    </row>
    <row r="215" spans="1:7" x14ac:dyDescent="0.2">
      <c r="A215" t="s">
        <v>34</v>
      </c>
      <c r="B215" t="s">
        <v>30</v>
      </c>
      <c r="C215" t="s">
        <v>10</v>
      </c>
      <c r="D215" t="s">
        <v>11</v>
      </c>
      <c r="E215" t="s">
        <v>12</v>
      </c>
      <c r="F215" t="s">
        <v>13</v>
      </c>
      <c r="G215">
        <v>10</v>
      </c>
    </row>
    <row r="216" spans="1:7" x14ac:dyDescent="0.2">
      <c r="A216" t="s">
        <v>34</v>
      </c>
      <c r="B216" t="s">
        <v>30</v>
      </c>
      <c r="C216" t="s">
        <v>10</v>
      </c>
      <c r="D216" t="s">
        <v>16</v>
      </c>
      <c r="E216" t="s">
        <v>12</v>
      </c>
      <c r="F216" t="s">
        <v>13</v>
      </c>
      <c r="G216">
        <v>1</v>
      </c>
    </row>
    <row r="217" spans="1:7" x14ac:dyDescent="0.2">
      <c r="A217" t="s">
        <v>34</v>
      </c>
      <c r="B217" t="s">
        <v>30</v>
      </c>
      <c r="C217" t="s">
        <v>10</v>
      </c>
      <c r="D217" t="s">
        <v>17</v>
      </c>
      <c r="E217" t="s">
        <v>12</v>
      </c>
      <c r="F217" t="s">
        <v>13</v>
      </c>
      <c r="G217">
        <v>13</v>
      </c>
    </row>
    <row r="218" spans="1:7" x14ac:dyDescent="0.2">
      <c r="A218" t="s">
        <v>34</v>
      </c>
      <c r="B218" t="s">
        <v>30</v>
      </c>
      <c r="C218" t="s">
        <v>18</v>
      </c>
      <c r="D218" t="s">
        <v>11</v>
      </c>
      <c r="E218" t="s">
        <v>12</v>
      </c>
      <c r="F218" t="s">
        <v>13</v>
      </c>
      <c r="G218">
        <v>5</v>
      </c>
    </row>
    <row r="219" spans="1:7" x14ac:dyDescent="0.2">
      <c r="A219" t="s">
        <v>34</v>
      </c>
      <c r="B219" t="s">
        <v>30</v>
      </c>
      <c r="C219" t="s">
        <v>18</v>
      </c>
      <c r="D219" t="s">
        <v>16</v>
      </c>
      <c r="E219" t="s">
        <v>12</v>
      </c>
      <c r="F219" t="s">
        <v>13</v>
      </c>
      <c r="G219">
        <v>2</v>
      </c>
    </row>
    <row r="220" spans="1:7" x14ac:dyDescent="0.2">
      <c r="A220" t="s">
        <v>34</v>
      </c>
      <c r="B220" t="s">
        <v>30</v>
      </c>
      <c r="C220" t="s">
        <v>18</v>
      </c>
      <c r="D220" t="s">
        <v>17</v>
      </c>
      <c r="E220" t="s">
        <v>12</v>
      </c>
      <c r="F220" t="s">
        <v>13</v>
      </c>
      <c r="G220">
        <v>26</v>
      </c>
    </row>
    <row r="221" spans="1:7" x14ac:dyDescent="0.2">
      <c r="A221" t="s">
        <v>34</v>
      </c>
      <c r="B221" t="s">
        <v>30</v>
      </c>
      <c r="C221" t="s">
        <v>19</v>
      </c>
      <c r="D221" t="s">
        <v>11</v>
      </c>
      <c r="E221" t="s">
        <v>12</v>
      </c>
      <c r="F221" t="s">
        <v>13</v>
      </c>
      <c r="G221">
        <v>1</v>
      </c>
    </row>
    <row r="222" spans="1:7" x14ac:dyDescent="0.2">
      <c r="A222" t="s">
        <v>34</v>
      </c>
      <c r="B222" t="s">
        <v>30</v>
      </c>
      <c r="C222" t="s">
        <v>19</v>
      </c>
      <c r="D222" t="s">
        <v>17</v>
      </c>
      <c r="E222" t="s">
        <v>12</v>
      </c>
      <c r="F222" t="s">
        <v>13</v>
      </c>
      <c r="G222">
        <v>6</v>
      </c>
    </row>
    <row r="223" spans="1:7" x14ac:dyDescent="0.2">
      <c r="A223" t="s">
        <v>34</v>
      </c>
      <c r="B223" t="s">
        <v>30</v>
      </c>
      <c r="C223" t="s">
        <v>21</v>
      </c>
      <c r="D223" t="s">
        <v>11</v>
      </c>
      <c r="E223" t="s">
        <v>12</v>
      </c>
      <c r="F223" t="s">
        <v>13</v>
      </c>
      <c r="G223">
        <v>2</v>
      </c>
    </row>
    <row r="224" spans="1:7" x14ac:dyDescent="0.2">
      <c r="A224" t="s">
        <v>34</v>
      </c>
      <c r="B224" t="s">
        <v>30</v>
      </c>
      <c r="C224" t="s">
        <v>21</v>
      </c>
      <c r="D224" t="s">
        <v>17</v>
      </c>
      <c r="E224" t="s">
        <v>12</v>
      </c>
      <c r="F224" t="s">
        <v>13</v>
      </c>
      <c r="G224">
        <v>12</v>
      </c>
    </row>
    <row r="225" spans="1:7" x14ac:dyDescent="0.2">
      <c r="A225" t="s">
        <v>34</v>
      </c>
      <c r="B225" t="s">
        <v>30</v>
      </c>
      <c r="C225" t="s">
        <v>22</v>
      </c>
      <c r="D225" t="s">
        <v>11</v>
      </c>
      <c r="E225" t="s">
        <v>12</v>
      </c>
      <c r="F225" t="s">
        <v>13</v>
      </c>
      <c r="G225">
        <v>2</v>
      </c>
    </row>
    <row r="226" spans="1:7" x14ac:dyDescent="0.2">
      <c r="A226" t="s">
        <v>34</v>
      </c>
      <c r="B226" t="s">
        <v>30</v>
      </c>
      <c r="C226" t="s">
        <v>22</v>
      </c>
      <c r="D226" t="s">
        <v>17</v>
      </c>
      <c r="E226" t="s">
        <v>12</v>
      </c>
      <c r="F226" t="s">
        <v>13</v>
      </c>
      <c r="G226">
        <v>17</v>
      </c>
    </row>
    <row r="227" spans="1:7" x14ac:dyDescent="0.2">
      <c r="A227" t="s">
        <v>34</v>
      </c>
      <c r="B227" t="s">
        <v>30</v>
      </c>
      <c r="C227" t="s">
        <v>23</v>
      </c>
      <c r="D227" t="s">
        <v>11</v>
      </c>
      <c r="E227" t="s">
        <v>12</v>
      </c>
      <c r="F227" t="s">
        <v>13</v>
      </c>
      <c r="G227">
        <v>4</v>
      </c>
    </row>
    <row r="228" spans="1:7" x14ac:dyDescent="0.2">
      <c r="A228" t="s">
        <v>34</v>
      </c>
      <c r="B228" t="s">
        <v>30</v>
      </c>
      <c r="C228" t="s">
        <v>23</v>
      </c>
      <c r="D228" t="s">
        <v>16</v>
      </c>
      <c r="E228" t="s">
        <v>12</v>
      </c>
      <c r="F228" t="s">
        <v>13</v>
      </c>
      <c r="G228">
        <v>1</v>
      </c>
    </row>
    <row r="229" spans="1:7" x14ac:dyDescent="0.2">
      <c r="A229" t="s">
        <v>34</v>
      </c>
      <c r="B229" t="s">
        <v>30</v>
      </c>
      <c r="C229" t="s">
        <v>23</v>
      </c>
      <c r="D229" t="s">
        <v>17</v>
      </c>
      <c r="E229" t="s">
        <v>12</v>
      </c>
      <c r="F229" t="s">
        <v>13</v>
      </c>
      <c r="G229">
        <v>10</v>
      </c>
    </row>
    <row r="230" spans="1:7" x14ac:dyDescent="0.2">
      <c r="A230" t="s">
        <v>34</v>
      </c>
      <c r="B230" t="s">
        <v>30</v>
      </c>
      <c r="C230" t="s">
        <v>24</v>
      </c>
      <c r="D230" t="s">
        <v>17</v>
      </c>
      <c r="E230" t="s">
        <v>12</v>
      </c>
      <c r="F230" t="s">
        <v>13</v>
      </c>
      <c r="G230">
        <v>17</v>
      </c>
    </row>
    <row r="231" spans="1:7" x14ac:dyDescent="0.2">
      <c r="A231" t="s">
        <v>34</v>
      </c>
      <c r="B231" t="s">
        <v>30</v>
      </c>
      <c r="C231" t="s">
        <v>25</v>
      </c>
      <c r="D231" t="s">
        <v>16</v>
      </c>
      <c r="E231" t="s">
        <v>12</v>
      </c>
      <c r="F231" t="s">
        <v>13</v>
      </c>
      <c r="G231">
        <v>1</v>
      </c>
    </row>
    <row r="232" spans="1:7" x14ac:dyDescent="0.2">
      <c r="A232" t="s">
        <v>34</v>
      </c>
      <c r="B232" t="s">
        <v>30</v>
      </c>
      <c r="C232" t="s">
        <v>25</v>
      </c>
      <c r="D232" t="s">
        <v>17</v>
      </c>
      <c r="E232" t="s">
        <v>12</v>
      </c>
      <c r="F232" t="s">
        <v>13</v>
      </c>
      <c r="G232">
        <v>45</v>
      </c>
    </row>
    <row r="233" spans="1:7" x14ac:dyDescent="0.2">
      <c r="A233" t="s">
        <v>34</v>
      </c>
      <c r="B233" t="s">
        <v>30</v>
      </c>
      <c r="C233" t="s">
        <v>26</v>
      </c>
      <c r="D233" t="s">
        <v>11</v>
      </c>
      <c r="E233" t="s">
        <v>12</v>
      </c>
      <c r="F233" t="s">
        <v>13</v>
      </c>
      <c r="G233">
        <v>3</v>
      </c>
    </row>
    <row r="234" spans="1:7" x14ac:dyDescent="0.2">
      <c r="A234" t="s">
        <v>34</v>
      </c>
      <c r="B234" t="s">
        <v>30</v>
      </c>
      <c r="C234" t="s">
        <v>26</v>
      </c>
      <c r="D234" t="s">
        <v>16</v>
      </c>
      <c r="E234" t="s">
        <v>12</v>
      </c>
      <c r="F234" t="s">
        <v>13</v>
      </c>
      <c r="G234">
        <v>1</v>
      </c>
    </row>
    <row r="235" spans="1:7" x14ac:dyDescent="0.2">
      <c r="A235" t="s">
        <v>34</v>
      </c>
      <c r="B235" t="s">
        <v>30</v>
      </c>
      <c r="C235" t="s">
        <v>26</v>
      </c>
      <c r="D235" t="s">
        <v>17</v>
      </c>
      <c r="E235" t="s">
        <v>12</v>
      </c>
      <c r="F235" t="s">
        <v>13</v>
      </c>
      <c r="G235">
        <v>93.000000000000014</v>
      </c>
    </row>
    <row r="236" spans="1:7" x14ac:dyDescent="0.2">
      <c r="A236" t="s">
        <v>34</v>
      </c>
      <c r="B236" t="s">
        <v>30</v>
      </c>
      <c r="C236" t="s">
        <v>27</v>
      </c>
      <c r="D236" t="s">
        <v>11</v>
      </c>
      <c r="E236" t="s">
        <v>12</v>
      </c>
      <c r="F236" t="s">
        <v>13</v>
      </c>
      <c r="G236">
        <v>1</v>
      </c>
    </row>
    <row r="237" spans="1:7" x14ac:dyDescent="0.2">
      <c r="A237" t="s">
        <v>34</v>
      </c>
      <c r="B237" t="s">
        <v>30</v>
      </c>
      <c r="C237" t="s">
        <v>27</v>
      </c>
      <c r="D237" t="s">
        <v>17</v>
      </c>
      <c r="E237" t="s">
        <v>12</v>
      </c>
      <c r="F237" t="s">
        <v>13</v>
      </c>
      <c r="G237">
        <v>21</v>
      </c>
    </row>
    <row r="238" spans="1:7" x14ac:dyDescent="0.2">
      <c r="A238" t="s">
        <v>34</v>
      </c>
      <c r="B238" t="s">
        <v>30</v>
      </c>
      <c r="C238" t="s">
        <v>28</v>
      </c>
      <c r="D238" t="s">
        <v>11</v>
      </c>
      <c r="E238" t="s">
        <v>12</v>
      </c>
      <c r="F238" t="s">
        <v>13</v>
      </c>
      <c r="G238">
        <v>2</v>
      </c>
    </row>
    <row r="239" spans="1:7" x14ac:dyDescent="0.2">
      <c r="A239" t="s">
        <v>34</v>
      </c>
      <c r="B239" t="s">
        <v>30</v>
      </c>
      <c r="C239" t="s">
        <v>28</v>
      </c>
      <c r="D239" t="s">
        <v>17</v>
      </c>
      <c r="E239" t="s">
        <v>12</v>
      </c>
      <c r="F239" t="s">
        <v>13</v>
      </c>
      <c r="G239">
        <v>100</v>
      </c>
    </row>
    <row r="240" spans="1:7" x14ac:dyDescent="0.2">
      <c r="A240" t="s">
        <v>34</v>
      </c>
      <c r="B240" t="s">
        <v>30</v>
      </c>
      <c r="C240" t="s">
        <v>29</v>
      </c>
      <c r="D240" t="s">
        <v>11</v>
      </c>
      <c r="E240" t="s">
        <v>12</v>
      </c>
      <c r="F240" t="s">
        <v>13</v>
      </c>
      <c r="G240">
        <v>3</v>
      </c>
    </row>
    <row r="241" spans="1:7" x14ac:dyDescent="0.2">
      <c r="A241" t="s">
        <v>34</v>
      </c>
      <c r="B241" t="s">
        <v>30</v>
      </c>
      <c r="C241" t="s">
        <v>29</v>
      </c>
      <c r="D241" t="s">
        <v>16</v>
      </c>
      <c r="E241" t="s">
        <v>12</v>
      </c>
      <c r="F241" t="s">
        <v>13</v>
      </c>
      <c r="G241">
        <v>2</v>
      </c>
    </row>
    <row r="242" spans="1:7" x14ac:dyDescent="0.2">
      <c r="A242" t="s">
        <v>34</v>
      </c>
      <c r="B242" t="s">
        <v>30</v>
      </c>
      <c r="C242" t="s">
        <v>29</v>
      </c>
      <c r="D242" t="s">
        <v>17</v>
      </c>
      <c r="E242" t="s">
        <v>12</v>
      </c>
      <c r="F242" t="s">
        <v>13</v>
      </c>
      <c r="G242">
        <v>52</v>
      </c>
    </row>
    <row r="243" spans="1:7" x14ac:dyDescent="0.2">
      <c r="A243" t="s">
        <v>34</v>
      </c>
      <c r="B243" t="s">
        <v>31</v>
      </c>
      <c r="C243" t="s">
        <v>10</v>
      </c>
      <c r="D243" t="s">
        <v>11</v>
      </c>
      <c r="E243" t="s">
        <v>12</v>
      </c>
      <c r="F243" t="s">
        <v>13</v>
      </c>
      <c r="G243">
        <v>5</v>
      </c>
    </row>
    <row r="244" spans="1:7" x14ac:dyDescent="0.2">
      <c r="A244" t="s">
        <v>34</v>
      </c>
      <c r="B244" t="s">
        <v>31</v>
      </c>
      <c r="C244" t="s">
        <v>10</v>
      </c>
      <c r="D244" t="s">
        <v>16</v>
      </c>
      <c r="E244" t="s">
        <v>12</v>
      </c>
      <c r="F244" t="s">
        <v>13</v>
      </c>
      <c r="G244">
        <v>1</v>
      </c>
    </row>
    <row r="245" spans="1:7" x14ac:dyDescent="0.2">
      <c r="A245" t="s">
        <v>34</v>
      </c>
      <c r="B245" t="s">
        <v>31</v>
      </c>
      <c r="C245" t="s">
        <v>10</v>
      </c>
      <c r="D245" t="s">
        <v>17</v>
      </c>
      <c r="E245" t="s">
        <v>12</v>
      </c>
      <c r="F245" t="s">
        <v>13</v>
      </c>
      <c r="G245">
        <v>4</v>
      </c>
    </row>
    <row r="246" spans="1:7" x14ac:dyDescent="0.2">
      <c r="A246" t="s">
        <v>34</v>
      </c>
      <c r="B246" t="s">
        <v>31</v>
      </c>
      <c r="C246" t="s">
        <v>18</v>
      </c>
      <c r="D246" t="s">
        <v>11</v>
      </c>
      <c r="E246" t="s">
        <v>12</v>
      </c>
      <c r="F246" t="s">
        <v>13</v>
      </c>
      <c r="G246">
        <v>4</v>
      </c>
    </row>
    <row r="247" spans="1:7" x14ac:dyDescent="0.2">
      <c r="A247" t="s">
        <v>34</v>
      </c>
      <c r="B247" t="s">
        <v>31</v>
      </c>
      <c r="C247" t="s">
        <v>18</v>
      </c>
      <c r="D247" t="s">
        <v>17</v>
      </c>
      <c r="E247" t="s">
        <v>12</v>
      </c>
      <c r="F247" t="s">
        <v>13</v>
      </c>
      <c r="G247">
        <v>10</v>
      </c>
    </row>
    <row r="248" spans="1:7" x14ac:dyDescent="0.2">
      <c r="A248" t="s">
        <v>34</v>
      </c>
      <c r="B248" t="s">
        <v>31</v>
      </c>
      <c r="C248" t="s">
        <v>19</v>
      </c>
      <c r="D248" t="s">
        <v>11</v>
      </c>
      <c r="E248" t="s">
        <v>12</v>
      </c>
      <c r="F248" t="s">
        <v>13</v>
      </c>
      <c r="G248">
        <v>10</v>
      </c>
    </row>
    <row r="249" spans="1:7" x14ac:dyDescent="0.2">
      <c r="A249" t="s">
        <v>34</v>
      </c>
      <c r="B249" t="s">
        <v>31</v>
      </c>
      <c r="C249" t="s">
        <v>19</v>
      </c>
      <c r="D249" t="s">
        <v>16</v>
      </c>
      <c r="E249" t="s">
        <v>12</v>
      </c>
      <c r="F249" t="s">
        <v>13</v>
      </c>
      <c r="G249">
        <v>1</v>
      </c>
    </row>
    <row r="250" spans="1:7" x14ac:dyDescent="0.2">
      <c r="A250" t="s">
        <v>34</v>
      </c>
      <c r="B250" t="s">
        <v>31</v>
      </c>
      <c r="C250" t="s">
        <v>19</v>
      </c>
      <c r="D250" t="s">
        <v>17</v>
      </c>
      <c r="E250" t="s">
        <v>12</v>
      </c>
      <c r="F250" t="s">
        <v>13</v>
      </c>
      <c r="G250">
        <v>11</v>
      </c>
    </row>
    <row r="251" spans="1:7" x14ac:dyDescent="0.2">
      <c r="A251" t="s">
        <v>34</v>
      </c>
      <c r="B251" t="s">
        <v>31</v>
      </c>
      <c r="C251" t="s">
        <v>21</v>
      </c>
      <c r="D251" t="s">
        <v>11</v>
      </c>
      <c r="E251" t="s">
        <v>12</v>
      </c>
      <c r="F251" t="s">
        <v>13</v>
      </c>
      <c r="G251">
        <v>8</v>
      </c>
    </row>
    <row r="252" spans="1:7" x14ac:dyDescent="0.2">
      <c r="A252" t="s">
        <v>34</v>
      </c>
      <c r="B252" t="s">
        <v>31</v>
      </c>
      <c r="C252" t="s">
        <v>21</v>
      </c>
      <c r="D252" t="s">
        <v>17</v>
      </c>
      <c r="E252" t="s">
        <v>12</v>
      </c>
      <c r="F252" t="s">
        <v>13</v>
      </c>
      <c r="G252">
        <v>6</v>
      </c>
    </row>
    <row r="253" spans="1:7" x14ac:dyDescent="0.2">
      <c r="A253" t="s">
        <v>34</v>
      </c>
      <c r="B253" t="s">
        <v>31</v>
      </c>
      <c r="C253" t="s">
        <v>22</v>
      </c>
      <c r="D253" t="s">
        <v>11</v>
      </c>
      <c r="E253" t="s">
        <v>12</v>
      </c>
      <c r="F253" t="s">
        <v>13</v>
      </c>
      <c r="G253">
        <v>5</v>
      </c>
    </row>
    <row r="254" spans="1:7" x14ac:dyDescent="0.2">
      <c r="A254" t="s">
        <v>34</v>
      </c>
      <c r="B254" t="s">
        <v>31</v>
      </c>
      <c r="C254" t="s">
        <v>22</v>
      </c>
      <c r="D254" t="s">
        <v>16</v>
      </c>
      <c r="E254" t="s">
        <v>12</v>
      </c>
      <c r="F254" t="s">
        <v>13</v>
      </c>
      <c r="G254">
        <v>2</v>
      </c>
    </row>
    <row r="255" spans="1:7" x14ac:dyDescent="0.2">
      <c r="A255" t="s">
        <v>34</v>
      </c>
      <c r="B255" t="s">
        <v>31</v>
      </c>
      <c r="C255" t="s">
        <v>22</v>
      </c>
      <c r="D255" t="s">
        <v>17</v>
      </c>
      <c r="E255" t="s">
        <v>12</v>
      </c>
      <c r="F255" t="s">
        <v>13</v>
      </c>
      <c r="G255">
        <v>6</v>
      </c>
    </row>
    <row r="256" spans="1:7" x14ac:dyDescent="0.2">
      <c r="A256" t="s">
        <v>34</v>
      </c>
      <c r="B256" t="s">
        <v>31</v>
      </c>
      <c r="C256" t="s">
        <v>23</v>
      </c>
      <c r="D256" t="s">
        <v>11</v>
      </c>
      <c r="E256" t="s">
        <v>12</v>
      </c>
      <c r="F256" t="s">
        <v>13</v>
      </c>
      <c r="G256">
        <v>6</v>
      </c>
    </row>
    <row r="257" spans="1:7" x14ac:dyDescent="0.2">
      <c r="A257" t="s">
        <v>34</v>
      </c>
      <c r="B257" t="s">
        <v>31</v>
      </c>
      <c r="C257" t="s">
        <v>23</v>
      </c>
      <c r="D257" t="s">
        <v>16</v>
      </c>
      <c r="E257" t="s">
        <v>12</v>
      </c>
      <c r="F257" t="s">
        <v>13</v>
      </c>
      <c r="G257">
        <v>1</v>
      </c>
    </row>
    <row r="258" spans="1:7" x14ac:dyDescent="0.2">
      <c r="A258" t="s">
        <v>34</v>
      </c>
      <c r="B258" t="s">
        <v>31</v>
      </c>
      <c r="C258" t="s">
        <v>23</v>
      </c>
      <c r="D258" t="s">
        <v>17</v>
      </c>
      <c r="E258" t="s">
        <v>12</v>
      </c>
      <c r="F258" t="s">
        <v>13</v>
      </c>
      <c r="G258">
        <v>12</v>
      </c>
    </row>
    <row r="259" spans="1:7" x14ac:dyDescent="0.2">
      <c r="A259" t="s">
        <v>34</v>
      </c>
      <c r="B259" t="s">
        <v>31</v>
      </c>
      <c r="C259" t="s">
        <v>24</v>
      </c>
      <c r="D259" t="s">
        <v>11</v>
      </c>
      <c r="E259" t="s">
        <v>12</v>
      </c>
      <c r="F259" t="s">
        <v>13</v>
      </c>
      <c r="G259">
        <v>7</v>
      </c>
    </row>
    <row r="260" spans="1:7" x14ac:dyDescent="0.2">
      <c r="A260" t="s">
        <v>34</v>
      </c>
      <c r="B260" t="s">
        <v>31</v>
      </c>
      <c r="C260" t="s">
        <v>24</v>
      </c>
      <c r="D260" t="s">
        <v>16</v>
      </c>
      <c r="E260" t="s">
        <v>12</v>
      </c>
      <c r="F260" t="s">
        <v>13</v>
      </c>
      <c r="G260">
        <v>1</v>
      </c>
    </row>
    <row r="261" spans="1:7" x14ac:dyDescent="0.2">
      <c r="A261" t="s">
        <v>34</v>
      </c>
      <c r="B261" t="s">
        <v>31</v>
      </c>
      <c r="C261" t="s">
        <v>24</v>
      </c>
      <c r="D261" t="s">
        <v>17</v>
      </c>
      <c r="E261" t="s">
        <v>12</v>
      </c>
      <c r="F261" t="s">
        <v>13</v>
      </c>
      <c r="G261">
        <v>7</v>
      </c>
    </row>
    <row r="262" spans="1:7" x14ac:dyDescent="0.2">
      <c r="A262" t="s">
        <v>34</v>
      </c>
      <c r="B262" t="s">
        <v>31</v>
      </c>
      <c r="C262" t="s">
        <v>25</v>
      </c>
      <c r="D262" t="s">
        <v>11</v>
      </c>
      <c r="E262" t="s">
        <v>12</v>
      </c>
      <c r="F262" t="s">
        <v>13</v>
      </c>
      <c r="G262">
        <v>8</v>
      </c>
    </row>
    <row r="263" spans="1:7" x14ac:dyDescent="0.2">
      <c r="A263" t="s">
        <v>34</v>
      </c>
      <c r="B263" t="s">
        <v>31</v>
      </c>
      <c r="C263" t="s">
        <v>25</v>
      </c>
      <c r="D263" t="s">
        <v>17</v>
      </c>
      <c r="E263" t="s">
        <v>12</v>
      </c>
      <c r="F263" t="s">
        <v>13</v>
      </c>
      <c r="G263">
        <v>25</v>
      </c>
    </row>
    <row r="264" spans="1:7" x14ac:dyDescent="0.2">
      <c r="A264" t="s">
        <v>34</v>
      </c>
      <c r="B264" t="s">
        <v>31</v>
      </c>
      <c r="C264" t="s">
        <v>26</v>
      </c>
      <c r="D264" t="s">
        <v>11</v>
      </c>
      <c r="E264" t="s">
        <v>12</v>
      </c>
      <c r="F264" t="s">
        <v>13</v>
      </c>
      <c r="G264">
        <v>10</v>
      </c>
    </row>
    <row r="265" spans="1:7" x14ac:dyDescent="0.2">
      <c r="A265" t="s">
        <v>34</v>
      </c>
      <c r="B265" t="s">
        <v>31</v>
      </c>
      <c r="C265" t="s">
        <v>26</v>
      </c>
      <c r="D265" t="s">
        <v>17</v>
      </c>
      <c r="E265" t="s">
        <v>12</v>
      </c>
      <c r="F265" t="s">
        <v>13</v>
      </c>
      <c r="G265">
        <v>91.999999999999986</v>
      </c>
    </row>
    <row r="266" spans="1:7" x14ac:dyDescent="0.2">
      <c r="A266" t="s">
        <v>34</v>
      </c>
      <c r="B266" t="s">
        <v>31</v>
      </c>
      <c r="C266" t="s">
        <v>27</v>
      </c>
      <c r="D266" t="s">
        <v>11</v>
      </c>
      <c r="E266" t="s">
        <v>12</v>
      </c>
      <c r="F266" t="s">
        <v>13</v>
      </c>
      <c r="G266">
        <v>5</v>
      </c>
    </row>
    <row r="267" spans="1:7" x14ac:dyDescent="0.2">
      <c r="A267" t="s">
        <v>34</v>
      </c>
      <c r="B267" t="s">
        <v>31</v>
      </c>
      <c r="C267" t="s">
        <v>27</v>
      </c>
      <c r="D267" t="s">
        <v>17</v>
      </c>
      <c r="E267" t="s">
        <v>12</v>
      </c>
      <c r="F267" t="s">
        <v>13</v>
      </c>
      <c r="G267">
        <v>40.999999999999993</v>
      </c>
    </row>
    <row r="268" spans="1:7" x14ac:dyDescent="0.2">
      <c r="A268" t="s">
        <v>34</v>
      </c>
      <c r="B268" t="s">
        <v>31</v>
      </c>
      <c r="C268" t="s">
        <v>28</v>
      </c>
      <c r="D268" t="s">
        <v>11</v>
      </c>
      <c r="E268" t="s">
        <v>12</v>
      </c>
      <c r="F268" t="s">
        <v>13</v>
      </c>
      <c r="G268">
        <v>4</v>
      </c>
    </row>
    <row r="269" spans="1:7" x14ac:dyDescent="0.2">
      <c r="A269" t="s">
        <v>34</v>
      </c>
      <c r="B269" t="s">
        <v>31</v>
      </c>
      <c r="C269" t="s">
        <v>28</v>
      </c>
      <c r="D269" t="s">
        <v>17</v>
      </c>
      <c r="E269" t="s">
        <v>12</v>
      </c>
      <c r="F269" t="s">
        <v>13</v>
      </c>
      <c r="G269">
        <v>25</v>
      </c>
    </row>
    <row r="270" spans="1:7" x14ac:dyDescent="0.2">
      <c r="A270" t="s">
        <v>34</v>
      </c>
      <c r="B270" t="s">
        <v>31</v>
      </c>
      <c r="C270" t="s">
        <v>29</v>
      </c>
      <c r="D270" t="s">
        <v>11</v>
      </c>
      <c r="E270" t="s">
        <v>12</v>
      </c>
      <c r="F270" t="s">
        <v>13</v>
      </c>
      <c r="G270">
        <v>4</v>
      </c>
    </row>
    <row r="271" spans="1:7" x14ac:dyDescent="0.2">
      <c r="A271" t="s">
        <v>34</v>
      </c>
      <c r="B271" t="s">
        <v>31</v>
      </c>
      <c r="C271" t="s">
        <v>29</v>
      </c>
      <c r="D271" t="s">
        <v>17</v>
      </c>
      <c r="E271" t="s">
        <v>12</v>
      </c>
      <c r="F271" t="s">
        <v>13</v>
      </c>
      <c r="G271">
        <v>26</v>
      </c>
    </row>
    <row r="272" spans="1:7" x14ac:dyDescent="0.2">
      <c r="A272" t="s">
        <v>34</v>
      </c>
      <c r="B272" t="s">
        <v>32</v>
      </c>
      <c r="C272" t="s">
        <v>10</v>
      </c>
      <c r="D272" t="s">
        <v>11</v>
      </c>
      <c r="E272" t="s">
        <v>12</v>
      </c>
      <c r="F272" t="s">
        <v>13</v>
      </c>
      <c r="G272">
        <v>2</v>
      </c>
    </row>
    <row r="273" spans="1:7" x14ac:dyDescent="0.2">
      <c r="A273" t="s">
        <v>34</v>
      </c>
      <c r="B273" t="s">
        <v>32</v>
      </c>
      <c r="C273" t="s">
        <v>10</v>
      </c>
      <c r="D273" t="s">
        <v>17</v>
      </c>
      <c r="E273" t="s">
        <v>12</v>
      </c>
      <c r="F273" t="s">
        <v>13</v>
      </c>
      <c r="G273">
        <v>3</v>
      </c>
    </row>
    <row r="274" spans="1:7" x14ac:dyDescent="0.2">
      <c r="A274" t="s">
        <v>34</v>
      </c>
      <c r="B274" t="s">
        <v>32</v>
      </c>
      <c r="C274" t="s">
        <v>18</v>
      </c>
      <c r="D274" t="s">
        <v>17</v>
      </c>
      <c r="E274" t="s">
        <v>12</v>
      </c>
      <c r="F274" t="s">
        <v>13</v>
      </c>
      <c r="G274">
        <v>2</v>
      </c>
    </row>
    <row r="275" spans="1:7" x14ac:dyDescent="0.2">
      <c r="A275" t="s">
        <v>34</v>
      </c>
      <c r="B275" t="s">
        <v>32</v>
      </c>
      <c r="C275" t="s">
        <v>21</v>
      </c>
      <c r="D275" t="s">
        <v>17</v>
      </c>
      <c r="E275" t="s">
        <v>12</v>
      </c>
      <c r="F275" t="s">
        <v>13</v>
      </c>
      <c r="G275">
        <v>1</v>
      </c>
    </row>
    <row r="276" spans="1:7" x14ac:dyDescent="0.2">
      <c r="A276" t="s">
        <v>34</v>
      </c>
      <c r="B276" t="s">
        <v>32</v>
      </c>
      <c r="C276" t="s">
        <v>23</v>
      </c>
      <c r="D276" t="s">
        <v>17</v>
      </c>
      <c r="E276" t="s">
        <v>12</v>
      </c>
      <c r="F276" t="s">
        <v>13</v>
      </c>
      <c r="G276">
        <v>1</v>
      </c>
    </row>
    <row r="277" spans="1:7" x14ac:dyDescent="0.2">
      <c r="A277" t="s">
        <v>34</v>
      </c>
      <c r="B277" t="s">
        <v>32</v>
      </c>
      <c r="C277" t="s">
        <v>25</v>
      </c>
      <c r="D277" t="s">
        <v>17</v>
      </c>
      <c r="E277" t="s">
        <v>12</v>
      </c>
      <c r="F277" t="s">
        <v>13</v>
      </c>
      <c r="G277">
        <v>1</v>
      </c>
    </row>
    <row r="278" spans="1:7" x14ac:dyDescent="0.2">
      <c r="A278" t="s">
        <v>34</v>
      </c>
      <c r="B278" t="s">
        <v>32</v>
      </c>
      <c r="C278" t="s">
        <v>27</v>
      </c>
      <c r="D278" t="s">
        <v>17</v>
      </c>
      <c r="E278" t="s">
        <v>12</v>
      </c>
      <c r="F278" t="s">
        <v>13</v>
      </c>
      <c r="G278">
        <v>4</v>
      </c>
    </row>
    <row r="279" spans="1:7" x14ac:dyDescent="0.2">
      <c r="A279" t="s">
        <v>34</v>
      </c>
      <c r="B279" t="s">
        <v>32</v>
      </c>
      <c r="C279" t="s">
        <v>28</v>
      </c>
      <c r="D279" t="s">
        <v>17</v>
      </c>
      <c r="E279" t="s">
        <v>12</v>
      </c>
      <c r="F279" t="s">
        <v>13</v>
      </c>
      <c r="G279">
        <v>2</v>
      </c>
    </row>
    <row r="280" spans="1:7" x14ac:dyDescent="0.2">
      <c r="A280" t="s">
        <v>34</v>
      </c>
      <c r="B280" t="s">
        <v>32</v>
      </c>
      <c r="C280" t="s">
        <v>29</v>
      </c>
      <c r="D280" t="s">
        <v>17</v>
      </c>
      <c r="E280" t="s">
        <v>12</v>
      </c>
      <c r="F280" t="s">
        <v>13</v>
      </c>
      <c r="G280">
        <v>5</v>
      </c>
    </row>
    <row r="281" spans="1:7" x14ac:dyDescent="0.2">
      <c r="A281" t="s">
        <v>35</v>
      </c>
      <c r="B281" t="s">
        <v>9</v>
      </c>
      <c r="C281" t="s">
        <v>10</v>
      </c>
      <c r="D281" t="s">
        <v>11</v>
      </c>
      <c r="E281" t="s">
        <v>12</v>
      </c>
      <c r="F281" t="s">
        <v>13</v>
      </c>
      <c r="G281">
        <v>24</v>
      </c>
    </row>
    <row r="282" spans="1:7" x14ac:dyDescent="0.2">
      <c r="A282" t="s">
        <v>35</v>
      </c>
      <c r="B282" t="s">
        <v>9</v>
      </c>
      <c r="C282" t="s">
        <v>10</v>
      </c>
      <c r="D282" t="s">
        <v>16</v>
      </c>
      <c r="E282" t="s">
        <v>12</v>
      </c>
      <c r="F282" t="s">
        <v>13</v>
      </c>
      <c r="G282">
        <v>9</v>
      </c>
    </row>
    <row r="283" spans="1:7" x14ac:dyDescent="0.2">
      <c r="A283" t="s">
        <v>35</v>
      </c>
      <c r="B283" t="s">
        <v>9</v>
      </c>
      <c r="C283" t="s">
        <v>10</v>
      </c>
      <c r="D283" t="s">
        <v>17</v>
      </c>
      <c r="E283" t="s">
        <v>12</v>
      </c>
      <c r="F283" t="s">
        <v>13</v>
      </c>
      <c r="G283">
        <v>20</v>
      </c>
    </row>
    <row r="284" spans="1:7" x14ac:dyDescent="0.2">
      <c r="A284" t="s">
        <v>35</v>
      </c>
      <c r="B284" t="s">
        <v>9</v>
      </c>
      <c r="C284" t="s">
        <v>18</v>
      </c>
      <c r="D284" t="s">
        <v>11</v>
      </c>
      <c r="E284" t="s">
        <v>12</v>
      </c>
      <c r="F284" t="s">
        <v>13</v>
      </c>
      <c r="G284">
        <v>22.000000000000004</v>
      </c>
    </row>
    <row r="285" spans="1:7" x14ac:dyDescent="0.2">
      <c r="A285" t="s">
        <v>35</v>
      </c>
      <c r="B285" t="s">
        <v>9</v>
      </c>
      <c r="C285" t="s">
        <v>18</v>
      </c>
      <c r="D285" t="s">
        <v>16</v>
      </c>
      <c r="E285" t="s">
        <v>12</v>
      </c>
      <c r="F285" t="s">
        <v>13</v>
      </c>
      <c r="G285">
        <v>14</v>
      </c>
    </row>
    <row r="286" spans="1:7" x14ac:dyDescent="0.2">
      <c r="A286" t="s">
        <v>35</v>
      </c>
      <c r="B286" t="s">
        <v>9</v>
      </c>
      <c r="C286" t="s">
        <v>18</v>
      </c>
      <c r="D286" t="s">
        <v>17</v>
      </c>
      <c r="E286" t="s">
        <v>12</v>
      </c>
      <c r="F286" t="s">
        <v>13</v>
      </c>
      <c r="G286">
        <v>43</v>
      </c>
    </row>
    <row r="287" spans="1:7" x14ac:dyDescent="0.2">
      <c r="A287" t="s">
        <v>35</v>
      </c>
      <c r="B287" t="s">
        <v>9</v>
      </c>
      <c r="C287" t="s">
        <v>19</v>
      </c>
      <c r="D287" t="s">
        <v>11</v>
      </c>
      <c r="E287" t="s">
        <v>12</v>
      </c>
      <c r="F287" t="s">
        <v>13</v>
      </c>
      <c r="G287">
        <v>20</v>
      </c>
    </row>
    <row r="288" spans="1:7" x14ac:dyDescent="0.2">
      <c r="A288" t="s">
        <v>35</v>
      </c>
      <c r="B288" t="s">
        <v>9</v>
      </c>
      <c r="C288" t="s">
        <v>19</v>
      </c>
      <c r="D288" t="s">
        <v>16</v>
      </c>
      <c r="E288" t="s">
        <v>12</v>
      </c>
      <c r="F288" t="s">
        <v>13</v>
      </c>
      <c r="G288">
        <v>11</v>
      </c>
    </row>
    <row r="289" spans="1:7" x14ac:dyDescent="0.2">
      <c r="A289" t="s">
        <v>35</v>
      </c>
      <c r="B289" t="s">
        <v>9</v>
      </c>
      <c r="C289" t="s">
        <v>19</v>
      </c>
      <c r="D289" t="s">
        <v>17</v>
      </c>
      <c r="E289" t="s">
        <v>12</v>
      </c>
      <c r="F289" t="s">
        <v>13</v>
      </c>
      <c r="G289">
        <v>25</v>
      </c>
    </row>
    <row r="290" spans="1:7" x14ac:dyDescent="0.2">
      <c r="A290" t="s">
        <v>35</v>
      </c>
      <c r="B290" t="s">
        <v>9</v>
      </c>
      <c r="C290" t="s">
        <v>21</v>
      </c>
      <c r="D290" t="s">
        <v>11</v>
      </c>
      <c r="E290" t="s">
        <v>12</v>
      </c>
      <c r="F290" t="s">
        <v>13</v>
      </c>
      <c r="G290">
        <v>20</v>
      </c>
    </row>
    <row r="291" spans="1:7" x14ac:dyDescent="0.2">
      <c r="A291" t="s">
        <v>35</v>
      </c>
      <c r="B291" t="s">
        <v>9</v>
      </c>
      <c r="C291" t="s">
        <v>21</v>
      </c>
      <c r="D291" t="s">
        <v>16</v>
      </c>
      <c r="E291" t="s">
        <v>12</v>
      </c>
      <c r="F291" t="s">
        <v>13</v>
      </c>
      <c r="G291">
        <v>14</v>
      </c>
    </row>
    <row r="292" spans="1:7" x14ac:dyDescent="0.2">
      <c r="A292" t="s">
        <v>35</v>
      </c>
      <c r="B292" t="s">
        <v>9</v>
      </c>
      <c r="C292" t="s">
        <v>21</v>
      </c>
      <c r="D292" t="s">
        <v>17</v>
      </c>
      <c r="E292" t="s">
        <v>12</v>
      </c>
      <c r="F292" t="s">
        <v>13</v>
      </c>
      <c r="G292">
        <v>22.000000000000004</v>
      </c>
    </row>
    <row r="293" spans="1:7" x14ac:dyDescent="0.2">
      <c r="A293" t="s">
        <v>35</v>
      </c>
      <c r="B293" t="s">
        <v>9</v>
      </c>
      <c r="C293" t="s">
        <v>22</v>
      </c>
      <c r="D293" t="s">
        <v>11</v>
      </c>
      <c r="E293" t="s">
        <v>12</v>
      </c>
      <c r="F293" t="s">
        <v>13</v>
      </c>
      <c r="G293">
        <v>11</v>
      </c>
    </row>
    <row r="294" spans="1:7" x14ac:dyDescent="0.2">
      <c r="A294" t="s">
        <v>35</v>
      </c>
      <c r="B294" t="s">
        <v>9</v>
      </c>
      <c r="C294" t="s">
        <v>22</v>
      </c>
      <c r="D294" t="s">
        <v>16</v>
      </c>
      <c r="E294" t="s">
        <v>12</v>
      </c>
      <c r="F294" t="s">
        <v>13</v>
      </c>
      <c r="G294">
        <v>10</v>
      </c>
    </row>
    <row r="295" spans="1:7" x14ac:dyDescent="0.2">
      <c r="A295" t="s">
        <v>35</v>
      </c>
      <c r="B295" t="s">
        <v>9</v>
      </c>
      <c r="C295" t="s">
        <v>22</v>
      </c>
      <c r="D295" t="s">
        <v>17</v>
      </c>
      <c r="E295" t="s">
        <v>12</v>
      </c>
      <c r="F295" t="s">
        <v>13</v>
      </c>
      <c r="G295">
        <v>22.000000000000004</v>
      </c>
    </row>
    <row r="296" spans="1:7" x14ac:dyDescent="0.2">
      <c r="A296" t="s">
        <v>35</v>
      </c>
      <c r="B296" t="s">
        <v>9</v>
      </c>
      <c r="C296" t="s">
        <v>23</v>
      </c>
      <c r="D296" t="s">
        <v>11</v>
      </c>
      <c r="E296" t="s">
        <v>12</v>
      </c>
      <c r="F296" t="s">
        <v>13</v>
      </c>
      <c r="G296">
        <v>14</v>
      </c>
    </row>
    <row r="297" spans="1:7" x14ac:dyDescent="0.2">
      <c r="A297" t="s">
        <v>35</v>
      </c>
      <c r="B297" t="s">
        <v>9</v>
      </c>
      <c r="C297" t="s">
        <v>23</v>
      </c>
      <c r="D297" t="s">
        <v>16</v>
      </c>
      <c r="E297" t="s">
        <v>12</v>
      </c>
      <c r="F297" t="s">
        <v>13</v>
      </c>
      <c r="G297">
        <v>10</v>
      </c>
    </row>
    <row r="298" spans="1:7" x14ac:dyDescent="0.2">
      <c r="A298" t="s">
        <v>35</v>
      </c>
      <c r="B298" t="s">
        <v>9</v>
      </c>
      <c r="C298" t="s">
        <v>23</v>
      </c>
      <c r="D298" t="s">
        <v>17</v>
      </c>
      <c r="E298" t="s">
        <v>12</v>
      </c>
      <c r="F298" t="s">
        <v>13</v>
      </c>
      <c r="G298">
        <v>25</v>
      </c>
    </row>
    <row r="299" spans="1:7" x14ac:dyDescent="0.2">
      <c r="A299" t="s">
        <v>35</v>
      </c>
      <c r="B299" t="s">
        <v>9</v>
      </c>
      <c r="C299" t="s">
        <v>24</v>
      </c>
      <c r="D299" t="s">
        <v>11</v>
      </c>
      <c r="E299" t="s">
        <v>12</v>
      </c>
      <c r="F299" t="s">
        <v>13</v>
      </c>
      <c r="G299">
        <v>18</v>
      </c>
    </row>
    <row r="300" spans="1:7" x14ac:dyDescent="0.2">
      <c r="A300" t="s">
        <v>35</v>
      </c>
      <c r="B300" t="s">
        <v>9</v>
      </c>
      <c r="C300" t="s">
        <v>24</v>
      </c>
      <c r="D300" t="s">
        <v>16</v>
      </c>
      <c r="E300" t="s">
        <v>12</v>
      </c>
      <c r="F300" t="s">
        <v>13</v>
      </c>
      <c r="G300">
        <v>12</v>
      </c>
    </row>
    <row r="301" spans="1:7" x14ac:dyDescent="0.2">
      <c r="A301" t="s">
        <v>35</v>
      </c>
      <c r="B301" t="s">
        <v>9</v>
      </c>
      <c r="C301" t="s">
        <v>24</v>
      </c>
      <c r="D301" t="s">
        <v>17</v>
      </c>
      <c r="E301" t="s">
        <v>12</v>
      </c>
      <c r="F301" t="s">
        <v>13</v>
      </c>
      <c r="G301">
        <v>18</v>
      </c>
    </row>
    <row r="302" spans="1:7" x14ac:dyDescent="0.2">
      <c r="A302" t="s">
        <v>35</v>
      </c>
      <c r="B302" t="s">
        <v>9</v>
      </c>
      <c r="C302" t="s">
        <v>25</v>
      </c>
      <c r="D302" t="s">
        <v>11</v>
      </c>
      <c r="E302" t="s">
        <v>12</v>
      </c>
      <c r="F302" t="s">
        <v>13</v>
      </c>
      <c r="G302">
        <v>17</v>
      </c>
    </row>
    <row r="303" spans="1:7" x14ac:dyDescent="0.2">
      <c r="A303" t="s">
        <v>35</v>
      </c>
      <c r="B303" t="s">
        <v>9</v>
      </c>
      <c r="C303" t="s">
        <v>25</v>
      </c>
      <c r="D303" t="s">
        <v>16</v>
      </c>
      <c r="E303" t="s">
        <v>12</v>
      </c>
      <c r="F303" t="s">
        <v>13</v>
      </c>
      <c r="G303">
        <v>7</v>
      </c>
    </row>
    <row r="304" spans="1:7" x14ac:dyDescent="0.2">
      <c r="A304" t="s">
        <v>35</v>
      </c>
      <c r="B304" t="s">
        <v>9</v>
      </c>
      <c r="C304" t="s">
        <v>25</v>
      </c>
      <c r="D304" t="s">
        <v>17</v>
      </c>
      <c r="E304" t="s">
        <v>12</v>
      </c>
      <c r="F304" t="s">
        <v>13</v>
      </c>
      <c r="G304">
        <v>22.999999999999996</v>
      </c>
    </row>
    <row r="305" spans="1:7" x14ac:dyDescent="0.2">
      <c r="A305" t="s">
        <v>35</v>
      </c>
      <c r="B305" t="s">
        <v>9</v>
      </c>
      <c r="C305" t="s">
        <v>26</v>
      </c>
      <c r="D305" t="s">
        <v>11</v>
      </c>
      <c r="E305" t="s">
        <v>12</v>
      </c>
      <c r="F305" t="s">
        <v>13</v>
      </c>
      <c r="G305">
        <v>18</v>
      </c>
    </row>
    <row r="306" spans="1:7" x14ac:dyDescent="0.2">
      <c r="A306" t="s">
        <v>35</v>
      </c>
      <c r="B306" t="s">
        <v>9</v>
      </c>
      <c r="C306" t="s">
        <v>26</v>
      </c>
      <c r="D306" t="s">
        <v>16</v>
      </c>
      <c r="E306" t="s">
        <v>12</v>
      </c>
      <c r="F306" t="s">
        <v>13</v>
      </c>
      <c r="G306">
        <v>8</v>
      </c>
    </row>
    <row r="307" spans="1:7" x14ac:dyDescent="0.2">
      <c r="A307" t="s">
        <v>35</v>
      </c>
      <c r="B307" t="s">
        <v>9</v>
      </c>
      <c r="C307" t="s">
        <v>26</v>
      </c>
      <c r="D307" t="s">
        <v>17</v>
      </c>
      <c r="E307" t="s">
        <v>12</v>
      </c>
      <c r="F307" t="s">
        <v>13</v>
      </c>
      <c r="G307">
        <v>42</v>
      </c>
    </row>
    <row r="308" spans="1:7" x14ac:dyDescent="0.2">
      <c r="A308" t="s">
        <v>35</v>
      </c>
      <c r="B308" t="s">
        <v>9</v>
      </c>
      <c r="C308" t="s">
        <v>27</v>
      </c>
      <c r="D308" t="s">
        <v>11</v>
      </c>
      <c r="E308" t="s">
        <v>12</v>
      </c>
      <c r="F308" t="s">
        <v>13</v>
      </c>
      <c r="G308">
        <v>22.000000000000004</v>
      </c>
    </row>
    <row r="309" spans="1:7" x14ac:dyDescent="0.2">
      <c r="A309" t="s">
        <v>35</v>
      </c>
      <c r="B309" t="s">
        <v>9</v>
      </c>
      <c r="C309" t="s">
        <v>27</v>
      </c>
      <c r="D309" t="s">
        <v>16</v>
      </c>
      <c r="E309" t="s">
        <v>12</v>
      </c>
      <c r="F309" t="s">
        <v>13</v>
      </c>
      <c r="G309">
        <v>13</v>
      </c>
    </row>
    <row r="310" spans="1:7" x14ac:dyDescent="0.2">
      <c r="A310" t="s">
        <v>35</v>
      </c>
      <c r="B310" t="s">
        <v>9</v>
      </c>
      <c r="C310" t="s">
        <v>27</v>
      </c>
      <c r="D310" t="s">
        <v>17</v>
      </c>
      <c r="E310" t="s">
        <v>12</v>
      </c>
      <c r="F310" t="s">
        <v>13</v>
      </c>
      <c r="G310">
        <v>39</v>
      </c>
    </row>
    <row r="311" spans="1:7" x14ac:dyDescent="0.2">
      <c r="A311" t="s">
        <v>35</v>
      </c>
      <c r="B311" t="s">
        <v>9</v>
      </c>
      <c r="C311" t="s">
        <v>28</v>
      </c>
      <c r="D311" t="s">
        <v>11</v>
      </c>
      <c r="E311" t="s">
        <v>12</v>
      </c>
      <c r="F311" t="s">
        <v>13</v>
      </c>
      <c r="G311">
        <v>13</v>
      </c>
    </row>
    <row r="312" spans="1:7" x14ac:dyDescent="0.2">
      <c r="A312" t="s">
        <v>35</v>
      </c>
      <c r="B312" t="s">
        <v>9</v>
      </c>
      <c r="C312" t="s">
        <v>28</v>
      </c>
      <c r="D312" t="s">
        <v>16</v>
      </c>
      <c r="E312" t="s">
        <v>12</v>
      </c>
      <c r="F312" t="s">
        <v>13</v>
      </c>
      <c r="G312">
        <v>3</v>
      </c>
    </row>
    <row r="313" spans="1:7" x14ac:dyDescent="0.2">
      <c r="A313" t="s">
        <v>35</v>
      </c>
      <c r="B313" t="s">
        <v>9</v>
      </c>
      <c r="C313" t="s">
        <v>28</v>
      </c>
      <c r="D313" t="s">
        <v>17</v>
      </c>
      <c r="E313" t="s">
        <v>12</v>
      </c>
      <c r="F313" t="s">
        <v>13</v>
      </c>
      <c r="G313">
        <v>29</v>
      </c>
    </row>
    <row r="314" spans="1:7" x14ac:dyDescent="0.2">
      <c r="A314" t="s">
        <v>35</v>
      </c>
      <c r="B314" t="s">
        <v>9</v>
      </c>
      <c r="C314" t="s">
        <v>29</v>
      </c>
      <c r="D314" t="s">
        <v>11</v>
      </c>
      <c r="E314" t="s">
        <v>12</v>
      </c>
      <c r="F314" t="s">
        <v>13</v>
      </c>
      <c r="G314">
        <v>12</v>
      </c>
    </row>
    <row r="315" spans="1:7" x14ac:dyDescent="0.2">
      <c r="A315" t="s">
        <v>35</v>
      </c>
      <c r="B315" t="s">
        <v>9</v>
      </c>
      <c r="C315" t="s">
        <v>29</v>
      </c>
      <c r="D315" t="s">
        <v>16</v>
      </c>
      <c r="E315" t="s">
        <v>12</v>
      </c>
      <c r="F315" t="s">
        <v>13</v>
      </c>
      <c r="G315">
        <v>5</v>
      </c>
    </row>
    <row r="316" spans="1:7" x14ac:dyDescent="0.2">
      <c r="A316" t="s">
        <v>35</v>
      </c>
      <c r="B316" t="s">
        <v>9</v>
      </c>
      <c r="C316" t="s">
        <v>29</v>
      </c>
      <c r="D316" t="s">
        <v>17</v>
      </c>
      <c r="E316" t="s">
        <v>12</v>
      </c>
      <c r="F316" t="s">
        <v>13</v>
      </c>
      <c r="G316">
        <v>16</v>
      </c>
    </row>
    <row r="317" spans="1:7" x14ac:dyDescent="0.2">
      <c r="A317" t="s">
        <v>35</v>
      </c>
      <c r="B317" t="s">
        <v>30</v>
      </c>
      <c r="C317" t="s">
        <v>10</v>
      </c>
      <c r="D317" t="s">
        <v>11</v>
      </c>
      <c r="E317" t="s">
        <v>12</v>
      </c>
      <c r="F317" t="s">
        <v>13</v>
      </c>
      <c r="G317">
        <v>1</v>
      </c>
    </row>
    <row r="318" spans="1:7" x14ac:dyDescent="0.2">
      <c r="A318" t="s">
        <v>35</v>
      </c>
      <c r="B318" t="s">
        <v>30</v>
      </c>
      <c r="C318" t="s">
        <v>10</v>
      </c>
      <c r="D318" t="s">
        <v>17</v>
      </c>
      <c r="E318" t="s">
        <v>12</v>
      </c>
      <c r="F318" t="s">
        <v>13</v>
      </c>
      <c r="G318">
        <v>27.000000000000004</v>
      </c>
    </row>
    <row r="319" spans="1:7" x14ac:dyDescent="0.2">
      <c r="A319" t="s">
        <v>35</v>
      </c>
      <c r="B319" t="s">
        <v>30</v>
      </c>
      <c r="C319" t="s">
        <v>18</v>
      </c>
      <c r="D319" t="s">
        <v>11</v>
      </c>
      <c r="E319" t="s">
        <v>12</v>
      </c>
      <c r="F319" t="s">
        <v>13</v>
      </c>
      <c r="G319">
        <v>3</v>
      </c>
    </row>
    <row r="320" spans="1:7" x14ac:dyDescent="0.2">
      <c r="A320" t="s">
        <v>35</v>
      </c>
      <c r="B320" t="s">
        <v>30</v>
      </c>
      <c r="C320" t="s">
        <v>18</v>
      </c>
      <c r="D320" t="s">
        <v>17</v>
      </c>
      <c r="E320" t="s">
        <v>12</v>
      </c>
      <c r="F320" t="s">
        <v>13</v>
      </c>
      <c r="G320">
        <v>20</v>
      </c>
    </row>
    <row r="321" spans="1:7" x14ac:dyDescent="0.2">
      <c r="A321" t="s">
        <v>35</v>
      </c>
      <c r="B321" t="s">
        <v>30</v>
      </c>
      <c r="C321" t="s">
        <v>19</v>
      </c>
      <c r="D321" t="s">
        <v>11</v>
      </c>
      <c r="E321" t="s">
        <v>12</v>
      </c>
      <c r="F321" t="s">
        <v>13</v>
      </c>
      <c r="G321">
        <v>1</v>
      </c>
    </row>
    <row r="322" spans="1:7" x14ac:dyDescent="0.2">
      <c r="A322" t="s">
        <v>35</v>
      </c>
      <c r="B322" t="s">
        <v>30</v>
      </c>
      <c r="C322" t="s">
        <v>19</v>
      </c>
      <c r="D322" t="s">
        <v>17</v>
      </c>
      <c r="E322" t="s">
        <v>12</v>
      </c>
      <c r="F322" t="s">
        <v>13</v>
      </c>
      <c r="G322">
        <v>10</v>
      </c>
    </row>
    <row r="323" spans="1:7" x14ac:dyDescent="0.2">
      <c r="A323" t="s">
        <v>35</v>
      </c>
      <c r="B323" t="s">
        <v>30</v>
      </c>
      <c r="C323" t="s">
        <v>21</v>
      </c>
      <c r="D323" t="s">
        <v>11</v>
      </c>
      <c r="E323" t="s">
        <v>12</v>
      </c>
      <c r="F323" t="s">
        <v>13</v>
      </c>
      <c r="G323">
        <v>1</v>
      </c>
    </row>
    <row r="324" spans="1:7" x14ac:dyDescent="0.2">
      <c r="A324" t="s">
        <v>35</v>
      </c>
      <c r="B324" t="s">
        <v>30</v>
      </c>
      <c r="C324" t="s">
        <v>21</v>
      </c>
      <c r="D324" t="s">
        <v>20</v>
      </c>
      <c r="E324" t="s">
        <v>12</v>
      </c>
      <c r="F324" t="s">
        <v>13</v>
      </c>
      <c r="G324">
        <v>1</v>
      </c>
    </row>
    <row r="325" spans="1:7" x14ac:dyDescent="0.2">
      <c r="A325" t="s">
        <v>35</v>
      </c>
      <c r="B325" t="s">
        <v>30</v>
      </c>
      <c r="C325" t="s">
        <v>21</v>
      </c>
      <c r="D325" t="s">
        <v>17</v>
      </c>
      <c r="E325" t="s">
        <v>12</v>
      </c>
      <c r="F325" t="s">
        <v>13</v>
      </c>
      <c r="G325">
        <v>18</v>
      </c>
    </row>
    <row r="326" spans="1:7" x14ac:dyDescent="0.2">
      <c r="A326" t="s">
        <v>35</v>
      </c>
      <c r="B326" t="s">
        <v>30</v>
      </c>
      <c r="C326" t="s">
        <v>22</v>
      </c>
      <c r="D326" t="s">
        <v>11</v>
      </c>
      <c r="E326" t="s">
        <v>12</v>
      </c>
      <c r="F326" t="s">
        <v>13</v>
      </c>
      <c r="G326">
        <v>4</v>
      </c>
    </row>
    <row r="327" spans="1:7" x14ac:dyDescent="0.2">
      <c r="A327" t="s">
        <v>35</v>
      </c>
      <c r="B327" t="s">
        <v>30</v>
      </c>
      <c r="C327" t="s">
        <v>22</v>
      </c>
      <c r="D327" t="s">
        <v>17</v>
      </c>
      <c r="E327" t="s">
        <v>12</v>
      </c>
      <c r="F327" t="s">
        <v>13</v>
      </c>
      <c r="G327">
        <v>17</v>
      </c>
    </row>
    <row r="328" spans="1:7" x14ac:dyDescent="0.2">
      <c r="A328" t="s">
        <v>35</v>
      </c>
      <c r="B328" t="s">
        <v>30</v>
      </c>
      <c r="C328" t="s">
        <v>23</v>
      </c>
      <c r="D328" t="s">
        <v>11</v>
      </c>
      <c r="E328" t="s">
        <v>12</v>
      </c>
      <c r="F328" t="s">
        <v>13</v>
      </c>
      <c r="G328">
        <v>1</v>
      </c>
    </row>
    <row r="329" spans="1:7" x14ac:dyDescent="0.2">
      <c r="A329" t="s">
        <v>35</v>
      </c>
      <c r="B329" t="s">
        <v>30</v>
      </c>
      <c r="C329" t="s">
        <v>23</v>
      </c>
      <c r="D329" t="s">
        <v>16</v>
      </c>
      <c r="E329" t="s">
        <v>12</v>
      </c>
      <c r="F329" t="s">
        <v>13</v>
      </c>
      <c r="G329">
        <v>2</v>
      </c>
    </row>
    <row r="330" spans="1:7" x14ac:dyDescent="0.2">
      <c r="A330" t="s">
        <v>35</v>
      </c>
      <c r="B330" t="s">
        <v>30</v>
      </c>
      <c r="C330" t="s">
        <v>23</v>
      </c>
      <c r="D330" t="s">
        <v>17</v>
      </c>
      <c r="E330" t="s">
        <v>12</v>
      </c>
      <c r="F330" t="s">
        <v>13</v>
      </c>
      <c r="G330">
        <v>15</v>
      </c>
    </row>
    <row r="331" spans="1:7" x14ac:dyDescent="0.2">
      <c r="A331" t="s">
        <v>35</v>
      </c>
      <c r="B331" t="s">
        <v>30</v>
      </c>
      <c r="C331" t="s">
        <v>24</v>
      </c>
      <c r="D331" t="s">
        <v>11</v>
      </c>
      <c r="E331" t="s">
        <v>12</v>
      </c>
      <c r="F331" t="s">
        <v>13</v>
      </c>
      <c r="G331">
        <v>4</v>
      </c>
    </row>
    <row r="332" spans="1:7" x14ac:dyDescent="0.2">
      <c r="A332" t="s">
        <v>35</v>
      </c>
      <c r="B332" t="s">
        <v>30</v>
      </c>
      <c r="C332" t="s">
        <v>24</v>
      </c>
      <c r="D332" t="s">
        <v>16</v>
      </c>
      <c r="E332" t="s">
        <v>12</v>
      </c>
      <c r="F332" t="s">
        <v>13</v>
      </c>
      <c r="G332">
        <v>1</v>
      </c>
    </row>
    <row r="333" spans="1:7" x14ac:dyDescent="0.2">
      <c r="A333" t="s">
        <v>35</v>
      </c>
      <c r="B333" t="s">
        <v>30</v>
      </c>
      <c r="C333" t="s">
        <v>24</v>
      </c>
      <c r="D333" t="s">
        <v>17</v>
      </c>
      <c r="E333" t="s">
        <v>12</v>
      </c>
      <c r="F333" t="s">
        <v>13</v>
      </c>
      <c r="G333">
        <v>40</v>
      </c>
    </row>
    <row r="334" spans="1:7" x14ac:dyDescent="0.2">
      <c r="A334" t="s">
        <v>35</v>
      </c>
      <c r="B334" t="s">
        <v>30</v>
      </c>
      <c r="C334" t="s">
        <v>25</v>
      </c>
      <c r="D334" t="s">
        <v>11</v>
      </c>
      <c r="E334" t="s">
        <v>12</v>
      </c>
      <c r="F334" t="s">
        <v>13</v>
      </c>
      <c r="G334">
        <v>4</v>
      </c>
    </row>
    <row r="335" spans="1:7" x14ac:dyDescent="0.2">
      <c r="A335" t="s">
        <v>35</v>
      </c>
      <c r="B335" t="s">
        <v>30</v>
      </c>
      <c r="C335" t="s">
        <v>25</v>
      </c>
      <c r="D335" t="s">
        <v>17</v>
      </c>
      <c r="E335" t="s">
        <v>12</v>
      </c>
      <c r="F335" t="s">
        <v>13</v>
      </c>
      <c r="G335">
        <v>31</v>
      </c>
    </row>
    <row r="336" spans="1:7" x14ac:dyDescent="0.2">
      <c r="A336" t="s">
        <v>35</v>
      </c>
      <c r="B336" t="s">
        <v>30</v>
      </c>
      <c r="C336" t="s">
        <v>26</v>
      </c>
      <c r="D336" t="s">
        <v>11</v>
      </c>
      <c r="E336" t="s">
        <v>12</v>
      </c>
      <c r="F336" t="s">
        <v>13</v>
      </c>
      <c r="G336">
        <v>17</v>
      </c>
    </row>
    <row r="337" spans="1:7" x14ac:dyDescent="0.2">
      <c r="A337" t="s">
        <v>35</v>
      </c>
      <c r="B337" t="s">
        <v>30</v>
      </c>
      <c r="C337" t="s">
        <v>26</v>
      </c>
      <c r="D337" t="s">
        <v>16</v>
      </c>
      <c r="E337" t="s">
        <v>12</v>
      </c>
      <c r="F337" t="s">
        <v>13</v>
      </c>
      <c r="G337">
        <v>3</v>
      </c>
    </row>
    <row r="338" spans="1:7" x14ac:dyDescent="0.2">
      <c r="A338" t="s">
        <v>35</v>
      </c>
      <c r="B338" t="s">
        <v>30</v>
      </c>
      <c r="C338" t="s">
        <v>26</v>
      </c>
      <c r="D338" t="s">
        <v>20</v>
      </c>
      <c r="E338" t="s">
        <v>12</v>
      </c>
      <c r="F338" t="s">
        <v>13</v>
      </c>
      <c r="G338">
        <v>2</v>
      </c>
    </row>
    <row r="339" spans="1:7" x14ac:dyDescent="0.2">
      <c r="A339" t="s">
        <v>35</v>
      </c>
      <c r="B339" t="s">
        <v>30</v>
      </c>
      <c r="C339" t="s">
        <v>26</v>
      </c>
      <c r="D339" t="s">
        <v>17</v>
      </c>
      <c r="E339" t="s">
        <v>12</v>
      </c>
      <c r="F339" t="s">
        <v>13</v>
      </c>
      <c r="G339">
        <v>129</v>
      </c>
    </row>
    <row r="340" spans="1:7" x14ac:dyDescent="0.2">
      <c r="A340" t="s">
        <v>35</v>
      </c>
      <c r="B340" t="s">
        <v>30</v>
      </c>
      <c r="C340" t="s">
        <v>27</v>
      </c>
      <c r="D340" t="s">
        <v>11</v>
      </c>
      <c r="E340" t="s">
        <v>12</v>
      </c>
      <c r="F340" t="s">
        <v>13</v>
      </c>
      <c r="G340">
        <v>2</v>
      </c>
    </row>
    <row r="341" spans="1:7" x14ac:dyDescent="0.2">
      <c r="A341" t="s">
        <v>35</v>
      </c>
      <c r="B341" t="s">
        <v>30</v>
      </c>
      <c r="C341" t="s">
        <v>27</v>
      </c>
      <c r="D341" t="s">
        <v>17</v>
      </c>
      <c r="E341" t="s">
        <v>12</v>
      </c>
      <c r="F341" t="s">
        <v>13</v>
      </c>
      <c r="G341">
        <v>33</v>
      </c>
    </row>
    <row r="342" spans="1:7" x14ac:dyDescent="0.2">
      <c r="A342" t="s">
        <v>35</v>
      </c>
      <c r="B342" t="s">
        <v>30</v>
      </c>
      <c r="C342" t="s">
        <v>28</v>
      </c>
      <c r="D342" t="s">
        <v>17</v>
      </c>
      <c r="E342" t="s">
        <v>12</v>
      </c>
      <c r="F342" t="s">
        <v>13</v>
      </c>
      <c r="G342">
        <v>53</v>
      </c>
    </row>
    <row r="343" spans="1:7" x14ac:dyDescent="0.2">
      <c r="A343" t="s">
        <v>35</v>
      </c>
      <c r="B343" t="s">
        <v>30</v>
      </c>
      <c r="C343" t="s">
        <v>29</v>
      </c>
      <c r="D343" t="s">
        <v>11</v>
      </c>
      <c r="E343" t="s">
        <v>12</v>
      </c>
      <c r="F343" t="s">
        <v>13</v>
      </c>
      <c r="G343">
        <v>5</v>
      </c>
    </row>
    <row r="344" spans="1:7" x14ac:dyDescent="0.2">
      <c r="A344" t="s">
        <v>35</v>
      </c>
      <c r="B344" t="s">
        <v>30</v>
      </c>
      <c r="C344" t="s">
        <v>29</v>
      </c>
      <c r="D344" t="s">
        <v>17</v>
      </c>
      <c r="E344" t="s">
        <v>12</v>
      </c>
      <c r="F344" t="s">
        <v>13</v>
      </c>
      <c r="G344">
        <v>75</v>
      </c>
    </row>
    <row r="345" spans="1:7" x14ac:dyDescent="0.2">
      <c r="A345" t="s">
        <v>35</v>
      </c>
      <c r="B345" t="s">
        <v>31</v>
      </c>
      <c r="C345" t="s">
        <v>10</v>
      </c>
      <c r="D345" t="s">
        <v>11</v>
      </c>
      <c r="E345" t="s">
        <v>12</v>
      </c>
      <c r="F345" t="s">
        <v>13</v>
      </c>
      <c r="G345">
        <v>7</v>
      </c>
    </row>
    <row r="346" spans="1:7" x14ac:dyDescent="0.2">
      <c r="A346" t="s">
        <v>35</v>
      </c>
      <c r="B346" t="s">
        <v>31</v>
      </c>
      <c r="C346" t="s">
        <v>10</v>
      </c>
      <c r="D346" t="s">
        <v>16</v>
      </c>
      <c r="E346" t="s">
        <v>12</v>
      </c>
      <c r="F346" t="s">
        <v>13</v>
      </c>
      <c r="G346">
        <v>1</v>
      </c>
    </row>
    <row r="347" spans="1:7" x14ac:dyDescent="0.2">
      <c r="A347" t="s">
        <v>35</v>
      </c>
      <c r="B347" t="s">
        <v>31</v>
      </c>
      <c r="C347" t="s">
        <v>10</v>
      </c>
      <c r="D347" t="s">
        <v>17</v>
      </c>
      <c r="E347" t="s">
        <v>12</v>
      </c>
      <c r="F347" t="s">
        <v>13</v>
      </c>
      <c r="G347">
        <v>22.999999999999996</v>
      </c>
    </row>
    <row r="348" spans="1:7" x14ac:dyDescent="0.2">
      <c r="A348" t="s">
        <v>35</v>
      </c>
      <c r="B348" t="s">
        <v>31</v>
      </c>
      <c r="C348" t="s">
        <v>18</v>
      </c>
      <c r="D348" t="s">
        <v>11</v>
      </c>
      <c r="E348" t="s">
        <v>12</v>
      </c>
      <c r="F348" t="s">
        <v>13</v>
      </c>
      <c r="G348">
        <v>8</v>
      </c>
    </row>
    <row r="349" spans="1:7" x14ac:dyDescent="0.2">
      <c r="A349" t="s">
        <v>35</v>
      </c>
      <c r="B349" t="s">
        <v>31</v>
      </c>
      <c r="C349" t="s">
        <v>18</v>
      </c>
      <c r="D349" t="s">
        <v>20</v>
      </c>
      <c r="E349" t="s">
        <v>12</v>
      </c>
      <c r="F349" t="s">
        <v>13</v>
      </c>
      <c r="G349">
        <v>2</v>
      </c>
    </row>
    <row r="350" spans="1:7" x14ac:dyDescent="0.2">
      <c r="A350" t="s">
        <v>35</v>
      </c>
      <c r="B350" t="s">
        <v>31</v>
      </c>
      <c r="C350" t="s">
        <v>18</v>
      </c>
      <c r="D350" t="s">
        <v>17</v>
      </c>
      <c r="E350" t="s">
        <v>12</v>
      </c>
      <c r="F350" t="s">
        <v>13</v>
      </c>
      <c r="G350">
        <v>25</v>
      </c>
    </row>
    <row r="351" spans="1:7" x14ac:dyDescent="0.2">
      <c r="A351" t="s">
        <v>35</v>
      </c>
      <c r="B351" t="s">
        <v>31</v>
      </c>
      <c r="C351" t="s">
        <v>19</v>
      </c>
      <c r="D351" t="s">
        <v>11</v>
      </c>
      <c r="E351" t="s">
        <v>12</v>
      </c>
      <c r="F351" t="s">
        <v>13</v>
      </c>
      <c r="G351">
        <v>7</v>
      </c>
    </row>
    <row r="352" spans="1:7" x14ac:dyDescent="0.2">
      <c r="A352" t="s">
        <v>35</v>
      </c>
      <c r="B352" t="s">
        <v>31</v>
      </c>
      <c r="C352" t="s">
        <v>19</v>
      </c>
      <c r="D352" t="s">
        <v>16</v>
      </c>
      <c r="E352" t="s">
        <v>12</v>
      </c>
      <c r="F352" t="s">
        <v>13</v>
      </c>
      <c r="G352">
        <v>1</v>
      </c>
    </row>
    <row r="353" spans="1:7" x14ac:dyDescent="0.2">
      <c r="A353" t="s">
        <v>35</v>
      </c>
      <c r="B353" t="s">
        <v>31</v>
      </c>
      <c r="C353" t="s">
        <v>19</v>
      </c>
      <c r="D353" t="s">
        <v>17</v>
      </c>
      <c r="E353" t="s">
        <v>12</v>
      </c>
      <c r="F353" t="s">
        <v>13</v>
      </c>
      <c r="G353">
        <v>22.999999999999996</v>
      </c>
    </row>
    <row r="354" spans="1:7" x14ac:dyDescent="0.2">
      <c r="A354" t="s">
        <v>35</v>
      </c>
      <c r="B354" t="s">
        <v>31</v>
      </c>
      <c r="C354" t="s">
        <v>21</v>
      </c>
      <c r="D354" t="s">
        <v>11</v>
      </c>
      <c r="E354" t="s">
        <v>12</v>
      </c>
      <c r="F354" t="s">
        <v>13</v>
      </c>
      <c r="G354">
        <v>4</v>
      </c>
    </row>
    <row r="355" spans="1:7" x14ac:dyDescent="0.2">
      <c r="A355" t="s">
        <v>35</v>
      </c>
      <c r="B355" t="s">
        <v>31</v>
      </c>
      <c r="C355" t="s">
        <v>21</v>
      </c>
      <c r="D355" t="s">
        <v>16</v>
      </c>
      <c r="E355" t="s">
        <v>12</v>
      </c>
      <c r="F355" t="s">
        <v>13</v>
      </c>
      <c r="G355">
        <v>1</v>
      </c>
    </row>
    <row r="356" spans="1:7" x14ac:dyDescent="0.2">
      <c r="A356" t="s">
        <v>35</v>
      </c>
      <c r="B356" t="s">
        <v>31</v>
      </c>
      <c r="C356" t="s">
        <v>21</v>
      </c>
      <c r="D356" t="s">
        <v>17</v>
      </c>
      <c r="E356" t="s">
        <v>12</v>
      </c>
      <c r="F356" t="s">
        <v>13</v>
      </c>
      <c r="G356">
        <v>18</v>
      </c>
    </row>
    <row r="357" spans="1:7" x14ac:dyDescent="0.2">
      <c r="A357" t="s">
        <v>35</v>
      </c>
      <c r="B357" t="s">
        <v>31</v>
      </c>
      <c r="C357" t="s">
        <v>22</v>
      </c>
      <c r="D357" t="s">
        <v>11</v>
      </c>
      <c r="E357" t="s">
        <v>12</v>
      </c>
      <c r="F357" t="s">
        <v>13</v>
      </c>
      <c r="G357">
        <v>5</v>
      </c>
    </row>
    <row r="358" spans="1:7" x14ac:dyDescent="0.2">
      <c r="A358" t="s">
        <v>35</v>
      </c>
      <c r="B358" t="s">
        <v>31</v>
      </c>
      <c r="C358" t="s">
        <v>22</v>
      </c>
      <c r="D358" t="s">
        <v>16</v>
      </c>
      <c r="E358" t="s">
        <v>12</v>
      </c>
      <c r="F358" t="s">
        <v>13</v>
      </c>
      <c r="G358">
        <v>1</v>
      </c>
    </row>
    <row r="359" spans="1:7" x14ac:dyDescent="0.2">
      <c r="A359" t="s">
        <v>35</v>
      </c>
      <c r="B359" t="s">
        <v>31</v>
      </c>
      <c r="C359" t="s">
        <v>22</v>
      </c>
      <c r="D359" t="s">
        <v>17</v>
      </c>
      <c r="E359" t="s">
        <v>12</v>
      </c>
      <c r="F359" t="s">
        <v>13</v>
      </c>
      <c r="G359">
        <v>16</v>
      </c>
    </row>
    <row r="360" spans="1:7" x14ac:dyDescent="0.2">
      <c r="A360" t="s">
        <v>35</v>
      </c>
      <c r="B360" t="s">
        <v>31</v>
      </c>
      <c r="C360" t="s">
        <v>23</v>
      </c>
      <c r="D360" t="s">
        <v>11</v>
      </c>
      <c r="E360" t="s">
        <v>12</v>
      </c>
      <c r="F360" t="s">
        <v>13</v>
      </c>
      <c r="G360">
        <v>5</v>
      </c>
    </row>
    <row r="361" spans="1:7" x14ac:dyDescent="0.2">
      <c r="A361" t="s">
        <v>35</v>
      </c>
      <c r="B361" t="s">
        <v>31</v>
      </c>
      <c r="C361" t="s">
        <v>23</v>
      </c>
      <c r="D361" t="s">
        <v>16</v>
      </c>
      <c r="E361" t="s">
        <v>12</v>
      </c>
      <c r="F361" t="s">
        <v>13</v>
      </c>
      <c r="G361">
        <v>1</v>
      </c>
    </row>
    <row r="362" spans="1:7" x14ac:dyDescent="0.2">
      <c r="A362" t="s">
        <v>35</v>
      </c>
      <c r="B362" t="s">
        <v>31</v>
      </c>
      <c r="C362" t="s">
        <v>23</v>
      </c>
      <c r="D362" t="s">
        <v>17</v>
      </c>
      <c r="E362" t="s">
        <v>12</v>
      </c>
      <c r="F362" t="s">
        <v>13</v>
      </c>
      <c r="G362">
        <v>27.000000000000004</v>
      </c>
    </row>
    <row r="363" spans="1:7" x14ac:dyDescent="0.2">
      <c r="A363" t="s">
        <v>35</v>
      </c>
      <c r="B363" t="s">
        <v>31</v>
      </c>
      <c r="C363" t="s">
        <v>24</v>
      </c>
      <c r="D363" t="s">
        <v>11</v>
      </c>
      <c r="E363" t="s">
        <v>12</v>
      </c>
      <c r="F363" t="s">
        <v>13</v>
      </c>
      <c r="G363">
        <v>3</v>
      </c>
    </row>
    <row r="364" spans="1:7" x14ac:dyDescent="0.2">
      <c r="A364" t="s">
        <v>35</v>
      </c>
      <c r="B364" t="s">
        <v>31</v>
      </c>
      <c r="C364" t="s">
        <v>24</v>
      </c>
      <c r="D364" t="s">
        <v>16</v>
      </c>
      <c r="E364" t="s">
        <v>12</v>
      </c>
      <c r="F364" t="s">
        <v>13</v>
      </c>
      <c r="G364">
        <v>1</v>
      </c>
    </row>
    <row r="365" spans="1:7" x14ac:dyDescent="0.2">
      <c r="A365" t="s">
        <v>35</v>
      </c>
      <c r="B365" t="s">
        <v>31</v>
      </c>
      <c r="C365" t="s">
        <v>24</v>
      </c>
      <c r="D365" t="s">
        <v>17</v>
      </c>
      <c r="E365" t="s">
        <v>12</v>
      </c>
      <c r="F365" t="s">
        <v>13</v>
      </c>
      <c r="G365">
        <v>33</v>
      </c>
    </row>
    <row r="366" spans="1:7" x14ac:dyDescent="0.2">
      <c r="A366" t="s">
        <v>35</v>
      </c>
      <c r="B366" t="s">
        <v>31</v>
      </c>
      <c r="C366" t="s">
        <v>25</v>
      </c>
      <c r="D366" t="s">
        <v>11</v>
      </c>
      <c r="E366" t="s">
        <v>12</v>
      </c>
      <c r="F366" t="s">
        <v>13</v>
      </c>
      <c r="G366">
        <v>7</v>
      </c>
    </row>
    <row r="367" spans="1:7" x14ac:dyDescent="0.2">
      <c r="A367" t="s">
        <v>35</v>
      </c>
      <c r="B367" t="s">
        <v>31</v>
      </c>
      <c r="C367" t="s">
        <v>25</v>
      </c>
      <c r="D367" t="s">
        <v>16</v>
      </c>
      <c r="E367" t="s">
        <v>12</v>
      </c>
      <c r="F367" t="s">
        <v>13</v>
      </c>
      <c r="G367">
        <v>1</v>
      </c>
    </row>
    <row r="368" spans="1:7" x14ac:dyDescent="0.2">
      <c r="A368" t="s">
        <v>35</v>
      </c>
      <c r="B368" t="s">
        <v>31</v>
      </c>
      <c r="C368" t="s">
        <v>25</v>
      </c>
      <c r="D368" t="s">
        <v>17</v>
      </c>
      <c r="E368" t="s">
        <v>12</v>
      </c>
      <c r="F368" t="s">
        <v>13</v>
      </c>
      <c r="G368">
        <v>62</v>
      </c>
    </row>
    <row r="369" spans="1:7" x14ac:dyDescent="0.2">
      <c r="A369" t="s">
        <v>35</v>
      </c>
      <c r="B369" t="s">
        <v>31</v>
      </c>
      <c r="C369" t="s">
        <v>26</v>
      </c>
      <c r="D369" t="s">
        <v>11</v>
      </c>
      <c r="E369" t="s">
        <v>12</v>
      </c>
      <c r="F369" t="s">
        <v>13</v>
      </c>
      <c r="G369">
        <v>33</v>
      </c>
    </row>
    <row r="370" spans="1:7" x14ac:dyDescent="0.2">
      <c r="A370" t="s">
        <v>35</v>
      </c>
      <c r="B370" t="s">
        <v>31</v>
      </c>
      <c r="C370" t="s">
        <v>26</v>
      </c>
      <c r="D370" t="s">
        <v>17</v>
      </c>
      <c r="E370" t="s">
        <v>12</v>
      </c>
      <c r="F370" t="s">
        <v>13</v>
      </c>
      <c r="G370">
        <v>129</v>
      </c>
    </row>
    <row r="371" spans="1:7" x14ac:dyDescent="0.2">
      <c r="A371" t="s">
        <v>35</v>
      </c>
      <c r="B371" t="s">
        <v>31</v>
      </c>
      <c r="C371" t="s">
        <v>27</v>
      </c>
      <c r="D371" t="s">
        <v>11</v>
      </c>
      <c r="E371" t="s">
        <v>12</v>
      </c>
      <c r="F371" t="s">
        <v>13</v>
      </c>
      <c r="G371">
        <v>19</v>
      </c>
    </row>
    <row r="372" spans="1:7" x14ac:dyDescent="0.2">
      <c r="A372" t="s">
        <v>35</v>
      </c>
      <c r="B372" t="s">
        <v>31</v>
      </c>
      <c r="C372" t="s">
        <v>27</v>
      </c>
      <c r="D372" t="s">
        <v>17</v>
      </c>
      <c r="E372" t="s">
        <v>12</v>
      </c>
      <c r="F372" t="s">
        <v>13</v>
      </c>
      <c r="G372">
        <v>86</v>
      </c>
    </row>
    <row r="373" spans="1:7" x14ac:dyDescent="0.2">
      <c r="A373" t="s">
        <v>35</v>
      </c>
      <c r="B373" t="s">
        <v>31</v>
      </c>
      <c r="C373" t="s">
        <v>28</v>
      </c>
      <c r="D373" t="s">
        <v>11</v>
      </c>
      <c r="E373" t="s">
        <v>12</v>
      </c>
      <c r="F373" t="s">
        <v>13</v>
      </c>
      <c r="G373">
        <v>8</v>
      </c>
    </row>
    <row r="374" spans="1:7" x14ac:dyDescent="0.2">
      <c r="A374" t="s">
        <v>35</v>
      </c>
      <c r="B374" t="s">
        <v>31</v>
      </c>
      <c r="C374" t="s">
        <v>28</v>
      </c>
      <c r="D374" t="s">
        <v>17</v>
      </c>
      <c r="E374" t="s">
        <v>12</v>
      </c>
      <c r="F374" t="s">
        <v>13</v>
      </c>
      <c r="G374">
        <v>88.000000000000014</v>
      </c>
    </row>
    <row r="375" spans="1:7" x14ac:dyDescent="0.2">
      <c r="A375" t="s">
        <v>35</v>
      </c>
      <c r="B375" t="s">
        <v>31</v>
      </c>
      <c r="C375" t="s">
        <v>29</v>
      </c>
      <c r="D375" t="s">
        <v>11</v>
      </c>
      <c r="E375" t="s">
        <v>12</v>
      </c>
      <c r="F375" t="s">
        <v>13</v>
      </c>
      <c r="G375">
        <v>17</v>
      </c>
    </row>
    <row r="376" spans="1:7" x14ac:dyDescent="0.2">
      <c r="A376" t="s">
        <v>35</v>
      </c>
      <c r="B376" t="s">
        <v>31</v>
      </c>
      <c r="C376" t="s">
        <v>29</v>
      </c>
      <c r="D376" t="s">
        <v>16</v>
      </c>
      <c r="E376" t="s">
        <v>12</v>
      </c>
      <c r="F376" t="s">
        <v>13</v>
      </c>
      <c r="G376">
        <v>2</v>
      </c>
    </row>
    <row r="377" spans="1:7" x14ac:dyDescent="0.2">
      <c r="A377" t="s">
        <v>35</v>
      </c>
      <c r="B377" t="s">
        <v>31</v>
      </c>
      <c r="C377" t="s">
        <v>29</v>
      </c>
      <c r="D377" t="s">
        <v>17</v>
      </c>
      <c r="E377" t="s">
        <v>12</v>
      </c>
      <c r="F377" t="s">
        <v>13</v>
      </c>
      <c r="G377">
        <v>77</v>
      </c>
    </row>
    <row r="378" spans="1:7" x14ac:dyDescent="0.2">
      <c r="A378" t="s">
        <v>35</v>
      </c>
      <c r="B378" t="s">
        <v>32</v>
      </c>
      <c r="C378" t="s">
        <v>18</v>
      </c>
      <c r="D378" t="s">
        <v>17</v>
      </c>
      <c r="E378" t="s">
        <v>12</v>
      </c>
      <c r="F378" t="s">
        <v>13</v>
      </c>
      <c r="G378">
        <v>2</v>
      </c>
    </row>
    <row r="379" spans="1:7" x14ac:dyDescent="0.2">
      <c r="A379" t="s">
        <v>35</v>
      </c>
      <c r="B379" t="s">
        <v>32</v>
      </c>
      <c r="C379" t="s">
        <v>22</v>
      </c>
      <c r="D379" t="s">
        <v>17</v>
      </c>
      <c r="E379" t="s">
        <v>12</v>
      </c>
      <c r="F379" t="s">
        <v>13</v>
      </c>
      <c r="G379">
        <v>1</v>
      </c>
    </row>
    <row r="380" spans="1:7" x14ac:dyDescent="0.2">
      <c r="A380" t="s">
        <v>35</v>
      </c>
      <c r="B380" t="s">
        <v>32</v>
      </c>
      <c r="C380" t="s">
        <v>23</v>
      </c>
      <c r="D380" t="s">
        <v>17</v>
      </c>
      <c r="E380" t="s">
        <v>12</v>
      </c>
      <c r="F380" t="s">
        <v>13</v>
      </c>
      <c r="G380">
        <v>1</v>
      </c>
    </row>
    <row r="381" spans="1:7" x14ac:dyDescent="0.2">
      <c r="A381" t="s">
        <v>35</v>
      </c>
      <c r="B381" t="s">
        <v>32</v>
      </c>
      <c r="C381" t="s">
        <v>24</v>
      </c>
      <c r="D381" t="s">
        <v>11</v>
      </c>
      <c r="E381" t="s">
        <v>12</v>
      </c>
      <c r="F381" t="s">
        <v>13</v>
      </c>
      <c r="G381">
        <v>1</v>
      </c>
    </row>
    <row r="382" spans="1:7" x14ac:dyDescent="0.2">
      <c r="A382" t="s">
        <v>35</v>
      </c>
      <c r="B382" t="s">
        <v>32</v>
      </c>
      <c r="C382" t="s">
        <v>25</v>
      </c>
      <c r="D382" t="s">
        <v>16</v>
      </c>
      <c r="E382" t="s">
        <v>12</v>
      </c>
      <c r="F382" t="s">
        <v>13</v>
      </c>
      <c r="G382">
        <v>1</v>
      </c>
    </row>
    <row r="383" spans="1:7" x14ac:dyDescent="0.2">
      <c r="A383" t="s">
        <v>35</v>
      </c>
      <c r="B383" t="s">
        <v>32</v>
      </c>
      <c r="C383" t="s">
        <v>26</v>
      </c>
      <c r="D383" t="s">
        <v>17</v>
      </c>
      <c r="E383" t="s">
        <v>12</v>
      </c>
      <c r="F383" t="s">
        <v>13</v>
      </c>
      <c r="G383">
        <v>1</v>
      </c>
    </row>
    <row r="384" spans="1:7" x14ac:dyDescent="0.2">
      <c r="A384" t="s">
        <v>35</v>
      </c>
      <c r="B384" t="s">
        <v>32</v>
      </c>
      <c r="C384" t="s">
        <v>27</v>
      </c>
      <c r="D384" t="s">
        <v>17</v>
      </c>
      <c r="E384" t="s">
        <v>12</v>
      </c>
      <c r="F384" t="s">
        <v>13</v>
      </c>
      <c r="G384">
        <v>1</v>
      </c>
    </row>
    <row r="385" spans="1:7" x14ac:dyDescent="0.2">
      <c r="A385" t="s">
        <v>35</v>
      </c>
      <c r="B385" t="s">
        <v>32</v>
      </c>
      <c r="C385" t="s">
        <v>28</v>
      </c>
      <c r="D385" t="s">
        <v>17</v>
      </c>
      <c r="E385" t="s">
        <v>12</v>
      </c>
      <c r="F385" t="s">
        <v>13</v>
      </c>
      <c r="G385">
        <v>1</v>
      </c>
    </row>
    <row r="386" spans="1:7" x14ac:dyDescent="0.2">
      <c r="A386" t="s">
        <v>35</v>
      </c>
      <c r="B386" t="s">
        <v>32</v>
      </c>
      <c r="C386" t="s">
        <v>29</v>
      </c>
      <c r="D386" t="s">
        <v>16</v>
      </c>
      <c r="E386" t="s">
        <v>12</v>
      </c>
      <c r="F386" t="s">
        <v>13</v>
      </c>
      <c r="G386">
        <v>1</v>
      </c>
    </row>
    <row r="387" spans="1:7" x14ac:dyDescent="0.2">
      <c r="A387" t="s">
        <v>35</v>
      </c>
      <c r="B387" t="s">
        <v>32</v>
      </c>
      <c r="C387" t="s">
        <v>29</v>
      </c>
      <c r="D387" t="s">
        <v>17</v>
      </c>
      <c r="E387" t="s">
        <v>12</v>
      </c>
      <c r="F387" t="s">
        <v>13</v>
      </c>
      <c r="G387">
        <v>4</v>
      </c>
    </row>
    <row r="388" spans="1:7" x14ac:dyDescent="0.2">
      <c r="A388" t="s">
        <v>36</v>
      </c>
      <c r="B388" t="s">
        <v>9</v>
      </c>
      <c r="C388" t="s">
        <v>10</v>
      </c>
      <c r="D388" t="s">
        <v>11</v>
      </c>
      <c r="E388" t="s">
        <v>12</v>
      </c>
      <c r="F388" t="s">
        <v>13</v>
      </c>
      <c r="G388">
        <v>4</v>
      </c>
    </row>
    <row r="389" spans="1:7" x14ac:dyDescent="0.2">
      <c r="A389" t="s">
        <v>36</v>
      </c>
      <c r="B389" t="s">
        <v>9</v>
      </c>
      <c r="C389" t="s">
        <v>10</v>
      </c>
      <c r="D389" t="s">
        <v>16</v>
      </c>
      <c r="E389" t="s">
        <v>12</v>
      </c>
      <c r="F389" t="s">
        <v>13</v>
      </c>
      <c r="G389">
        <v>29</v>
      </c>
    </row>
    <row r="390" spans="1:7" x14ac:dyDescent="0.2">
      <c r="A390" t="s">
        <v>36</v>
      </c>
      <c r="B390" t="s">
        <v>9</v>
      </c>
      <c r="C390" t="s">
        <v>10</v>
      </c>
      <c r="D390" t="s">
        <v>17</v>
      </c>
      <c r="E390" t="s">
        <v>12</v>
      </c>
      <c r="F390" t="s">
        <v>13</v>
      </c>
      <c r="G390">
        <v>4</v>
      </c>
    </row>
    <row r="391" spans="1:7" x14ac:dyDescent="0.2">
      <c r="A391" t="s">
        <v>36</v>
      </c>
      <c r="B391" t="s">
        <v>9</v>
      </c>
      <c r="C391" t="s">
        <v>18</v>
      </c>
      <c r="D391" t="s">
        <v>11</v>
      </c>
      <c r="E391" t="s">
        <v>12</v>
      </c>
      <c r="F391" t="s">
        <v>13</v>
      </c>
      <c r="G391">
        <v>7</v>
      </c>
    </row>
    <row r="392" spans="1:7" x14ac:dyDescent="0.2">
      <c r="A392" t="s">
        <v>36</v>
      </c>
      <c r="B392" t="s">
        <v>9</v>
      </c>
      <c r="C392" t="s">
        <v>18</v>
      </c>
      <c r="D392" t="s">
        <v>16</v>
      </c>
      <c r="E392" t="s">
        <v>12</v>
      </c>
      <c r="F392" t="s">
        <v>13</v>
      </c>
      <c r="G392">
        <v>30</v>
      </c>
    </row>
    <row r="393" spans="1:7" x14ac:dyDescent="0.2">
      <c r="A393" t="s">
        <v>36</v>
      </c>
      <c r="B393" t="s">
        <v>9</v>
      </c>
      <c r="C393" t="s">
        <v>18</v>
      </c>
      <c r="D393" t="s">
        <v>20</v>
      </c>
      <c r="E393" t="s">
        <v>12</v>
      </c>
      <c r="F393" t="s">
        <v>13</v>
      </c>
      <c r="G393">
        <v>1</v>
      </c>
    </row>
    <row r="394" spans="1:7" x14ac:dyDescent="0.2">
      <c r="A394" t="s">
        <v>36</v>
      </c>
      <c r="B394" t="s">
        <v>9</v>
      </c>
      <c r="C394" t="s">
        <v>18</v>
      </c>
      <c r="D394" t="s">
        <v>17</v>
      </c>
      <c r="E394" t="s">
        <v>12</v>
      </c>
      <c r="F394" t="s">
        <v>13</v>
      </c>
      <c r="G394">
        <v>17</v>
      </c>
    </row>
    <row r="395" spans="1:7" x14ac:dyDescent="0.2">
      <c r="A395" t="s">
        <v>36</v>
      </c>
      <c r="B395" t="s">
        <v>9</v>
      </c>
      <c r="C395" t="s">
        <v>19</v>
      </c>
      <c r="D395" t="s">
        <v>11</v>
      </c>
      <c r="E395" t="s">
        <v>12</v>
      </c>
      <c r="F395" t="s">
        <v>13</v>
      </c>
      <c r="G395">
        <v>7</v>
      </c>
    </row>
    <row r="396" spans="1:7" x14ac:dyDescent="0.2">
      <c r="A396" t="s">
        <v>36</v>
      </c>
      <c r="B396" t="s">
        <v>9</v>
      </c>
      <c r="C396" t="s">
        <v>19</v>
      </c>
      <c r="D396" t="s">
        <v>16</v>
      </c>
      <c r="E396" t="s">
        <v>12</v>
      </c>
      <c r="F396" t="s">
        <v>13</v>
      </c>
      <c r="G396">
        <v>52</v>
      </c>
    </row>
    <row r="397" spans="1:7" x14ac:dyDescent="0.2">
      <c r="A397" t="s">
        <v>36</v>
      </c>
      <c r="B397" t="s">
        <v>9</v>
      </c>
      <c r="C397" t="s">
        <v>19</v>
      </c>
      <c r="D397" t="s">
        <v>20</v>
      </c>
      <c r="E397" t="s">
        <v>12</v>
      </c>
      <c r="F397" t="s">
        <v>13</v>
      </c>
      <c r="G397">
        <v>1</v>
      </c>
    </row>
    <row r="398" spans="1:7" x14ac:dyDescent="0.2">
      <c r="A398" t="s">
        <v>36</v>
      </c>
      <c r="B398" t="s">
        <v>9</v>
      </c>
      <c r="C398" t="s">
        <v>19</v>
      </c>
      <c r="D398" t="s">
        <v>17</v>
      </c>
      <c r="E398" t="s">
        <v>12</v>
      </c>
      <c r="F398" t="s">
        <v>13</v>
      </c>
      <c r="G398">
        <v>12</v>
      </c>
    </row>
    <row r="399" spans="1:7" x14ac:dyDescent="0.2">
      <c r="A399" t="s">
        <v>36</v>
      </c>
      <c r="B399" t="s">
        <v>9</v>
      </c>
      <c r="C399" t="s">
        <v>21</v>
      </c>
      <c r="D399" t="s">
        <v>11</v>
      </c>
      <c r="E399" t="s">
        <v>12</v>
      </c>
      <c r="F399" t="s">
        <v>13</v>
      </c>
      <c r="G399">
        <v>3</v>
      </c>
    </row>
    <row r="400" spans="1:7" x14ac:dyDescent="0.2">
      <c r="A400" t="s">
        <v>36</v>
      </c>
      <c r="B400" t="s">
        <v>9</v>
      </c>
      <c r="C400" t="s">
        <v>21</v>
      </c>
      <c r="D400" t="s">
        <v>16</v>
      </c>
      <c r="E400" t="s">
        <v>12</v>
      </c>
      <c r="F400" t="s">
        <v>13</v>
      </c>
      <c r="G400">
        <v>45</v>
      </c>
    </row>
    <row r="401" spans="1:7" x14ac:dyDescent="0.2">
      <c r="A401" t="s">
        <v>36</v>
      </c>
      <c r="B401" t="s">
        <v>9</v>
      </c>
      <c r="C401" t="s">
        <v>21</v>
      </c>
      <c r="D401" t="s">
        <v>17</v>
      </c>
      <c r="E401" t="s">
        <v>12</v>
      </c>
      <c r="F401" t="s">
        <v>13</v>
      </c>
      <c r="G401">
        <v>4</v>
      </c>
    </row>
    <row r="402" spans="1:7" x14ac:dyDescent="0.2">
      <c r="A402" t="s">
        <v>36</v>
      </c>
      <c r="B402" t="s">
        <v>9</v>
      </c>
      <c r="C402" t="s">
        <v>22</v>
      </c>
      <c r="D402" t="s">
        <v>11</v>
      </c>
      <c r="E402" t="s">
        <v>12</v>
      </c>
      <c r="F402" t="s">
        <v>13</v>
      </c>
      <c r="G402">
        <v>4</v>
      </c>
    </row>
    <row r="403" spans="1:7" x14ac:dyDescent="0.2">
      <c r="A403" t="s">
        <v>36</v>
      </c>
      <c r="B403" t="s">
        <v>9</v>
      </c>
      <c r="C403" t="s">
        <v>22</v>
      </c>
      <c r="D403" t="s">
        <v>16</v>
      </c>
      <c r="E403" t="s">
        <v>12</v>
      </c>
      <c r="F403" t="s">
        <v>13</v>
      </c>
      <c r="G403">
        <v>48</v>
      </c>
    </row>
    <row r="404" spans="1:7" x14ac:dyDescent="0.2">
      <c r="A404" t="s">
        <v>36</v>
      </c>
      <c r="B404" t="s">
        <v>9</v>
      </c>
      <c r="C404" t="s">
        <v>22</v>
      </c>
      <c r="D404" t="s">
        <v>17</v>
      </c>
      <c r="E404" t="s">
        <v>12</v>
      </c>
      <c r="F404" t="s">
        <v>13</v>
      </c>
      <c r="G404">
        <v>7</v>
      </c>
    </row>
    <row r="405" spans="1:7" x14ac:dyDescent="0.2">
      <c r="A405" t="s">
        <v>36</v>
      </c>
      <c r="B405" t="s">
        <v>9</v>
      </c>
      <c r="C405" t="s">
        <v>23</v>
      </c>
      <c r="D405" t="s">
        <v>11</v>
      </c>
      <c r="E405" t="s">
        <v>12</v>
      </c>
      <c r="F405" t="s">
        <v>13</v>
      </c>
      <c r="G405">
        <v>1</v>
      </c>
    </row>
    <row r="406" spans="1:7" x14ac:dyDescent="0.2">
      <c r="A406" t="s">
        <v>36</v>
      </c>
      <c r="B406" t="s">
        <v>9</v>
      </c>
      <c r="C406" t="s">
        <v>23</v>
      </c>
      <c r="D406" t="s">
        <v>16</v>
      </c>
      <c r="E406" t="s">
        <v>12</v>
      </c>
      <c r="F406" t="s">
        <v>13</v>
      </c>
      <c r="G406">
        <v>40.999999999999993</v>
      </c>
    </row>
    <row r="407" spans="1:7" x14ac:dyDescent="0.2">
      <c r="A407" t="s">
        <v>36</v>
      </c>
      <c r="B407" t="s">
        <v>9</v>
      </c>
      <c r="C407" t="s">
        <v>23</v>
      </c>
      <c r="D407" t="s">
        <v>17</v>
      </c>
      <c r="E407" t="s">
        <v>12</v>
      </c>
      <c r="F407" t="s">
        <v>13</v>
      </c>
      <c r="G407">
        <v>4</v>
      </c>
    </row>
    <row r="408" spans="1:7" x14ac:dyDescent="0.2">
      <c r="A408" t="s">
        <v>36</v>
      </c>
      <c r="B408" t="s">
        <v>9</v>
      </c>
      <c r="C408" t="s">
        <v>24</v>
      </c>
      <c r="D408" t="s">
        <v>11</v>
      </c>
      <c r="E408" t="s">
        <v>12</v>
      </c>
      <c r="F408" t="s">
        <v>13</v>
      </c>
      <c r="G408">
        <v>1</v>
      </c>
    </row>
    <row r="409" spans="1:7" x14ac:dyDescent="0.2">
      <c r="A409" t="s">
        <v>36</v>
      </c>
      <c r="B409" t="s">
        <v>9</v>
      </c>
      <c r="C409" t="s">
        <v>24</v>
      </c>
      <c r="D409" t="s">
        <v>16</v>
      </c>
      <c r="E409" t="s">
        <v>12</v>
      </c>
      <c r="F409" t="s">
        <v>13</v>
      </c>
      <c r="G409">
        <v>27.000000000000004</v>
      </c>
    </row>
    <row r="410" spans="1:7" x14ac:dyDescent="0.2">
      <c r="A410" t="s">
        <v>36</v>
      </c>
      <c r="B410" t="s">
        <v>9</v>
      </c>
      <c r="C410" t="s">
        <v>24</v>
      </c>
      <c r="D410" t="s">
        <v>17</v>
      </c>
      <c r="E410" t="s">
        <v>12</v>
      </c>
      <c r="F410" t="s">
        <v>13</v>
      </c>
      <c r="G410">
        <v>5</v>
      </c>
    </row>
    <row r="411" spans="1:7" x14ac:dyDescent="0.2">
      <c r="A411" t="s">
        <v>36</v>
      </c>
      <c r="B411" t="s">
        <v>9</v>
      </c>
      <c r="C411" t="s">
        <v>25</v>
      </c>
      <c r="D411" t="s">
        <v>11</v>
      </c>
      <c r="E411" t="s">
        <v>12</v>
      </c>
      <c r="F411" t="s">
        <v>13</v>
      </c>
      <c r="G411">
        <v>6</v>
      </c>
    </row>
    <row r="412" spans="1:7" x14ac:dyDescent="0.2">
      <c r="A412" t="s">
        <v>36</v>
      </c>
      <c r="B412" t="s">
        <v>9</v>
      </c>
      <c r="C412" t="s">
        <v>25</v>
      </c>
      <c r="D412" t="s">
        <v>16</v>
      </c>
      <c r="E412" t="s">
        <v>12</v>
      </c>
      <c r="F412" t="s">
        <v>13</v>
      </c>
      <c r="G412">
        <v>24</v>
      </c>
    </row>
    <row r="413" spans="1:7" x14ac:dyDescent="0.2">
      <c r="A413" t="s">
        <v>36</v>
      </c>
      <c r="B413" t="s">
        <v>9</v>
      </c>
      <c r="C413" t="s">
        <v>25</v>
      </c>
      <c r="D413" t="s">
        <v>17</v>
      </c>
      <c r="E413" t="s">
        <v>12</v>
      </c>
      <c r="F413" t="s">
        <v>13</v>
      </c>
      <c r="G413">
        <v>1</v>
      </c>
    </row>
    <row r="414" spans="1:7" x14ac:dyDescent="0.2">
      <c r="A414" t="s">
        <v>36</v>
      </c>
      <c r="B414" t="s">
        <v>9</v>
      </c>
      <c r="C414" t="s">
        <v>26</v>
      </c>
      <c r="D414" t="s">
        <v>11</v>
      </c>
      <c r="E414" t="s">
        <v>12</v>
      </c>
      <c r="F414" t="s">
        <v>13</v>
      </c>
      <c r="G414">
        <v>9</v>
      </c>
    </row>
    <row r="415" spans="1:7" x14ac:dyDescent="0.2">
      <c r="A415" t="s">
        <v>36</v>
      </c>
      <c r="B415" t="s">
        <v>9</v>
      </c>
      <c r="C415" t="s">
        <v>26</v>
      </c>
      <c r="D415" t="s">
        <v>16</v>
      </c>
      <c r="E415" t="s">
        <v>12</v>
      </c>
      <c r="F415" t="s">
        <v>13</v>
      </c>
      <c r="G415">
        <v>30</v>
      </c>
    </row>
    <row r="416" spans="1:7" x14ac:dyDescent="0.2">
      <c r="A416" t="s">
        <v>36</v>
      </c>
      <c r="B416" t="s">
        <v>9</v>
      </c>
      <c r="C416" t="s">
        <v>26</v>
      </c>
      <c r="D416" t="s">
        <v>17</v>
      </c>
      <c r="E416" t="s">
        <v>12</v>
      </c>
      <c r="F416" t="s">
        <v>13</v>
      </c>
      <c r="G416">
        <v>11</v>
      </c>
    </row>
    <row r="417" spans="1:7" x14ac:dyDescent="0.2">
      <c r="A417" t="s">
        <v>36</v>
      </c>
      <c r="B417" t="s">
        <v>9</v>
      </c>
      <c r="C417" t="s">
        <v>27</v>
      </c>
      <c r="D417" t="s">
        <v>11</v>
      </c>
      <c r="E417" t="s">
        <v>12</v>
      </c>
      <c r="F417" t="s">
        <v>13</v>
      </c>
      <c r="G417">
        <v>8</v>
      </c>
    </row>
    <row r="418" spans="1:7" x14ac:dyDescent="0.2">
      <c r="A418" t="s">
        <v>36</v>
      </c>
      <c r="B418" t="s">
        <v>9</v>
      </c>
      <c r="C418" t="s">
        <v>27</v>
      </c>
      <c r="D418" t="s">
        <v>16</v>
      </c>
      <c r="E418" t="s">
        <v>12</v>
      </c>
      <c r="F418" t="s">
        <v>13</v>
      </c>
      <c r="G418">
        <v>17</v>
      </c>
    </row>
    <row r="419" spans="1:7" x14ac:dyDescent="0.2">
      <c r="A419" t="s">
        <v>36</v>
      </c>
      <c r="B419" t="s">
        <v>9</v>
      </c>
      <c r="C419" t="s">
        <v>27</v>
      </c>
      <c r="D419" t="s">
        <v>20</v>
      </c>
      <c r="E419" t="s">
        <v>12</v>
      </c>
      <c r="F419" t="s">
        <v>13</v>
      </c>
      <c r="G419">
        <v>1</v>
      </c>
    </row>
    <row r="420" spans="1:7" x14ac:dyDescent="0.2">
      <c r="A420" t="s">
        <v>36</v>
      </c>
      <c r="B420" t="s">
        <v>9</v>
      </c>
      <c r="C420" t="s">
        <v>27</v>
      </c>
      <c r="D420" t="s">
        <v>17</v>
      </c>
      <c r="E420" t="s">
        <v>12</v>
      </c>
      <c r="F420" t="s">
        <v>13</v>
      </c>
      <c r="G420">
        <v>4</v>
      </c>
    </row>
    <row r="421" spans="1:7" x14ac:dyDescent="0.2">
      <c r="A421" t="s">
        <v>36</v>
      </c>
      <c r="B421" t="s">
        <v>9</v>
      </c>
      <c r="C421" t="s">
        <v>28</v>
      </c>
      <c r="D421" t="s">
        <v>11</v>
      </c>
      <c r="E421" t="s">
        <v>12</v>
      </c>
      <c r="F421" t="s">
        <v>13</v>
      </c>
      <c r="G421">
        <v>9</v>
      </c>
    </row>
    <row r="422" spans="1:7" x14ac:dyDescent="0.2">
      <c r="A422" t="s">
        <v>36</v>
      </c>
      <c r="B422" t="s">
        <v>9</v>
      </c>
      <c r="C422" t="s">
        <v>28</v>
      </c>
      <c r="D422" t="s">
        <v>16</v>
      </c>
      <c r="E422" t="s">
        <v>12</v>
      </c>
      <c r="F422" t="s">
        <v>13</v>
      </c>
      <c r="G422">
        <v>30</v>
      </c>
    </row>
    <row r="423" spans="1:7" x14ac:dyDescent="0.2">
      <c r="A423" t="s">
        <v>36</v>
      </c>
      <c r="B423" t="s">
        <v>9</v>
      </c>
      <c r="C423" t="s">
        <v>28</v>
      </c>
      <c r="D423" t="s">
        <v>17</v>
      </c>
      <c r="E423" t="s">
        <v>12</v>
      </c>
      <c r="F423" t="s">
        <v>13</v>
      </c>
      <c r="G423">
        <v>9</v>
      </c>
    </row>
    <row r="424" spans="1:7" x14ac:dyDescent="0.2">
      <c r="A424" t="s">
        <v>36</v>
      </c>
      <c r="B424" t="s">
        <v>9</v>
      </c>
      <c r="C424" t="s">
        <v>29</v>
      </c>
      <c r="D424" t="s">
        <v>11</v>
      </c>
      <c r="E424" t="s">
        <v>12</v>
      </c>
      <c r="F424" t="s">
        <v>13</v>
      </c>
      <c r="G424">
        <v>9</v>
      </c>
    </row>
    <row r="425" spans="1:7" x14ac:dyDescent="0.2">
      <c r="A425" t="s">
        <v>36</v>
      </c>
      <c r="B425" t="s">
        <v>9</v>
      </c>
      <c r="C425" t="s">
        <v>29</v>
      </c>
      <c r="D425" t="s">
        <v>16</v>
      </c>
      <c r="E425" t="s">
        <v>12</v>
      </c>
      <c r="F425" t="s">
        <v>13</v>
      </c>
      <c r="G425">
        <v>16</v>
      </c>
    </row>
    <row r="426" spans="1:7" x14ac:dyDescent="0.2">
      <c r="A426" t="s">
        <v>36</v>
      </c>
      <c r="B426" t="s">
        <v>9</v>
      </c>
      <c r="C426" t="s">
        <v>29</v>
      </c>
      <c r="D426" t="s">
        <v>20</v>
      </c>
      <c r="E426" t="s">
        <v>12</v>
      </c>
      <c r="F426" t="s">
        <v>13</v>
      </c>
      <c r="G426">
        <v>1</v>
      </c>
    </row>
    <row r="427" spans="1:7" x14ac:dyDescent="0.2">
      <c r="A427" t="s">
        <v>36</v>
      </c>
      <c r="B427" t="s">
        <v>9</v>
      </c>
      <c r="C427" t="s">
        <v>29</v>
      </c>
      <c r="D427" t="s">
        <v>17</v>
      </c>
      <c r="E427" t="s">
        <v>12</v>
      </c>
      <c r="F427" t="s">
        <v>13</v>
      </c>
      <c r="G427">
        <v>7</v>
      </c>
    </row>
    <row r="428" spans="1:7" x14ac:dyDescent="0.2">
      <c r="A428" t="s">
        <v>36</v>
      </c>
      <c r="B428" t="s">
        <v>30</v>
      </c>
      <c r="C428" t="s">
        <v>10</v>
      </c>
      <c r="D428" t="s">
        <v>11</v>
      </c>
      <c r="E428" t="s">
        <v>12</v>
      </c>
      <c r="F428" t="s">
        <v>13</v>
      </c>
      <c r="G428">
        <v>2</v>
      </c>
    </row>
    <row r="429" spans="1:7" x14ac:dyDescent="0.2">
      <c r="A429" t="s">
        <v>36</v>
      </c>
      <c r="B429" t="s">
        <v>30</v>
      </c>
      <c r="C429" t="s">
        <v>10</v>
      </c>
      <c r="D429" t="s">
        <v>16</v>
      </c>
      <c r="E429" t="s">
        <v>12</v>
      </c>
      <c r="F429" t="s">
        <v>13</v>
      </c>
      <c r="G429">
        <v>2</v>
      </c>
    </row>
    <row r="430" spans="1:7" x14ac:dyDescent="0.2">
      <c r="A430" t="s">
        <v>36</v>
      </c>
      <c r="B430" t="s">
        <v>30</v>
      </c>
      <c r="C430" t="s">
        <v>10</v>
      </c>
      <c r="D430" t="s">
        <v>17</v>
      </c>
      <c r="E430" t="s">
        <v>12</v>
      </c>
      <c r="F430" t="s">
        <v>13</v>
      </c>
      <c r="G430">
        <v>2</v>
      </c>
    </row>
    <row r="431" spans="1:7" x14ac:dyDescent="0.2">
      <c r="A431" t="s">
        <v>36</v>
      </c>
      <c r="B431" t="s">
        <v>30</v>
      </c>
      <c r="C431" t="s">
        <v>18</v>
      </c>
      <c r="D431" t="s">
        <v>11</v>
      </c>
      <c r="E431" t="s">
        <v>12</v>
      </c>
      <c r="F431" t="s">
        <v>13</v>
      </c>
      <c r="G431">
        <v>4</v>
      </c>
    </row>
    <row r="432" spans="1:7" x14ac:dyDescent="0.2">
      <c r="A432" t="s">
        <v>36</v>
      </c>
      <c r="B432" t="s">
        <v>30</v>
      </c>
      <c r="C432" t="s">
        <v>18</v>
      </c>
      <c r="D432" t="s">
        <v>16</v>
      </c>
      <c r="E432" t="s">
        <v>12</v>
      </c>
      <c r="F432" t="s">
        <v>13</v>
      </c>
      <c r="G432">
        <v>4</v>
      </c>
    </row>
    <row r="433" spans="1:7" x14ac:dyDescent="0.2">
      <c r="A433" t="s">
        <v>36</v>
      </c>
      <c r="B433" t="s">
        <v>30</v>
      </c>
      <c r="C433" t="s">
        <v>18</v>
      </c>
      <c r="D433" t="s">
        <v>20</v>
      </c>
      <c r="E433" t="s">
        <v>12</v>
      </c>
      <c r="F433" t="s">
        <v>13</v>
      </c>
      <c r="G433">
        <v>1</v>
      </c>
    </row>
    <row r="434" spans="1:7" x14ac:dyDescent="0.2">
      <c r="A434" t="s">
        <v>36</v>
      </c>
      <c r="B434" t="s">
        <v>30</v>
      </c>
      <c r="C434" t="s">
        <v>18</v>
      </c>
      <c r="D434" t="s">
        <v>17</v>
      </c>
      <c r="E434" t="s">
        <v>12</v>
      </c>
      <c r="F434" t="s">
        <v>13</v>
      </c>
      <c r="G434">
        <v>2</v>
      </c>
    </row>
    <row r="435" spans="1:7" x14ac:dyDescent="0.2">
      <c r="A435" t="s">
        <v>36</v>
      </c>
      <c r="B435" t="s">
        <v>30</v>
      </c>
      <c r="C435" t="s">
        <v>19</v>
      </c>
      <c r="D435" t="s">
        <v>11</v>
      </c>
      <c r="E435" t="s">
        <v>12</v>
      </c>
      <c r="F435" t="s">
        <v>13</v>
      </c>
      <c r="G435">
        <v>1</v>
      </c>
    </row>
    <row r="436" spans="1:7" x14ac:dyDescent="0.2">
      <c r="A436" t="s">
        <v>36</v>
      </c>
      <c r="B436" t="s">
        <v>30</v>
      </c>
      <c r="C436" t="s">
        <v>19</v>
      </c>
      <c r="D436" t="s">
        <v>16</v>
      </c>
      <c r="E436" t="s">
        <v>12</v>
      </c>
      <c r="F436" t="s">
        <v>13</v>
      </c>
      <c r="G436">
        <v>3</v>
      </c>
    </row>
    <row r="437" spans="1:7" x14ac:dyDescent="0.2">
      <c r="A437" t="s">
        <v>36</v>
      </c>
      <c r="B437" t="s">
        <v>30</v>
      </c>
      <c r="C437" t="s">
        <v>19</v>
      </c>
      <c r="D437" t="s">
        <v>17</v>
      </c>
      <c r="E437" t="s">
        <v>12</v>
      </c>
      <c r="F437" t="s">
        <v>13</v>
      </c>
      <c r="G437">
        <v>9</v>
      </c>
    </row>
    <row r="438" spans="1:7" x14ac:dyDescent="0.2">
      <c r="A438" t="s">
        <v>36</v>
      </c>
      <c r="B438" t="s">
        <v>30</v>
      </c>
      <c r="C438" t="s">
        <v>21</v>
      </c>
      <c r="D438" t="s">
        <v>11</v>
      </c>
      <c r="E438" t="s">
        <v>12</v>
      </c>
      <c r="F438" t="s">
        <v>13</v>
      </c>
      <c r="G438">
        <v>1</v>
      </c>
    </row>
    <row r="439" spans="1:7" x14ac:dyDescent="0.2">
      <c r="A439" t="s">
        <v>36</v>
      </c>
      <c r="B439" t="s">
        <v>30</v>
      </c>
      <c r="C439" t="s">
        <v>21</v>
      </c>
      <c r="D439" t="s">
        <v>16</v>
      </c>
      <c r="E439" t="s">
        <v>12</v>
      </c>
      <c r="F439" t="s">
        <v>13</v>
      </c>
      <c r="G439">
        <v>2</v>
      </c>
    </row>
    <row r="440" spans="1:7" x14ac:dyDescent="0.2">
      <c r="A440" t="s">
        <v>36</v>
      </c>
      <c r="B440" t="s">
        <v>30</v>
      </c>
      <c r="C440" t="s">
        <v>21</v>
      </c>
      <c r="D440" t="s">
        <v>17</v>
      </c>
      <c r="E440" t="s">
        <v>12</v>
      </c>
      <c r="F440" t="s">
        <v>13</v>
      </c>
      <c r="G440">
        <v>3</v>
      </c>
    </row>
    <row r="441" spans="1:7" x14ac:dyDescent="0.2">
      <c r="A441" t="s">
        <v>36</v>
      </c>
      <c r="B441" t="s">
        <v>30</v>
      </c>
      <c r="C441" t="s">
        <v>22</v>
      </c>
      <c r="D441" t="s">
        <v>11</v>
      </c>
      <c r="E441" t="s">
        <v>12</v>
      </c>
      <c r="F441" t="s">
        <v>13</v>
      </c>
      <c r="G441">
        <v>1</v>
      </c>
    </row>
    <row r="442" spans="1:7" x14ac:dyDescent="0.2">
      <c r="A442" t="s">
        <v>36</v>
      </c>
      <c r="B442" t="s">
        <v>30</v>
      </c>
      <c r="C442" t="s">
        <v>22</v>
      </c>
      <c r="D442" t="s">
        <v>16</v>
      </c>
      <c r="E442" t="s">
        <v>12</v>
      </c>
      <c r="F442" t="s">
        <v>13</v>
      </c>
      <c r="G442">
        <v>10</v>
      </c>
    </row>
    <row r="443" spans="1:7" x14ac:dyDescent="0.2">
      <c r="A443" t="s">
        <v>36</v>
      </c>
      <c r="B443" t="s">
        <v>30</v>
      </c>
      <c r="C443" t="s">
        <v>22</v>
      </c>
      <c r="D443" t="s">
        <v>20</v>
      </c>
      <c r="E443" t="s">
        <v>12</v>
      </c>
      <c r="F443" t="s">
        <v>13</v>
      </c>
      <c r="G443">
        <v>1</v>
      </c>
    </row>
    <row r="444" spans="1:7" x14ac:dyDescent="0.2">
      <c r="A444" t="s">
        <v>36</v>
      </c>
      <c r="B444" t="s">
        <v>30</v>
      </c>
      <c r="C444" t="s">
        <v>22</v>
      </c>
      <c r="D444" t="s">
        <v>17</v>
      </c>
      <c r="E444" t="s">
        <v>12</v>
      </c>
      <c r="F444" t="s">
        <v>13</v>
      </c>
      <c r="G444">
        <v>4</v>
      </c>
    </row>
    <row r="445" spans="1:7" x14ac:dyDescent="0.2">
      <c r="A445" t="s">
        <v>36</v>
      </c>
      <c r="B445" t="s">
        <v>30</v>
      </c>
      <c r="C445" t="s">
        <v>23</v>
      </c>
      <c r="D445" t="s">
        <v>11</v>
      </c>
      <c r="E445" t="s">
        <v>12</v>
      </c>
      <c r="F445" t="s">
        <v>13</v>
      </c>
      <c r="G445">
        <v>3</v>
      </c>
    </row>
    <row r="446" spans="1:7" x14ac:dyDescent="0.2">
      <c r="A446" t="s">
        <v>36</v>
      </c>
      <c r="B446" t="s">
        <v>30</v>
      </c>
      <c r="C446" t="s">
        <v>23</v>
      </c>
      <c r="D446" t="s">
        <v>16</v>
      </c>
      <c r="E446" t="s">
        <v>12</v>
      </c>
      <c r="F446" t="s">
        <v>13</v>
      </c>
      <c r="G446">
        <v>3</v>
      </c>
    </row>
    <row r="447" spans="1:7" x14ac:dyDescent="0.2">
      <c r="A447" t="s">
        <v>36</v>
      </c>
      <c r="B447" t="s">
        <v>30</v>
      </c>
      <c r="C447" t="s">
        <v>23</v>
      </c>
      <c r="D447" t="s">
        <v>17</v>
      </c>
      <c r="E447" t="s">
        <v>12</v>
      </c>
      <c r="F447" t="s">
        <v>13</v>
      </c>
      <c r="G447">
        <v>3</v>
      </c>
    </row>
    <row r="448" spans="1:7" x14ac:dyDescent="0.2">
      <c r="A448" t="s">
        <v>36</v>
      </c>
      <c r="B448" t="s">
        <v>30</v>
      </c>
      <c r="C448" t="s">
        <v>24</v>
      </c>
      <c r="D448" t="s">
        <v>16</v>
      </c>
      <c r="E448" t="s">
        <v>12</v>
      </c>
      <c r="F448" t="s">
        <v>13</v>
      </c>
      <c r="G448">
        <v>4</v>
      </c>
    </row>
    <row r="449" spans="1:7" x14ac:dyDescent="0.2">
      <c r="A449" t="s">
        <v>36</v>
      </c>
      <c r="B449" t="s">
        <v>30</v>
      </c>
      <c r="C449" t="s">
        <v>24</v>
      </c>
      <c r="D449" t="s">
        <v>17</v>
      </c>
      <c r="E449" t="s">
        <v>12</v>
      </c>
      <c r="F449" t="s">
        <v>13</v>
      </c>
      <c r="G449">
        <v>2</v>
      </c>
    </row>
    <row r="450" spans="1:7" x14ac:dyDescent="0.2">
      <c r="A450" t="s">
        <v>36</v>
      </c>
      <c r="B450" t="s">
        <v>30</v>
      </c>
      <c r="C450" t="s">
        <v>25</v>
      </c>
      <c r="D450" t="s">
        <v>11</v>
      </c>
      <c r="E450" t="s">
        <v>12</v>
      </c>
      <c r="F450" t="s">
        <v>13</v>
      </c>
      <c r="G450">
        <v>1</v>
      </c>
    </row>
    <row r="451" spans="1:7" x14ac:dyDescent="0.2">
      <c r="A451" t="s">
        <v>36</v>
      </c>
      <c r="B451" t="s">
        <v>30</v>
      </c>
      <c r="C451" t="s">
        <v>25</v>
      </c>
      <c r="D451" t="s">
        <v>16</v>
      </c>
      <c r="E451" t="s">
        <v>12</v>
      </c>
      <c r="F451" t="s">
        <v>13</v>
      </c>
      <c r="G451">
        <v>1</v>
      </c>
    </row>
    <row r="452" spans="1:7" x14ac:dyDescent="0.2">
      <c r="A452" t="s">
        <v>36</v>
      </c>
      <c r="B452" t="s">
        <v>30</v>
      </c>
      <c r="C452" t="s">
        <v>25</v>
      </c>
      <c r="D452" t="s">
        <v>17</v>
      </c>
      <c r="E452" t="s">
        <v>12</v>
      </c>
      <c r="F452" t="s">
        <v>13</v>
      </c>
      <c r="G452">
        <v>1</v>
      </c>
    </row>
    <row r="453" spans="1:7" x14ac:dyDescent="0.2">
      <c r="A453" t="s">
        <v>36</v>
      </c>
      <c r="B453" t="s">
        <v>30</v>
      </c>
      <c r="C453" t="s">
        <v>26</v>
      </c>
      <c r="D453" t="s">
        <v>11</v>
      </c>
      <c r="E453" t="s">
        <v>12</v>
      </c>
      <c r="F453" t="s">
        <v>13</v>
      </c>
      <c r="G453">
        <v>1</v>
      </c>
    </row>
    <row r="454" spans="1:7" x14ac:dyDescent="0.2">
      <c r="A454" t="s">
        <v>36</v>
      </c>
      <c r="B454" t="s">
        <v>30</v>
      </c>
      <c r="C454" t="s">
        <v>26</v>
      </c>
      <c r="D454" t="s">
        <v>16</v>
      </c>
      <c r="E454" t="s">
        <v>12</v>
      </c>
      <c r="F454" t="s">
        <v>13</v>
      </c>
      <c r="G454">
        <v>8</v>
      </c>
    </row>
    <row r="455" spans="1:7" x14ac:dyDescent="0.2">
      <c r="A455" t="s">
        <v>36</v>
      </c>
      <c r="B455" t="s">
        <v>30</v>
      </c>
      <c r="C455" t="s">
        <v>26</v>
      </c>
      <c r="D455" t="s">
        <v>20</v>
      </c>
      <c r="E455" t="s">
        <v>12</v>
      </c>
      <c r="F455" t="s">
        <v>13</v>
      </c>
      <c r="G455">
        <v>4</v>
      </c>
    </row>
    <row r="456" spans="1:7" x14ac:dyDescent="0.2">
      <c r="A456" t="s">
        <v>36</v>
      </c>
      <c r="B456" t="s">
        <v>30</v>
      </c>
      <c r="C456" t="s">
        <v>26</v>
      </c>
      <c r="D456" t="s">
        <v>17</v>
      </c>
      <c r="E456" t="s">
        <v>12</v>
      </c>
      <c r="F456" t="s">
        <v>13</v>
      </c>
      <c r="G456">
        <v>48</v>
      </c>
    </row>
    <row r="457" spans="1:7" x14ac:dyDescent="0.2">
      <c r="A457" t="s">
        <v>36</v>
      </c>
      <c r="B457" t="s">
        <v>30</v>
      </c>
      <c r="C457" t="s">
        <v>27</v>
      </c>
      <c r="D457" t="s">
        <v>16</v>
      </c>
      <c r="E457" t="s">
        <v>12</v>
      </c>
      <c r="F457" t="s">
        <v>13</v>
      </c>
      <c r="G457">
        <v>1</v>
      </c>
    </row>
    <row r="458" spans="1:7" x14ac:dyDescent="0.2">
      <c r="A458" t="s">
        <v>36</v>
      </c>
      <c r="B458" t="s">
        <v>30</v>
      </c>
      <c r="C458" t="s">
        <v>27</v>
      </c>
      <c r="D458" t="s">
        <v>17</v>
      </c>
      <c r="E458" t="s">
        <v>12</v>
      </c>
      <c r="F458" t="s">
        <v>13</v>
      </c>
      <c r="G458">
        <v>4</v>
      </c>
    </row>
    <row r="459" spans="1:7" x14ac:dyDescent="0.2">
      <c r="A459" t="s">
        <v>36</v>
      </c>
      <c r="B459" t="s">
        <v>30</v>
      </c>
      <c r="C459" t="s">
        <v>28</v>
      </c>
      <c r="D459" t="s">
        <v>16</v>
      </c>
      <c r="E459" t="s">
        <v>12</v>
      </c>
      <c r="F459" t="s">
        <v>13</v>
      </c>
      <c r="G459">
        <v>1</v>
      </c>
    </row>
    <row r="460" spans="1:7" x14ac:dyDescent="0.2">
      <c r="A460" t="s">
        <v>36</v>
      </c>
      <c r="B460" t="s">
        <v>30</v>
      </c>
      <c r="C460" t="s">
        <v>28</v>
      </c>
      <c r="D460" t="s">
        <v>17</v>
      </c>
      <c r="E460" t="s">
        <v>12</v>
      </c>
      <c r="F460" t="s">
        <v>13</v>
      </c>
      <c r="G460">
        <v>5</v>
      </c>
    </row>
    <row r="461" spans="1:7" x14ac:dyDescent="0.2">
      <c r="A461" t="s">
        <v>36</v>
      </c>
      <c r="B461" t="s">
        <v>30</v>
      </c>
      <c r="C461" t="s">
        <v>29</v>
      </c>
      <c r="D461" t="s">
        <v>11</v>
      </c>
      <c r="E461" t="s">
        <v>12</v>
      </c>
      <c r="F461" t="s">
        <v>13</v>
      </c>
      <c r="G461">
        <v>2</v>
      </c>
    </row>
    <row r="462" spans="1:7" x14ac:dyDescent="0.2">
      <c r="A462" t="s">
        <v>36</v>
      </c>
      <c r="B462" t="s">
        <v>30</v>
      </c>
      <c r="C462" t="s">
        <v>29</v>
      </c>
      <c r="D462" t="s">
        <v>16</v>
      </c>
      <c r="E462" t="s">
        <v>12</v>
      </c>
      <c r="F462" t="s">
        <v>13</v>
      </c>
      <c r="G462">
        <v>1</v>
      </c>
    </row>
    <row r="463" spans="1:7" x14ac:dyDescent="0.2">
      <c r="A463" t="s">
        <v>36</v>
      </c>
      <c r="B463" t="s">
        <v>30</v>
      </c>
      <c r="C463" t="s">
        <v>29</v>
      </c>
      <c r="D463" t="s">
        <v>17</v>
      </c>
      <c r="E463" t="s">
        <v>12</v>
      </c>
      <c r="F463" t="s">
        <v>13</v>
      </c>
      <c r="G463">
        <v>20</v>
      </c>
    </row>
    <row r="464" spans="1:7" x14ac:dyDescent="0.2">
      <c r="A464" t="s">
        <v>36</v>
      </c>
      <c r="B464" t="s">
        <v>31</v>
      </c>
      <c r="C464" t="s">
        <v>10</v>
      </c>
      <c r="D464" t="s">
        <v>16</v>
      </c>
      <c r="E464" t="s">
        <v>12</v>
      </c>
      <c r="F464" t="s">
        <v>13</v>
      </c>
      <c r="G464">
        <v>1</v>
      </c>
    </row>
    <row r="465" spans="1:7" x14ac:dyDescent="0.2">
      <c r="A465" t="s">
        <v>36</v>
      </c>
      <c r="B465" t="s">
        <v>31</v>
      </c>
      <c r="C465" t="s">
        <v>10</v>
      </c>
      <c r="D465" t="s">
        <v>17</v>
      </c>
      <c r="E465" t="s">
        <v>12</v>
      </c>
      <c r="F465" t="s">
        <v>13</v>
      </c>
      <c r="G465">
        <v>1</v>
      </c>
    </row>
    <row r="466" spans="1:7" x14ac:dyDescent="0.2">
      <c r="A466" t="s">
        <v>36</v>
      </c>
      <c r="B466" t="s">
        <v>31</v>
      </c>
      <c r="C466" t="s">
        <v>18</v>
      </c>
      <c r="D466" t="s">
        <v>16</v>
      </c>
      <c r="E466" t="s">
        <v>12</v>
      </c>
      <c r="F466" t="s">
        <v>13</v>
      </c>
      <c r="G466">
        <v>3</v>
      </c>
    </row>
    <row r="467" spans="1:7" x14ac:dyDescent="0.2">
      <c r="A467" t="s">
        <v>36</v>
      </c>
      <c r="B467" t="s">
        <v>31</v>
      </c>
      <c r="C467" t="s">
        <v>19</v>
      </c>
      <c r="D467" t="s">
        <v>11</v>
      </c>
      <c r="E467" t="s">
        <v>12</v>
      </c>
      <c r="F467" t="s">
        <v>13</v>
      </c>
      <c r="G467">
        <v>3</v>
      </c>
    </row>
    <row r="468" spans="1:7" x14ac:dyDescent="0.2">
      <c r="A468" t="s">
        <v>36</v>
      </c>
      <c r="B468" t="s">
        <v>31</v>
      </c>
      <c r="C468" t="s">
        <v>19</v>
      </c>
      <c r="D468" t="s">
        <v>16</v>
      </c>
      <c r="E468" t="s">
        <v>12</v>
      </c>
      <c r="F468" t="s">
        <v>13</v>
      </c>
      <c r="G468">
        <v>1</v>
      </c>
    </row>
    <row r="469" spans="1:7" x14ac:dyDescent="0.2">
      <c r="A469" t="s">
        <v>36</v>
      </c>
      <c r="B469" t="s">
        <v>31</v>
      </c>
      <c r="C469" t="s">
        <v>19</v>
      </c>
      <c r="D469" t="s">
        <v>17</v>
      </c>
      <c r="E469" t="s">
        <v>12</v>
      </c>
      <c r="F469" t="s">
        <v>13</v>
      </c>
      <c r="G469">
        <v>3</v>
      </c>
    </row>
    <row r="470" spans="1:7" x14ac:dyDescent="0.2">
      <c r="A470" t="s">
        <v>36</v>
      </c>
      <c r="B470" t="s">
        <v>31</v>
      </c>
      <c r="C470" t="s">
        <v>21</v>
      </c>
      <c r="D470" t="s">
        <v>11</v>
      </c>
      <c r="E470" t="s">
        <v>12</v>
      </c>
      <c r="F470" t="s">
        <v>13</v>
      </c>
      <c r="G470">
        <v>1</v>
      </c>
    </row>
    <row r="471" spans="1:7" x14ac:dyDescent="0.2">
      <c r="A471" t="s">
        <v>36</v>
      </c>
      <c r="B471" t="s">
        <v>31</v>
      </c>
      <c r="C471" t="s">
        <v>21</v>
      </c>
      <c r="D471" t="s">
        <v>16</v>
      </c>
      <c r="E471" t="s">
        <v>12</v>
      </c>
      <c r="F471" t="s">
        <v>13</v>
      </c>
      <c r="G471">
        <v>1</v>
      </c>
    </row>
    <row r="472" spans="1:7" x14ac:dyDescent="0.2">
      <c r="A472" t="s">
        <v>36</v>
      </c>
      <c r="B472" t="s">
        <v>31</v>
      </c>
      <c r="C472" t="s">
        <v>21</v>
      </c>
      <c r="D472" t="s">
        <v>17</v>
      </c>
      <c r="E472" t="s">
        <v>12</v>
      </c>
      <c r="F472" t="s">
        <v>13</v>
      </c>
      <c r="G472">
        <v>1</v>
      </c>
    </row>
    <row r="473" spans="1:7" x14ac:dyDescent="0.2">
      <c r="A473" t="s">
        <v>36</v>
      </c>
      <c r="B473" t="s">
        <v>31</v>
      </c>
      <c r="C473" t="s">
        <v>22</v>
      </c>
      <c r="D473" t="s">
        <v>11</v>
      </c>
      <c r="E473" t="s">
        <v>12</v>
      </c>
      <c r="F473" t="s">
        <v>13</v>
      </c>
      <c r="G473">
        <v>2</v>
      </c>
    </row>
    <row r="474" spans="1:7" x14ac:dyDescent="0.2">
      <c r="A474" t="s">
        <v>36</v>
      </c>
      <c r="B474" t="s">
        <v>31</v>
      </c>
      <c r="C474" t="s">
        <v>22</v>
      </c>
      <c r="D474" t="s">
        <v>16</v>
      </c>
      <c r="E474" t="s">
        <v>12</v>
      </c>
      <c r="F474" t="s">
        <v>13</v>
      </c>
      <c r="G474">
        <v>1</v>
      </c>
    </row>
    <row r="475" spans="1:7" x14ac:dyDescent="0.2">
      <c r="A475" t="s">
        <v>36</v>
      </c>
      <c r="B475" t="s">
        <v>31</v>
      </c>
      <c r="C475" t="s">
        <v>22</v>
      </c>
      <c r="D475" t="s">
        <v>17</v>
      </c>
      <c r="E475" t="s">
        <v>12</v>
      </c>
      <c r="F475" t="s">
        <v>13</v>
      </c>
      <c r="G475">
        <v>3</v>
      </c>
    </row>
    <row r="476" spans="1:7" x14ac:dyDescent="0.2">
      <c r="A476" t="s">
        <v>36</v>
      </c>
      <c r="B476" t="s">
        <v>31</v>
      </c>
      <c r="C476" t="s">
        <v>23</v>
      </c>
      <c r="D476" t="s">
        <v>11</v>
      </c>
      <c r="E476" t="s">
        <v>12</v>
      </c>
      <c r="F476" t="s">
        <v>13</v>
      </c>
      <c r="G476">
        <v>5</v>
      </c>
    </row>
    <row r="477" spans="1:7" x14ac:dyDescent="0.2">
      <c r="A477" t="s">
        <v>36</v>
      </c>
      <c r="B477" t="s">
        <v>31</v>
      </c>
      <c r="C477" t="s">
        <v>23</v>
      </c>
      <c r="D477" t="s">
        <v>16</v>
      </c>
      <c r="E477" t="s">
        <v>12</v>
      </c>
      <c r="F477" t="s">
        <v>13</v>
      </c>
      <c r="G477">
        <v>5</v>
      </c>
    </row>
    <row r="478" spans="1:7" x14ac:dyDescent="0.2">
      <c r="A478" t="s">
        <v>36</v>
      </c>
      <c r="B478" t="s">
        <v>31</v>
      </c>
      <c r="C478" t="s">
        <v>24</v>
      </c>
      <c r="D478" t="s">
        <v>11</v>
      </c>
      <c r="E478" t="s">
        <v>12</v>
      </c>
      <c r="F478" t="s">
        <v>13</v>
      </c>
      <c r="G478">
        <v>7</v>
      </c>
    </row>
    <row r="479" spans="1:7" x14ac:dyDescent="0.2">
      <c r="A479" t="s">
        <v>36</v>
      </c>
      <c r="B479" t="s">
        <v>31</v>
      </c>
      <c r="C479" t="s">
        <v>24</v>
      </c>
      <c r="D479" t="s">
        <v>16</v>
      </c>
      <c r="E479" t="s">
        <v>12</v>
      </c>
      <c r="F479" t="s">
        <v>13</v>
      </c>
      <c r="G479">
        <v>7</v>
      </c>
    </row>
    <row r="480" spans="1:7" x14ac:dyDescent="0.2">
      <c r="A480" t="s">
        <v>36</v>
      </c>
      <c r="B480" t="s">
        <v>31</v>
      </c>
      <c r="C480" t="s">
        <v>25</v>
      </c>
      <c r="D480" t="s">
        <v>11</v>
      </c>
      <c r="E480" t="s">
        <v>12</v>
      </c>
      <c r="F480" t="s">
        <v>13</v>
      </c>
      <c r="G480">
        <v>4</v>
      </c>
    </row>
    <row r="481" spans="1:7" x14ac:dyDescent="0.2">
      <c r="A481" t="s">
        <v>36</v>
      </c>
      <c r="B481" t="s">
        <v>31</v>
      </c>
      <c r="C481" t="s">
        <v>25</v>
      </c>
      <c r="D481" t="s">
        <v>16</v>
      </c>
      <c r="E481" t="s">
        <v>12</v>
      </c>
      <c r="F481" t="s">
        <v>13</v>
      </c>
      <c r="G481">
        <v>10</v>
      </c>
    </row>
    <row r="482" spans="1:7" x14ac:dyDescent="0.2">
      <c r="A482" t="s">
        <v>36</v>
      </c>
      <c r="B482" t="s">
        <v>31</v>
      </c>
      <c r="C482" t="s">
        <v>25</v>
      </c>
      <c r="D482" t="s">
        <v>17</v>
      </c>
      <c r="E482" t="s">
        <v>12</v>
      </c>
      <c r="F482" t="s">
        <v>13</v>
      </c>
      <c r="G482">
        <v>1</v>
      </c>
    </row>
    <row r="483" spans="1:7" x14ac:dyDescent="0.2">
      <c r="A483" t="s">
        <v>36</v>
      </c>
      <c r="B483" t="s">
        <v>31</v>
      </c>
      <c r="C483" t="s">
        <v>26</v>
      </c>
      <c r="D483" t="s">
        <v>11</v>
      </c>
      <c r="E483" t="s">
        <v>12</v>
      </c>
      <c r="F483" t="s">
        <v>13</v>
      </c>
      <c r="G483">
        <v>15</v>
      </c>
    </row>
    <row r="484" spans="1:7" x14ac:dyDescent="0.2">
      <c r="A484" t="s">
        <v>36</v>
      </c>
      <c r="B484" t="s">
        <v>31</v>
      </c>
      <c r="C484" t="s">
        <v>26</v>
      </c>
      <c r="D484" t="s">
        <v>16</v>
      </c>
      <c r="E484" t="s">
        <v>12</v>
      </c>
      <c r="F484" t="s">
        <v>13</v>
      </c>
      <c r="G484">
        <v>21</v>
      </c>
    </row>
    <row r="485" spans="1:7" x14ac:dyDescent="0.2">
      <c r="A485" t="s">
        <v>36</v>
      </c>
      <c r="B485" t="s">
        <v>31</v>
      </c>
      <c r="C485" t="s">
        <v>26</v>
      </c>
      <c r="D485" t="s">
        <v>20</v>
      </c>
      <c r="E485" t="s">
        <v>12</v>
      </c>
      <c r="F485" t="s">
        <v>13</v>
      </c>
      <c r="G485">
        <v>11</v>
      </c>
    </row>
    <row r="486" spans="1:7" x14ac:dyDescent="0.2">
      <c r="A486" t="s">
        <v>36</v>
      </c>
      <c r="B486" t="s">
        <v>31</v>
      </c>
      <c r="C486" t="s">
        <v>26</v>
      </c>
      <c r="D486" t="s">
        <v>17</v>
      </c>
      <c r="E486" t="s">
        <v>12</v>
      </c>
      <c r="F486" t="s">
        <v>13</v>
      </c>
      <c r="G486">
        <v>55</v>
      </c>
    </row>
    <row r="487" spans="1:7" x14ac:dyDescent="0.2">
      <c r="A487" t="s">
        <v>36</v>
      </c>
      <c r="B487" t="s">
        <v>31</v>
      </c>
      <c r="C487" t="s">
        <v>27</v>
      </c>
      <c r="D487" t="s">
        <v>11</v>
      </c>
      <c r="E487" t="s">
        <v>12</v>
      </c>
      <c r="F487" t="s">
        <v>13</v>
      </c>
      <c r="G487">
        <v>7</v>
      </c>
    </row>
    <row r="488" spans="1:7" x14ac:dyDescent="0.2">
      <c r="A488" t="s">
        <v>36</v>
      </c>
      <c r="B488" t="s">
        <v>31</v>
      </c>
      <c r="C488" t="s">
        <v>27</v>
      </c>
      <c r="D488" t="s">
        <v>16</v>
      </c>
      <c r="E488" t="s">
        <v>12</v>
      </c>
      <c r="F488" t="s">
        <v>13</v>
      </c>
      <c r="G488">
        <v>6</v>
      </c>
    </row>
    <row r="489" spans="1:7" x14ac:dyDescent="0.2">
      <c r="A489" t="s">
        <v>36</v>
      </c>
      <c r="B489" t="s">
        <v>31</v>
      </c>
      <c r="C489" t="s">
        <v>27</v>
      </c>
      <c r="D489" t="s">
        <v>20</v>
      </c>
      <c r="E489" t="s">
        <v>12</v>
      </c>
      <c r="F489" t="s">
        <v>13</v>
      </c>
      <c r="G489">
        <v>3</v>
      </c>
    </row>
    <row r="490" spans="1:7" x14ac:dyDescent="0.2">
      <c r="A490" t="s">
        <v>36</v>
      </c>
      <c r="B490" t="s">
        <v>31</v>
      </c>
      <c r="C490" t="s">
        <v>27</v>
      </c>
      <c r="D490" t="s">
        <v>17</v>
      </c>
      <c r="E490" t="s">
        <v>12</v>
      </c>
      <c r="F490" t="s">
        <v>13</v>
      </c>
      <c r="G490">
        <v>12</v>
      </c>
    </row>
    <row r="491" spans="1:7" x14ac:dyDescent="0.2">
      <c r="A491" t="s">
        <v>36</v>
      </c>
      <c r="B491" t="s">
        <v>31</v>
      </c>
      <c r="C491" t="s">
        <v>28</v>
      </c>
      <c r="D491" t="s">
        <v>11</v>
      </c>
      <c r="E491" t="s">
        <v>12</v>
      </c>
      <c r="F491" t="s">
        <v>13</v>
      </c>
      <c r="G491">
        <v>6</v>
      </c>
    </row>
    <row r="492" spans="1:7" x14ac:dyDescent="0.2">
      <c r="A492" t="s">
        <v>36</v>
      </c>
      <c r="B492" t="s">
        <v>31</v>
      </c>
      <c r="C492" t="s">
        <v>28</v>
      </c>
      <c r="D492" t="s">
        <v>16</v>
      </c>
      <c r="E492" t="s">
        <v>12</v>
      </c>
      <c r="F492" t="s">
        <v>13</v>
      </c>
      <c r="G492">
        <v>13</v>
      </c>
    </row>
    <row r="493" spans="1:7" x14ac:dyDescent="0.2">
      <c r="A493" t="s">
        <v>36</v>
      </c>
      <c r="B493" t="s">
        <v>31</v>
      </c>
      <c r="C493" t="s">
        <v>28</v>
      </c>
      <c r="D493" t="s">
        <v>17</v>
      </c>
      <c r="E493" t="s">
        <v>12</v>
      </c>
      <c r="F493" t="s">
        <v>13</v>
      </c>
      <c r="G493">
        <v>10</v>
      </c>
    </row>
    <row r="494" spans="1:7" x14ac:dyDescent="0.2">
      <c r="A494" t="s">
        <v>36</v>
      </c>
      <c r="B494" t="s">
        <v>31</v>
      </c>
      <c r="C494" t="s">
        <v>29</v>
      </c>
      <c r="D494" t="s">
        <v>16</v>
      </c>
      <c r="E494" t="s">
        <v>12</v>
      </c>
      <c r="F494" t="s">
        <v>13</v>
      </c>
      <c r="G494">
        <v>5</v>
      </c>
    </row>
    <row r="495" spans="1:7" x14ac:dyDescent="0.2">
      <c r="A495" t="s">
        <v>36</v>
      </c>
      <c r="B495" t="s">
        <v>31</v>
      </c>
      <c r="C495" t="s">
        <v>29</v>
      </c>
      <c r="D495" t="s">
        <v>17</v>
      </c>
      <c r="E495" t="s">
        <v>12</v>
      </c>
      <c r="F495" t="s">
        <v>13</v>
      </c>
      <c r="G495">
        <v>15</v>
      </c>
    </row>
    <row r="496" spans="1:7" x14ac:dyDescent="0.2">
      <c r="A496" t="s">
        <v>36</v>
      </c>
      <c r="B496" t="s">
        <v>32</v>
      </c>
      <c r="C496" t="s">
        <v>24</v>
      </c>
      <c r="D496" t="s">
        <v>16</v>
      </c>
      <c r="E496" t="s">
        <v>12</v>
      </c>
      <c r="F496" t="s">
        <v>13</v>
      </c>
      <c r="G496">
        <v>1</v>
      </c>
    </row>
    <row r="497" spans="1:7" x14ac:dyDescent="0.2">
      <c r="A497" t="s">
        <v>36</v>
      </c>
      <c r="B497" t="s">
        <v>32</v>
      </c>
      <c r="C497" t="s">
        <v>26</v>
      </c>
      <c r="D497" t="s">
        <v>17</v>
      </c>
      <c r="E497" t="s">
        <v>12</v>
      </c>
      <c r="F497" t="s">
        <v>13</v>
      </c>
      <c r="G497">
        <v>1</v>
      </c>
    </row>
    <row r="498" spans="1:7" x14ac:dyDescent="0.2">
      <c r="A498" t="s">
        <v>36</v>
      </c>
      <c r="B498" t="s">
        <v>32</v>
      </c>
      <c r="C498" t="s">
        <v>27</v>
      </c>
      <c r="D498" t="s">
        <v>16</v>
      </c>
      <c r="E498" t="s">
        <v>12</v>
      </c>
      <c r="F498" t="s">
        <v>13</v>
      </c>
      <c r="G498">
        <v>1</v>
      </c>
    </row>
    <row r="499" spans="1:7" x14ac:dyDescent="0.2">
      <c r="A499" t="s">
        <v>36</v>
      </c>
      <c r="B499" t="s">
        <v>32</v>
      </c>
      <c r="C499" t="s">
        <v>28</v>
      </c>
      <c r="D499" t="s">
        <v>17</v>
      </c>
      <c r="E499" t="s">
        <v>12</v>
      </c>
      <c r="F499" t="s">
        <v>13</v>
      </c>
      <c r="G499">
        <v>1</v>
      </c>
    </row>
    <row r="500" spans="1:7" x14ac:dyDescent="0.2">
      <c r="A500" t="s">
        <v>36</v>
      </c>
      <c r="B500" t="s">
        <v>32</v>
      </c>
      <c r="C500" t="s">
        <v>29</v>
      </c>
      <c r="D500" t="s">
        <v>17</v>
      </c>
      <c r="E500" t="s">
        <v>12</v>
      </c>
      <c r="F500" t="s">
        <v>13</v>
      </c>
      <c r="G500">
        <v>2</v>
      </c>
    </row>
    <row r="501" spans="1:7" x14ac:dyDescent="0.2">
      <c r="A501" t="s">
        <v>37</v>
      </c>
      <c r="B501" t="s">
        <v>9</v>
      </c>
      <c r="C501" t="s">
        <v>10</v>
      </c>
      <c r="D501" t="s">
        <v>11</v>
      </c>
      <c r="E501" t="s">
        <v>12</v>
      </c>
      <c r="F501" t="s">
        <v>13</v>
      </c>
      <c r="G501">
        <v>3</v>
      </c>
    </row>
    <row r="502" spans="1:7" x14ac:dyDescent="0.2">
      <c r="A502" t="s">
        <v>37</v>
      </c>
      <c r="B502" t="s">
        <v>9</v>
      </c>
      <c r="C502" t="s">
        <v>10</v>
      </c>
      <c r="D502" t="s">
        <v>16</v>
      </c>
      <c r="E502" t="s">
        <v>12</v>
      </c>
      <c r="F502" t="s">
        <v>13</v>
      </c>
      <c r="G502">
        <v>17</v>
      </c>
    </row>
    <row r="503" spans="1:7" x14ac:dyDescent="0.2">
      <c r="A503" t="s">
        <v>37</v>
      </c>
      <c r="B503" t="s">
        <v>9</v>
      </c>
      <c r="C503" t="s">
        <v>10</v>
      </c>
      <c r="D503" t="s">
        <v>17</v>
      </c>
      <c r="E503" t="s">
        <v>12</v>
      </c>
      <c r="F503" t="s">
        <v>13</v>
      </c>
      <c r="G503">
        <v>4</v>
      </c>
    </row>
    <row r="504" spans="1:7" x14ac:dyDescent="0.2">
      <c r="A504" t="s">
        <v>37</v>
      </c>
      <c r="B504" t="s">
        <v>9</v>
      </c>
      <c r="C504" t="s">
        <v>18</v>
      </c>
      <c r="D504" t="s">
        <v>11</v>
      </c>
      <c r="E504" t="s">
        <v>12</v>
      </c>
      <c r="F504" t="s">
        <v>13</v>
      </c>
      <c r="G504">
        <v>1</v>
      </c>
    </row>
    <row r="505" spans="1:7" x14ac:dyDescent="0.2">
      <c r="A505" t="s">
        <v>37</v>
      </c>
      <c r="B505" t="s">
        <v>9</v>
      </c>
      <c r="C505" t="s">
        <v>18</v>
      </c>
      <c r="D505" t="s">
        <v>16</v>
      </c>
      <c r="E505" t="s">
        <v>12</v>
      </c>
      <c r="F505" t="s">
        <v>13</v>
      </c>
      <c r="G505">
        <v>17</v>
      </c>
    </row>
    <row r="506" spans="1:7" x14ac:dyDescent="0.2">
      <c r="A506" t="s">
        <v>37</v>
      </c>
      <c r="B506" t="s">
        <v>9</v>
      </c>
      <c r="C506" t="s">
        <v>18</v>
      </c>
      <c r="D506" t="s">
        <v>17</v>
      </c>
      <c r="E506" t="s">
        <v>12</v>
      </c>
      <c r="F506" t="s">
        <v>13</v>
      </c>
      <c r="G506">
        <v>2</v>
      </c>
    </row>
    <row r="507" spans="1:7" x14ac:dyDescent="0.2">
      <c r="A507" t="s">
        <v>37</v>
      </c>
      <c r="B507" t="s">
        <v>9</v>
      </c>
      <c r="C507" t="s">
        <v>19</v>
      </c>
      <c r="D507" t="s">
        <v>11</v>
      </c>
      <c r="E507" t="s">
        <v>12</v>
      </c>
      <c r="F507" t="s">
        <v>13</v>
      </c>
      <c r="G507">
        <v>2</v>
      </c>
    </row>
    <row r="508" spans="1:7" x14ac:dyDescent="0.2">
      <c r="A508" t="s">
        <v>37</v>
      </c>
      <c r="B508" t="s">
        <v>9</v>
      </c>
      <c r="C508" t="s">
        <v>19</v>
      </c>
      <c r="D508" t="s">
        <v>16</v>
      </c>
      <c r="E508" t="s">
        <v>12</v>
      </c>
      <c r="F508" t="s">
        <v>13</v>
      </c>
      <c r="G508">
        <v>26</v>
      </c>
    </row>
    <row r="509" spans="1:7" x14ac:dyDescent="0.2">
      <c r="A509" t="s">
        <v>37</v>
      </c>
      <c r="B509" t="s">
        <v>9</v>
      </c>
      <c r="C509" t="s">
        <v>19</v>
      </c>
      <c r="D509" t="s">
        <v>17</v>
      </c>
      <c r="E509" t="s">
        <v>12</v>
      </c>
      <c r="F509" t="s">
        <v>13</v>
      </c>
      <c r="G509">
        <v>4</v>
      </c>
    </row>
    <row r="510" spans="1:7" x14ac:dyDescent="0.2">
      <c r="A510" t="s">
        <v>37</v>
      </c>
      <c r="B510" t="s">
        <v>9</v>
      </c>
      <c r="C510" t="s">
        <v>21</v>
      </c>
      <c r="D510" t="s">
        <v>11</v>
      </c>
      <c r="E510" t="s">
        <v>12</v>
      </c>
      <c r="F510" t="s">
        <v>13</v>
      </c>
      <c r="G510">
        <v>4</v>
      </c>
    </row>
    <row r="511" spans="1:7" x14ac:dyDescent="0.2">
      <c r="A511" t="s">
        <v>37</v>
      </c>
      <c r="B511" t="s">
        <v>9</v>
      </c>
      <c r="C511" t="s">
        <v>21</v>
      </c>
      <c r="D511" t="s">
        <v>16</v>
      </c>
      <c r="E511" t="s">
        <v>12</v>
      </c>
      <c r="F511" t="s">
        <v>13</v>
      </c>
      <c r="G511">
        <v>29</v>
      </c>
    </row>
    <row r="512" spans="1:7" x14ac:dyDescent="0.2">
      <c r="A512" t="s">
        <v>37</v>
      </c>
      <c r="B512" t="s">
        <v>9</v>
      </c>
      <c r="C512" t="s">
        <v>21</v>
      </c>
      <c r="D512" t="s">
        <v>17</v>
      </c>
      <c r="E512" t="s">
        <v>12</v>
      </c>
      <c r="F512" t="s">
        <v>13</v>
      </c>
      <c r="G512">
        <v>10</v>
      </c>
    </row>
    <row r="513" spans="1:7" x14ac:dyDescent="0.2">
      <c r="A513" t="s">
        <v>37</v>
      </c>
      <c r="B513" t="s">
        <v>9</v>
      </c>
      <c r="C513" t="s">
        <v>22</v>
      </c>
      <c r="D513" t="s">
        <v>11</v>
      </c>
      <c r="E513" t="s">
        <v>12</v>
      </c>
      <c r="F513" t="s">
        <v>13</v>
      </c>
      <c r="G513">
        <v>1</v>
      </c>
    </row>
    <row r="514" spans="1:7" x14ac:dyDescent="0.2">
      <c r="A514" t="s">
        <v>37</v>
      </c>
      <c r="B514" t="s">
        <v>9</v>
      </c>
      <c r="C514" t="s">
        <v>22</v>
      </c>
      <c r="D514" t="s">
        <v>16</v>
      </c>
      <c r="E514" t="s">
        <v>12</v>
      </c>
      <c r="F514" t="s">
        <v>13</v>
      </c>
      <c r="G514">
        <v>38</v>
      </c>
    </row>
    <row r="515" spans="1:7" x14ac:dyDescent="0.2">
      <c r="A515" t="s">
        <v>37</v>
      </c>
      <c r="B515" t="s">
        <v>9</v>
      </c>
      <c r="C515" t="s">
        <v>22</v>
      </c>
      <c r="D515" t="s">
        <v>17</v>
      </c>
      <c r="E515" t="s">
        <v>12</v>
      </c>
      <c r="F515" t="s">
        <v>13</v>
      </c>
      <c r="G515">
        <v>11</v>
      </c>
    </row>
    <row r="516" spans="1:7" x14ac:dyDescent="0.2">
      <c r="A516" t="s">
        <v>37</v>
      </c>
      <c r="B516" t="s">
        <v>9</v>
      </c>
      <c r="C516" t="s">
        <v>23</v>
      </c>
      <c r="D516" t="s">
        <v>11</v>
      </c>
      <c r="E516" t="s">
        <v>12</v>
      </c>
      <c r="F516" t="s">
        <v>13</v>
      </c>
      <c r="G516">
        <v>3</v>
      </c>
    </row>
    <row r="517" spans="1:7" x14ac:dyDescent="0.2">
      <c r="A517" t="s">
        <v>37</v>
      </c>
      <c r="B517" t="s">
        <v>9</v>
      </c>
      <c r="C517" t="s">
        <v>23</v>
      </c>
      <c r="D517" t="s">
        <v>16</v>
      </c>
      <c r="E517" t="s">
        <v>12</v>
      </c>
      <c r="F517" t="s">
        <v>13</v>
      </c>
      <c r="G517">
        <v>26</v>
      </c>
    </row>
    <row r="518" spans="1:7" x14ac:dyDescent="0.2">
      <c r="A518" t="s">
        <v>37</v>
      </c>
      <c r="B518" t="s">
        <v>9</v>
      </c>
      <c r="C518" t="s">
        <v>23</v>
      </c>
      <c r="D518" t="s">
        <v>17</v>
      </c>
      <c r="E518" t="s">
        <v>12</v>
      </c>
      <c r="F518" t="s">
        <v>13</v>
      </c>
      <c r="G518">
        <v>13</v>
      </c>
    </row>
    <row r="519" spans="1:7" x14ac:dyDescent="0.2">
      <c r="A519" t="s">
        <v>37</v>
      </c>
      <c r="B519" t="s">
        <v>9</v>
      </c>
      <c r="C519" t="s">
        <v>24</v>
      </c>
      <c r="D519" t="s">
        <v>11</v>
      </c>
      <c r="E519" t="s">
        <v>12</v>
      </c>
      <c r="F519" t="s">
        <v>13</v>
      </c>
      <c r="G519">
        <v>5</v>
      </c>
    </row>
    <row r="520" spans="1:7" x14ac:dyDescent="0.2">
      <c r="A520" t="s">
        <v>37</v>
      </c>
      <c r="B520" t="s">
        <v>9</v>
      </c>
      <c r="C520" t="s">
        <v>24</v>
      </c>
      <c r="D520" t="s">
        <v>16</v>
      </c>
      <c r="E520" t="s">
        <v>12</v>
      </c>
      <c r="F520" t="s">
        <v>13</v>
      </c>
      <c r="G520">
        <v>27.000000000000004</v>
      </c>
    </row>
    <row r="521" spans="1:7" x14ac:dyDescent="0.2">
      <c r="A521" t="s">
        <v>37</v>
      </c>
      <c r="B521" t="s">
        <v>9</v>
      </c>
      <c r="C521" t="s">
        <v>24</v>
      </c>
      <c r="D521" t="s">
        <v>17</v>
      </c>
      <c r="E521" t="s">
        <v>12</v>
      </c>
      <c r="F521" t="s">
        <v>13</v>
      </c>
      <c r="G521">
        <v>10</v>
      </c>
    </row>
    <row r="522" spans="1:7" x14ac:dyDescent="0.2">
      <c r="A522" t="s">
        <v>37</v>
      </c>
      <c r="B522" t="s">
        <v>9</v>
      </c>
      <c r="C522" t="s">
        <v>25</v>
      </c>
      <c r="D522" t="s">
        <v>11</v>
      </c>
      <c r="E522" t="s">
        <v>12</v>
      </c>
      <c r="F522" t="s">
        <v>13</v>
      </c>
      <c r="G522">
        <v>7</v>
      </c>
    </row>
    <row r="523" spans="1:7" x14ac:dyDescent="0.2">
      <c r="A523" t="s">
        <v>37</v>
      </c>
      <c r="B523" t="s">
        <v>9</v>
      </c>
      <c r="C523" t="s">
        <v>25</v>
      </c>
      <c r="D523" t="s">
        <v>16</v>
      </c>
      <c r="E523" t="s">
        <v>12</v>
      </c>
      <c r="F523" t="s">
        <v>13</v>
      </c>
      <c r="G523">
        <v>15</v>
      </c>
    </row>
    <row r="524" spans="1:7" x14ac:dyDescent="0.2">
      <c r="A524" t="s">
        <v>37</v>
      </c>
      <c r="B524" t="s">
        <v>9</v>
      </c>
      <c r="C524" t="s">
        <v>25</v>
      </c>
      <c r="D524" t="s">
        <v>17</v>
      </c>
      <c r="E524" t="s">
        <v>12</v>
      </c>
      <c r="F524" t="s">
        <v>13</v>
      </c>
      <c r="G524">
        <v>13</v>
      </c>
    </row>
    <row r="525" spans="1:7" x14ac:dyDescent="0.2">
      <c r="A525" t="s">
        <v>37</v>
      </c>
      <c r="B525" t="s">
        <v>9</v>
      </c>
      <c r="C525" t="s">
        <v>26</v>
      </c>
      <c r="D525" t="s">
        <v>11</v>
      </c>
      <c r="E525" t="s">
        <v>12</v>
      </c>
      <c r="F525" t="s">
        <v>13</v>
      </c>
      <c r="G525">
        <v>6</v>
      </c>
    </row>
    <row r="526" spans="1:7" x14ac:dyDescent="0.2">
      <c r="A526" t="s">
        <v>37</v>
      </c>
      <c r="B526" t="s">
        <v>9</v>
      </c>
      <c r="C526" t="s">
        <v>26</v>
      </c>
      <c r="D526" t="s">
        <v>16</v>
      </c>
      <c r="E526" t="s">
        <v>12</v>
      </c>
      <c r="F526" t="s">
        <v>13</v>
      </c>
      <c r="G526">
        <v>24</v>
      </c>
    </row>
    <row r="527" spans="1:7" x14ac:dyDescent="0.2">
      <c r="A527" t="s">
        <v>37</v>
      </c>
      <c r="B527" t="s">
        <v>9</v>
      </c>
      <c r="C527" t="s">
        <v>26</v>
      </c>
      <c r="D527" t="s">
        <v>17</v>
      </c>
      <c r="E527" t="s">
        <v>12</v>
      </c>
      <c r="F527" t="s">
        <v>13</v>
      </c>
      <c r="G527">
        <v>40.999999999999993</v>
      </c>
    </row>
    <row r="528" spans="1:7" x14ac:dyDescent="0.2">
      <c r="A528" t="s">
        <v>37</v>
      </c>
      <c r="B528" t="s">
        <v>9</v>
      </c>
      <c r="C528" t="s">
        <v>27</v>
      </c>
      <c r="D528" t="s">
        <v>11</v>
      </c>
      <c r="E528" t="s">
        <v>12</v>
      </c>
      <c r="F528" t="s">
        <v>13</v>
      </c>
      <c r="G528">
        <v>6</v>
      </c>
    </row>
    <row r="529" spans="1:7" x14ac:dyDescent="0.2">
      <c r="A529" t="s">
        <v>37</v>
      </c>
      <c r="B529" t="s">
        <v>9</v>
      </c>
      <c r="C529" t="s">
        <v>27</v>
      </c>
      <c r="D529" t="s">
        <v>16</v>
      </c>
      <c r="E529" t="s">
        <v>12</v>
      </c>
      <c r="F529" t="s">
        <v>13</v>
      </c>
      <c r="G529">
        <v>14</v>
      </c>
    </row>
    <row r="530" spans="1:7" x14ac:dyDescent="0.2">
      <c r="A530" t="s">
        <v>37</v>
      </c>
      <c r="B530" t="s">
        <v>9</v>
      </c>
      <c r="C530" t="s">
        <v>27</v>
      </c>
      <c r="D530" t="s">
        <v>17</v>
      </c>
      <c r="E530" t="s">
        <v>12</v>
      </c>
      <c r="F530" t="s">
        <v>13</v>
      </c>
      <c r="G530">
        <v>22.999999999999996</v>
      </c>
    </row>
    <row r="531" spans="1:7" x14ac:dyDescent="0.2">
      <c r="A531" t="s">
        <v>37</v>
      </c>
      <c r="B531" t="s">
        <v>9</v>
      </c>
      <c r="C531" t="s">
        <v>28</v>
      </c>
      <c r="D531" t="s">
        <v>16</v>
      </c>
      <c r="E531" t="s">
        <v>12</v>
      </c>
      <c r="F531" t="s">
        <v>13</v>
      </c>
      <c r="G531">
        <v>20</v>
      </c>
    </row>
    <row r="532" spans="1:7" x14ac:dyDescent="0.2">
      <c r="A532" t="s">
        <v>37</v>
      </c>
      <c r="B532" t="s">
        <v>9</v>
      </c>
      <c r="C532" t="s">
        <v>28</v>
      </c>
      <c r="D532" t="s">
        <v>17</v>
      </c>
      <c r="E532" t="s">
        <v>12</v>
      </c>
      <c r="F532" t="s">
        <v>13</v>
      </c>
      <c r="G532">
        <v>12</v>
      </c>
    </row>
    <row r="533" spans="1:7" x14ac:dyDescent="0.2">
      <c r="A533" t="s">
        <v>37</v>
      </c>
      <c r="B533" t="s">
        <v>9</v>
      </c>
      <c r="C533" t="s">
        <v>29</v>
      </c>
      <c r="D533" t="s">
        <v>11</v>
      </c>
      <c r="E533" t="s">
        <v>12</v>
      </c>
      <c r="F533" t="s">
        <v>13</v>
      </c>
      <c r="G533">
        <v>1</v>
      </c>
    </row>
    <row r="534" spans="1:7" x14ac:dyDescent="0.2">
      <c r="A534" t="s">
        <v>37</v>
      </c>
      <c r="B534" t="s">
        <v>9</v>
      </c>
      <c r="C534" t="s">
        <v>29</v>
      </c>
      <c r="D534" t="s">
        <v>16</v>
      </c>
      <c r="E534" t="s">
        <v>12</v>
      </c>
      <c r="F534" t="s">
        <v>13</v>
      </c>
      <c r="G534">
        <v>16</v>
      </c>
    </row>
    <row r="535" spans="1:7" x14ac:dyDescent="0.2">
      <c r="A535" t="s">
        <v>37</v>
      </c>
      <c r="B535" t="s">
        <v>9</v>
      </c>
      <c r="C535" t="s">
        <v>29</v>
      </c>
      <c r="D535" t="s">
        <v>17</v>
      </c>
      <c r="E535" t="s">
        <v>12</v>
      </c>
      <c r="F535" t="s">
        <v>13</v>
      </c>
      <c r="G535">
        <v>13</v>
      </c>
    </row>
    <row r="536" spans="1:7" x14ac:dyDescent="0.2">
      <c r="A536" t="s">
        <v>37</v>
      </c>
      <c r="B536" t="s">
        <v>30</v>
      </c>
      <c r="C536" t="s">
        <v>10</v>
      </c>
      <c r="D536" t="s">
        <v>11</v>
      </c>
      <c r="E536" t="s">
        <v>12</v>
      </c>
      <c r="F536" t="s">
        <v>13</v>
      </c>
      <c r="G536">
        <v>2</v>
      </c>
    </row>
    <row r="537" spans="1:7" x14ac:dyDescent="0.2">
      <c r="A537" t="s">
        <v>37</v>
      </c>
      <c r="B537" t="s">
        <v>30</v>
      </c>
      <c r="C537" t="s">
        <v>10</v>
      </c>
      <c r="D537" t="s">
        <v>16</v>
      </c>
      <c r="E537" t="s">
        <v>12</v>
      </c>
      <c r="F537" t="s">
        <v>13</v>
      </c>
      <c r="G537">
        <v>1</v>
      </c>
    </row>
    <row r="538" spans="1:7" x14ac:dyDescent="0.2">
      <c r="A538" t="s">
        <v>37</v>
      </c>
      <c r="B538" t="s">
        <v>30</v>
      </c>
      <c r="C538" t="s">
        <v>10</v>
      </c>
      <c r="D538" t="s">
        <v>17</v>
      </c>
      <c r="E538" t="s">
        <v>12</v>
      </c>
      <c r="F538" t="s">
        <v>13</v>
      </c>
      <c r="G538">
        <v>20</v>
      </c>
    </row>
    <row r="539" spans="1:7" x14ac:dyDescent="0.2">
      <c r="A539" t="s">
        <v>37</v>
      </c>
      <c r="B539" t="s">
        <v>30</v>
      </c>
      <c r="C539" t="s">
        <v>18</v>
      </c>
      <c r="D539" t="s">
        <v>17</v>
      </c>
      <c r="E539" t="s">
        <v>12</v>
      </c>
      <c r="F539" t="s">
        <v>13</v>
      </c>
      <c r="G539">
        <v>7</v>
      </c>
    </row>
    <row r="540" spans="1:7" x14ac:dyDescent="0.2">
      <c r="A540" t="s">
        <v>37</v>
      </c>
      <c r="B540" t="s">
        <v>30</v>
      </c>
      <c r="C540" t="s">
        <v>19</v>
      </c>
      <c r="D540" t="s">
        <v>17</v>
      </c>
      <c r="E540" t="s">
        <v>12</v>
      </c>
      <c r="F540" t="s">
        <v>13</v>
      </c>
      <c r="G540">
        <v>4</v>
      </c>
    </row>
    <row r="541" spans="1:7" x14ac:dyDescent="0.2">
      <c r="A541" t="s">
        <v>37</v>
      </c>
      <c r="B541" t="s">
        <v>30</v>
      </c>
      <c r="C541" t="s">
        <v>21</v>
      </c>
      <c r="D541" t="s">
        <v>17</v>
      </c>
      <c r="E541" t="s">
        <v>12</v>
      </c>
      <c r="F541" t="s">
        <v>13</v>
      </c>
      <c r="G541">
        <v>6</v>
      </c>
    </row>
    <row r="542" spans="1:7" x14ac:dyDescent="0.2">
      <c r="A542" t="s">
        <v>37</v>
      </c>
      <c r="B542" t="s">
        <v>30</v>
      </c>
      <c r="C542" t="s">
        <v>22</v>
      </c>
      <c r="D542" t="s">
        <v>17</v>
      </c>
      <c r="E542" t="s">
        <v>12</v>
      </c>
      <c r="F542" t="s">
        <v>13</v>
      </c>
      <c r="G542">
        <v>2</v>
      </c>
    </row>
    <row r="543" spans="1:7" x14ac:dyDescent="0.2">
      <c r="A543" t="s">
        <v>37</v>
      </c>
      <c r="B543" t="s">
        <v>30</v>
      </c>
      <c r="C543" t="s">
        <v>25</v>
      </c>
      <c r="D543" t="s">
        <v>17</v>
      </c>
      <c r="E543" t="s">
        <v>12</v>
      </c>
      <c r="F543" t="s">
        <v>13</v>
      </c>
      <c r="G543">
        <v>1</v>
      </c>
    </row>
    <row r="544" spans="1:7" x14ac:dyDescent="0.2">
      <c r="A544" t="s">
        <v>37</v>
      </c>
      <c r="B544" t="s">
        <v>30</v>
      </c>
      <c r="C544" t="s">
        <v>26</v>
      </c>
      <c r="D544" t="s">
        <v>11</v>
      </c>
      <c r="E544" t="s">
        <v>12</v>
      </c>
      <c r="F544" t="s">
        <v>13</v>
      </c>
      <c r="G544">
        <v>1</v>
      </c>
    </row>
    <row r="545" spans="1:7" x14ac:dyDescent="0.2">
      <c r="A545" t="s">
        <v>37</v>
      </c>
      <c r="B545" t="s">
        <v>30</v>
      </c>
      <c r="C545" t="s">
        <v>26</v>
      </c>
      <c r="D545" t="s">
        <v>17</v>
      </c>
      <c r="E545" t="s">
        <v>12</v>
      </c>
      <c r="F545" t="s">
        <v>13</v>
      </c>
      <c r="G545">
        <v>8</v>
      </c>
    </row>
    <row r="546" spans="1:7" x14ac:dyDescent="0.2">
      <c r="A546" t="s">
        <v>37</v>
      </c>
      <c r="B546" t="s">
        <v>30</v>
      </c>
      <c r="C546" t="s">
        <v>28</v>
      </c>
      <c r="D546" t="s">
        <v>17</v>
      </c>
      <c r="E546" t="s">
        <v>12</v>
      </c>
      <c r="F546" t="s">
        <v>13</v>
      </c>
      <c r="G546">
        <v>5</v>
      </c>
    </row>
    <row r="547" spans="1:7" x14ac:dyDescent="0.2">
      <c r="A547" t="s">
        <v>37</v>
      </c>
      <c r="B547" t="s">
        <v>30</v>
      </c>
      <c r="C547" t="s">
        <v>29</v>
      </c>
      <c r="D547" t="s">
        <v>16</v>
      </c>
      <c r="E547" t="s">
        <v>12</v>
      </c>
      <c r="F547" t="s">
        <v>13</v>
      </c>
      <c r="G547">
        <v>1</v>
      </c>
    </row>
    <row r="548" spans="1:7" x14ac:dyDescent="0.2">
      <c r="A548" t="s">
        <v>37</v>
      </c>
      <c r="B548" t="s">
        <v>30</v>
      </c>
      <c r="C548" t="s">
        <v>29</v>
      </c>
      <c r="D548" t="s">
        <v>17</v>
      </c>
      <c r="E548" t="s">
        <v>12</v>
      </c>
      <c r="F548" t="s">
        <v>13</v>
      </c>
      <c r="G548">
        <v>9</v>
      </c>
    </row>
    <row r="549" spans="1:7" x14ac:dyDescent="0.2">
      <c r="A549" t="s">
        <v>37</v>
      </c>
      <c r="B549" t="s">
        <v>31</v>
      </c>
      <c r="C549" t="s">
        <v>10</v>
      </c>
      <c r="D549" t="s">
        <v>11</v>
      </c>
      <c r="E549" t="s">
        <v>12</v>
      </c>
      <c r="F549" t="s">
        <v>13</v>
      </c>
      <c r="G549">
        <v>1</v>
      </c>
    </row>
    <row r="550" spans="1:7" x14ac:dyDescent="0.2">
      <c r="A550" t="s">
        <v>37</v>
      </c>
      <c r="B550" t="s">
        <v>31</v>
      </c>
      <c r="C550" t="s">
        <v>10</v>
      </c>
      <c r="D550" t="s">
        <v>16</v>
      </c>
      <c r="E550" t="s">
        <v>12</v>
      </c>
      <c r="F550" t="s">
        <v>13</v>
      </c>
      <c r="G550">
        <v>2</v>
      </c>
    </row>
    <row r="551" spans="1:7" x14ac:dyDescent="0.2">
      <c r="A551" t="s">
        <v>37</v>
      </c>
      <c r="B551" t="s">
        <v>31</v>
      </c>
      <c r="C551" t="s">
        <v>10</v>
      </c>
      <c r="D551" t="s">
        <v>17</v>
      </c>
      <c r="E551" t="s">
        <v>12</v>
      </c>
      <c r="F551" t="s">
        <v>13</v>
      </c>
      <c r="G551">
        <v>1</v>
      </c>
    </row>
    <row r="552" spans="1:7" x14ac:dyDescent="0.2">
      <c r="A552" t="s">
        <v>37</v>
      </c>
      <c r="B552" t="s">
        <v>31</v>
      </c>
      <c r="C552" t="s">
        <v>18</v>
      </c>
      <c r="D552" t="s">
        <v>16</v>
      </c>
      <c r="E552" t="s">
        <v>12</v>
      </c>
      <c r="F552" t="s">
        <v>13</v>
      </c>
      <c r="G552">
        <v>1</v>
      </c>
    </row>
    <row r="553" spans="1:7" x14ac:dyDescent="0.2">
      <c r="A553" t="s">
        <v>37</v>
      </c>
      <c r="B553" t="s">
        <v>31</v>
      </c>
      <c r="C553" t="s">
        <v>18</v>
      </c>
      <c r="D553" t="s">
        <v>17</v>
      </c>
      <c r="E553" t="s">
        <v>12</v>
      </c>
      <c r="F553" t="s">
        <v>13</v>
      </c>
      <c r="G553">
        <v>1</v>
      </c>
    </row>
    <row r="554" spans="1:7" x14ac:dyDescent="0.2">
      <c r="A554" t="s">
        <v>37</v>
      </c>
      <c r="B554" t="s">
        <v>31</v>
      </c>
      <c r="C554" t="s">
        <v>19</v>
      </c>
      <c r="D554" t="s">
        <v>16</v>
      </c>
      <c r="E554" t="s">
        <v>12</v>
      </c>
      <c r="F554" t="s">
        <v>13</v>
      </c>
      <c r="G554">
        <v>1</v>
      </c>
    </row>
    <row r="555" spans="1:7" x14ac:dyDescent="0.2">
      <c r="A555" t="s">
        <v>37</v>
      </c>
      <c r="B555" t="s">
        <v>31</v>
      </c>
      <c r="C555" t="s">
        <v>21</v>
      </c>
      <c r="D555" t="s">
        <v>11</v>
      </c>
      <c r="E555" t="s">
        <v>12</v>
      </c>
      <c r="F555" t="s">
        <v>13</v>
      </c>
      <c r="G555">
        <v>4</v>
      </c>
    </row>
    <row r="556" spans="1:7" x14ac:dyDescent="0.2">
      <c r="A556" t="s">
        <v>37</v>
      </c>
      <c r="B556" t="s">
        <v>31</v>
      </c>
      <c r="C556" t="s">
        <v>21</v>
      </c>
      <c r="D556" t="s">
        <v>16</v>
      </c>
      <c r="E556" t="s">
        <v>12</v>
      </c>
      <c r="F556" t="s">
        <v>13</v>
      </c>
      <c r="G556">
        <v>2</v>
      </c>
    </row>
    <row r="557" spans="1:7" x14ac:dyDescent="0.2">
      <c r="A557" t="s">
        <v>37</v>
      </c>
      <c r="B557" t="s">
        <v>31</v>
      </c>
      <c r="C557" t="s">
        <v>21</v>
      </c>
      <c r="D557" t="s">
        <v>17</v>
      </c>
      <c r="E557" t="s">
        <v>12</v>
      </c>
      <c r="F557" t="s">
        <v>13</v>
      </c>
      <c r="G557">
        <v>7</v>
      </c>
    </row>
    <row r="558" spans="1:7" x14ac:dyDescent="0.2">
      <c r="A558" t="s">
        <v>37</v>
      </c>
      <c r="B558" t="s">
        <v>31</v>
      </c>
      <c r="C558" t="s">
        <v>22</v>
      </c>
      <c r="D558" t="s">
        <v>11</v>
      </c>
      <c r="E558" t="s">
        <v>12</v>
      </c>
      <c r="F558" t="s">
        <v>13</v>
      </c>
      <c r="G558">
        <v>1</v>
      </c>
    </row>
    <row r="559" spans="1:7" x14ac:dyDescent="0.2">
      <c r="A559" t="s">
        <v>37</v>
      </c>
      <c r="B559" t="s">
        <v>31</v>
      </c>
      <c r="C559" t="s">
        <v>22</v>
      </c>
      <c r="D559" t="s">
        <v>16</v>
      </c>
      <c r="E559" t="s">
        <v>12</v>
      </c>
      <c r="F559" t="s">
        <v>13</v>
      </c>
      <c r="G559">
        <v>1</v>
      </c>
    </row>
    <row r="560" spans="1:7" x14ac:dyDescent="0.2">
      <c r="A560" t="s">
        <v>37</v>
      </c>
      <c r="B560" t="s">
        <v>31</v>
      </c>
      <c r="C560" t="s">
        <v>22</v>
      </c>
      <c r="D560" t="s">
        <v>17</v>
      </c>
      <c r="E560" t="s">
        <v>12</v>
      </c>
      <c r="F560" t="s">
        <v>13</v>
      </c>
      <c r="G560">
        <v>7</v>
      </c>
    </row>
    <row r="561" spans="1:7" x14ac:dyDescent="0.2">
      <c r="A561" t="s">
        <v>37</v>
      </c>
      <c r="B561" t="s">
        <v>31</v>
      </c>
      <c r="C561" t="s">
        <v>23</v>
      </c>
      <c r="D561" t="s">
        <v>16</v>
      </c>
      <c r="E561" t="s">
        <v>12</v>
      </c>
      <c r="F561" t="s">
        <v>13</v>
      </c>
      <c r="G561">
        <v>4</v>
      </c>
    </row>
    <row r="562" spans="1:7" x14ac:dyDescent="0.2">
      <c r="A562" t="s">
        <v>37</v>
      </c>
      <c r="B562" t="s">
        <v>31</v>
      </c>
      <c r="C562" t="s">
        <v>23</v>
      </c>
      <c r="D562" t="s">
        <v>17</v>
      </c>
      <c r="E562" t="s">
        <v>12</v>
      </c>
      <c r="F562" t="s">
        <v>13</v>
      </c>
      <c r="G562">
        <v>3</v>
      </c>
    </row>
    <row r="563" spans="1:7" x14ac:dyDescent="0.2">
      <c r="A563" t="s">
        <v>37</v>
      </c>
      <c r="B563" t="s">
        <v>31</v>
      </c>
      <c r="C563" t="s">
        <v>24</v>
      </c>
      <c r="D563" t="s">
        <v>17</v>
      </c>
      <c r="E563" t="s">
        <v>12</v>
      </c>
      <c r="F563" t="s">
        <v>13</v>
      </c>
      <c r="G563">
        <v>6</v>
      </c>
    </row>
    <row r="564" spans="1:7" x14ac:dyDescent="0.2">
      <c r="A564" t="s">
        <v>37</v>
      </c>
      <c r="B564" t="s">
        <v>31</v>
      </c>
      <c r="C564" t="s">
        <v>25</v>
      </c>
      <c r="D564" t="s">
        <v>11</v>
      </c>
      <c r="E564" t="s">
        <v>12</v>
      </c>
      <c r="F564" t="s">
        <v>13</v>
      </c>
      <c r="G564">
        <v>1</v>
      </c>
    </row>
    <row r="565" spans="1:7" x14ac:dyDescent="0.2">
      <c r="A565" t="s">
        <v>37</v>
      </c>
      <c r="B565" t="s">
        <v>31</v>
      </c>
      <c r="C565" t="s">
        <v>25</v>
      </c>
      <c r="D565" t="s">
        <v>16</v>
      </c>
      <c r="E565" t="s">
        <v>12</v>
      </c>
      <c r="F565" t="s">
        <v>13</v>
      </c>
      <c r="G565">
        <v>1</v>
      </c>
    </row>
    <row r="566" spans="1:7" x14ac:dyDescent="0.2">
      <c r="A566" t="s">
        <v>37</v>
      </c>
      <c r="B566" t="s">
        <v>31</v>
      </c>
      <c r="C566" t="s">
        <v>25</v>
      </c>
      <c r="D566" t="s">
        <v>17</v>
      </c>
      <c r="E566" t="s">
        <v>12</v>
      </c>
      <c r="F566" t="s">
        <v>13</v>
      </c>
      <c r="G566">
        <v>5</v>
      </c>
    </row>
    <row r="567" spans="1:7" x14ac:dyDescent="0.2">
      <c r="A567" t="s">
        <v>37</v>
      </c>
      <c r="B567" t="s">
        <v>31</v>
      </c>
      <c r="C567" t="s">
        <v>26</v>
      </c>
      <c r="D567" t="s">
        <v>16</v>
      </c>
      <c r="E567" t="s">
        <v>12</v>
      </c>
      <c r="F567" t="s">
        <v>13</v>
      </c>
      <c r="G567">
        <v>2</v>
      </c>
    </row>
    <row r="568" spans="1:7" x14ac:dyDescent="0.2">
      <c r="A568" t="s">
        <v>37</v>
      </c>
      <c r="B568" t="s">
        <v>31</v>
      </c>
      <c r="C568" t="s">
        <v>26</v>
      </c>
      <c r="D568" t="s">
        <v>17</v>
      </c>
      <c r="E568" t="s">
        <v>12</v>
      </c>
      <c r="F568" t="s">
        <v>13</v>
      </c>
      <c r="G568">
        <v>11</v>
      </c>
    </row>
    <row r="569" spans="1:7" x14ac:dyDescent="0.2">
      <c r="A569" t="s">
        <v>37</v>
      </c>
      <c r="B569" t="s">
        <v>31</v>
      </c>
      <c r="C569" t="s">
        <v>27</v>
      </c>
      <c r="D569" t="s">
        <v>17</v>
      </c>
      <c r="E569" t="s">
        <v>12</v>
      </c>
      <c r="F569" t="s">
        <v>13</v>
      </c>
      <c r="G569">
        <v>12</v>
      </c>
    </row>
    <row r="570" spans="1:7" x14ac:dyDescent="0.2">
      <c r="A570" t="s">
        <v>37</v>
      </c>
      <c r="B570" t="s">
        <v>31</v>
      </c>
      <c r="C570" t="s">
        <v>28</v>
      </c>
      <c r="D570" t="s">
        <v>16</v>
      </c>
      <c r="E570" t="s">
        <v>12</v>
      </c>
      <c r="F570" t="s">
        <v>13</v>
      </c>
      <c r="G570">
        <v>3</v>
      </c>
    </row>
    <row r="571" spans="1:7" x14ac:dyDescent="0.2">
      <c r="A571" t="s">
        <v>37</v>
      </c>
      <c r="B571" t="s">
        <v>31</v>
      </c>
      <c r="C571" t="s">
        <v>28</v>
      </c>
      <c r="D571" t="s">
        <v>17</v>
      </c>
      <c r="E571" t="s">
        <v>12</v>
      </c>
      <c r="F571" t="s">
        <v>13</v>
      </c>
      <c r="G571">
        <v>3</v>
      </c>
    </row>
    <row r="572" spans="1:7" x14ac:dyDescent="0.2">
      <c r="A572" t="s">
        <v>37</v>
      </c>
      <c r="B572" t="s">
        <v>31</v>
      </c>
      <c r="C572" t="s">
        <v>29</v>
      </c>
      <c r="D572" t="s">
        <v>17</v>
      </c>
      <c r="E572" t="s">
        <v>12</v>
      </c>
      <c r="F572" t="s">
        <v>13</v>
      </c>
      <c r="G572">
        <v>5</v>
      </c>
    </row>
    <row r="573" spans="1:7" x14ac:dyDescent="0.2">
      <c r="A573" t="s">
        <v>37</v>
      </c>
      <c r="B573" t="s">
        <v>32</v>
      </c>
      <c r="C573" t="s">
        <v>10</v>
      </c>
      <c r="D573" t="s">
        <v>17</v>
      </c>
      <c r="E573" t="s">
        <v>12</v>
      </c>
      <c r="F573" t="s">
        <v>13</v>
      </c>
      <c r="G573">
        <v>1</v>
      </c>
    </row>
    <row r="574" spans="1:7" x14ac:dyDescent="0.2">
      <c r="A574" t="s">
        <v>37</v>
      </c>
      <c r="B574" t="s">
        <v>32</v>
      </c>
      <c r="C574" t="s">
        <v>18</v>
      </c>
      <c r="D574" t="s">
        <v>17</v>
      </c>
      <c r="E574" t="s">
        <v>12</v>
      </c>
      <c r="F574" t="s">
        <v>13</v>
      </c>
      <c r="G574">
        <v>9</v>
      </c>
    </row>
    <row r="575" spans="1:7" x14ac:dyDescent="0.2">
      <c r="A575" t="s">
        <v>37</v>
      </c>
      <c r="B575" t="s">
        <v>32</v>
      </c>
      <c r="C575" t="s">
        <v>22</v>
      </c>
      <c r="D575" t="s">
        <v>17</v>
      </c>
      <c r="E575" t="s">
        <v>12</v>
      </c>
      <c r="F575" t="s">
        <v>13</v>
      </c>
      <c r="G575">
        <v>3</v>
      </c>
    </row>
    <row r="576" spans="1:7" x14ac:dyDescent="0.2">
      <c r="A576" t="s">
        <v>37</v>
      </c>
      <c r="B576" t="s">
        <v>32</v>
      </c>
      <c r="C576" t="s">
        <v>25</v>
      </c>
      <c r="D576" t="s">
        <v>17</v>
      </c>
      <c r="E576" t="s">
        <v>12</v>
      </c>
      <c r="F576" t="s">
        <v>13</v>
      </c>
      <c r="G576">
        <v>2</v>
      </c>
    </row>
    <row r="577" spans="1:7" x14ac:dyDescent="0.2">
      <c r="A577" t="s">
        <v>37</v>
      </c>
      <c r="B577" t="s">
        <v>32</v>
      </c>
      <c r="C577" t="s">
        <v>26</v>
      </c>
      <c r="D577" t="s">
        <v>16</v>
      </c>
      <c r="E577" t="s">
        <v>12</v>
      </c>
      <c r="F577" t="s">
        <v>13</v>
      </c>
      <c r="G577">
        <v>1</v>
      </c>
    </row>
    <row r="578" spans="1:7" x14ac:dyDescent="0.2">
      <c r="A578" t="s">
        <v>37</v>
      </c>
      <c r="B578" t="s">
        <v>32</v>
      </c>
      <c r="C578" t="s">
        <v>26</v>
      </c>
      <c r="D578" t="s">
        <v>17</v>
      </c>
      <c r="E578" t="s">
        <v>12</v>
      </c>
      <c r="F578" t="s">
        <v>13</v>
      </c>
      <c r="G578">
        <v>10</v>
      </c>
    </row>
    <row r="579" spans="1:7" x14ac:dyDescent="0.2">
      <c r="A579" t="s">
        <v>37</v>
      </c>
      <c r="B579" t="s">
        <v>32</v>
      </c>
      <c r="C579" t="s">
        <v>27</v>
      </c>
      <c r="D579" t="s">
        <v>17</v>
      </c>
      <c r="E579" t="s">
        <v>12</v>
      </c>
      <c r="F579" t="s">
        <v>13</v>
      </c>
      <c r="G579">
        <v>3</v>
      </c>
    </row>
    <row r="580" spans="1:7" x14ac:dyDescent="0.2">
      <c r="A580" t="s">
        <v>37</v>
      </c>
      <c r="B580" t="s">
        <v>32</v>
      </c>
      <c r="C580" t="s">
        <v>28</v>
      </c>
      <c r="D580" t="s">
        <v>17</v>
      </c>
      <c r="E580" t="s">
        <v>12</v>
      </c>
      <c r="F580" t="s">
        <v>13</v>
      </c>
      <c r="G580">
        <v>1</v>
      </c>
    </row>
    <row r="581" spans="1:7" x14ac:dyDescent="0.2">
      <c r="A581" t="s">
        <v>37</v>
      </c>
      <c r="B581" t="s">
        <v>32</v>
      </c>
      <c r="C581" t="s">
        <v>29</v>
      </c>
      <c r="D581" t="s">
        <v>16</v>
      </c>
      <c r="E581" t="s">
        <v>12</v>
      </c>
      <c r="F581" t="s">
        <v>13</v>
      </c>
      <c r="G581">
        <v>1</v>
      </c>
    </row>
    <row r="582" spans="1:7" x14ac:dyDescent="0.2">
      <c r="A582" t="s">
        <v>38</v>
      </c>
      <c r="B582" t="s">
        <v>9</v>
      </c>
      <c r="C582" t="s">
        <v>10</v>
      </c>
      <c r="D582" t="s">
        <v>11</v>
      </c>
      <c r="E582" t="s">
        <v>12</v>
      </c>
      <c r="F582" t="s">
        <v>13</v>
      </c>
      <c r="G582">
        <v>15</v>
      </c>
    </row>
    <row r="583" spans="1:7" x14ac:dyDescent="0.2">
      <c r="A583" t="s">
        <v>38</v>
      </c>
      <c r="B583" t="s">
        <v>9</v>
      </c>
      <c r="C583" t="s">
        <v>10</v>
      </c>
      <c r="D583" t="s">
        <v>16</v>
      </c>
      <c r="E583" t="s">
        <v>12</v>
      </c>
      <c r="F583" t="s">
        <v>13</v>
      </c>
      <c r="G583">
        <v>22.999999999999996</v>
      </c>
    </row>
    <row r="584" spans="1:7" x14ac:dyDescent="0.2">
      <c r="A584" t="s">
        <v>38</v>
      </c>
      <c r="B584" t="s">
        <v>9</v>
      </c>
      <c r="C584" t="s">
        <v>10</v>
      </c>
      <c r="D584" t="s">
        <v>17</v>
      </c>
      <c r="E584" t="s">
        <v>12</v>
      </c>
      <c r="F584" t="s">
        <v>13</v>
      </c>
      <c r="G584">
        <v>13</v>
      </c>
    </row>
    <row r="585" spans="1:7" x14ac:dyDescent="0.2">
      <c r="A585" t="s">
        <v>38</v>
      </c>
      <c r="B585" t="s">
        <v>9</v>
      </c>
      <c r="C585" t="s">
        <v>18</v>
      </c>
      <c r="D585" t="s">
        <v>11</v>
      </c>
      <c r="E585" t="s">
        <v>12</v>
      </c>
      <c r="F585" t="s">
        <v>13</v>
      </c>
      <c r="G585">
        <v>9</v>
      </c>
    </row>
    <row r="586" spans="1:7" x14ac:dyDescent="0.2">
      <c r="A586" t="s">
        <v>38</v>
      </c>
      <c r="B586" t="s">
        <v>9</v>
      </c>
      <c r="C586" t="s">
        <v>18</v>
      </c>
      <c r="D586" t="s">
        <v>16</v>
      </c>
      <c r="E586" t="s">
        <v>12</v>
      </c>
      <c r="F586" t="s">
        <v>13</v>
      </c>
      <c r="G586">
        <v>19</v>
      </c>
    </row>
    <row r="587" spans="1:7" x14ac:dyDescent="0.2">
      <c r="A587" t="s">
        <v>38</v>
      </c>
      <c r="B587" t="s">
        <v>9</v>
      </c>
      <c r="C587" t="s">
        <v>18</v>
      </c>
      <c r="D587" t="s">
        <v>17</v>
      </c>
      <c r="E587" t="s">
        <v>12</v>
      </c>
      <c r="F587" t="s">
        <v>13</v>
      </c>
      <c r="G587">
        <v>7</v>
      </c>
    </row>
    <row r="588" spans="1:7" x14ac:dyDescent="0.2">
      <c r="A588" t="s">
        <v>38</v>
      </c>
      <c r="B588" t="s">
        <v>9</v>
      </c>
      <c r="C588" t="s">
        <v>19</v>
      </c>
      <c r="D588" t="s">
        <v>11</v>
      </c>
      <c r="E588" t="s">
        <v>12</v>
      </c>
      <c r="F588" t="s">
        <v>13</v>
      </c>
      <c r="G588">
        <v>20</v>
      </c>
    </row>
    <row r="589" spans="1:7" x14ac:dyDescent="0.2">
      <c r="A589" t="s">
        <v>38</v>
      </c>
      <c r="B589" t="s">
        <v>9</v>
      </c>
      <c r="C589" t="s">
        <v>19</v>
      </c>
      <c r="D589" t="s">
        <v>16</v>
      </c>
      <c r="E589" t="s">
        <v>12</v>
      </c>
      <c r="F589" t="s">
        <v>13</v>
      </c>
      <c r="G589">
        <v>13</v>
      </c>
    </row>
    <row r="590" spans="1:7" x14ac:dyDescent="0.2">
      <c r="A590" t="s">
        <v>38</v>
      </c>
      <c r="B590" t="s">
        <v>9</v>
      </c>
      <c r="C590" t="s">
        <v>19</v>
      </c>
      <c r="D590" t="s">
        <v>17</v>
      </c>
      <c r="E590" t="s">
        <v>12</v>
      </c>
      <c r="F590" t="s">
        <v>13</v>
      </c>
      <c r="G590">
        <v>19</v>
      </c>
    </row>
    <row r="591" spans="1:7" x14ac:dyDescent="0.2">
      <c r="A591" t="s">
        <v>38</v>
      </c>
      <c r="B591" t="s">
        <v>9</v>
      </c>
      <c r="C591" t="s">
        <v>21</v>
      </c>
      <c r="D591" t="s">
        <v>11</v>
      </c>
      <c r="E591" t="s">
        <v>12</v>
      </c>
      <c r="F591" t="s">
        <v>13</v>
      </c>
      <c r="G591">
        <v>6</v>
      </c>
    </row>
    <row r="592" spans="1:7" x14ac:dyDescent="0.2">
      <c r="A592" t="s">
        <v>38</v>
      </c>
      <c r="B592" t="s">
        <v>9</v>
      </c>
      <c r="C592" t="s">
        <v>21</v>
      </c>
      <c r="D592" t="s">
        <v>16</v>
      </c>
      <c r="E592" t="s">
        <v>12</v>
      </c>
      <c r="F592" t="s">
        <v>13</v>
      </c>
      <c r="G592">
        <v>17</v>
      </c>
    </row>
    <row r="593" spans="1:7" x14ac:dyDescent="0.2">
      <c r="A593" t="s">
        <v>38</v>
      </c>
      <c r="B593" t="s">
        <v>9</v>
      </c>
      <c r="C593" t="s">
        <v>21</v>
      </c>
      <c r="D593" t="s">
        <v>17</v>
      </c>
      <c r="E593" t="s">
        <v>12</v>
      </c>
      <c r="F593" t="s">
        <v>13</v>
      </c>
      <c r="G593">
        <v>9</v>
      </c>
    </row>
    <row r="594" spans="1:7" x14ac:dyDescent="0.2">
      <c r="A594" t="s">
        <v>38</v>
      </c>
      <c r="B594" t="s">
        <v>9</v>
      </c>
      <c r="C594" t="s">
        <v>22</v>
      </c>
      <c r="D594" t="s">
        <v>11</v>
      </c>
      <c r="E594" t="s">
        <v>12</v>
      </c>
      <c r="F594" t="s">
        <v>13</v>
      </c>
      <c r="G594">
        <v>17</v>
      </c>
    </row>
    <row r="595" spans="1:7" x14ac:dyDescent="0.2">
      <c r="A595" t="s">
        <v>38</v>
      </c>
      <c r="B595" t="s">
        <v>9</v>
      </c>
      <c r="C595" t="s">
        <v>22</v>
      </c>
      <c r="D595" t="s">
        <v>16</v>
      </c>
      <c r="E595" t="s">
        <v>12</v>
      </c>
      <c r="F595" t="s">
        <v>13</v>
      </c>
      <c r="G595">
        <v>16</v>
      </c>
    </row>
    <row r="596" spans="1:7" x14ac:dyDescent="0.2">
      <c r="A596" t="s">
        <v>38</v>
      </c>
      <c r="B596" t="s">
        <v>9</v>
      </c>
      <c r="C596" t="s">
        <v>22</v>
      </c>
      <c r="D596" t="s">
        <v>17</v>
      </c>
      <c r="E596" t="s">
        <v>12</v>
      </c>
      <c r="F596" t="s">
        <v>13</v>
      </c>
      <c r="G596">
        <v>11</v>
      </c>
    </row>
    <row r="597" spans="1:7" x14ac:dyDescent="0.2">
      <c r="A597" t="s">
        <v>38</v>
      </c>
      <c r="B597" t="s">
        <v>9</v>
      </c>
      <c r="C597" t="s">
        <v>23</v>
      </c>
      <c r="D597" t="s">
        <v>11</v>
      </c>
      <c r="E597" t="s">
        <v>12</v>
      </c>
      <c r="F597" t="s">
        <v>13</v>
      </c>
      <c r="G597">
        <v>8</v>
      </c>
    </row>
    <row r="598" spans="1:7" x14ac:dyDescent="0.2">
      <c r="A598" t="s">
        <v>38</v>
      </c>
      <c r="B598" t="s">
        <v>9</v>
      </c>
      <c r="C598" t="s">
        <v>23</v>
      </c>
      <c r="D598" t="s">
        <v>16</v>
      </c>
      <c r="E598" t="s">
        <v>12</v>
      </c>
      <c r="F598" t="s">
        <v>13</v>
      </c>
      <c r="G598">
        <v>8</v>
      </c>
    </row>
    <row r="599" spans="1:7" x14ac:dyDescent="0.2">
      <c r="A599" t="s">
        <v>38</v>
      </c>
      <c r="B599" t="s">
        <v>9</v>
      </c>
      <c r="C599" t="s">
        <v>23</v>
      </c>
      <c r="D599" t="s">
        <v>17</v>
      </c>
      <c r="E599" t="s">
        <v>12</v>
      </c>
      <c r="F599" t="s">
        <v>13</v>
      </c>
      <c r="G599">
        <v>11</v>
      </c>
    </row>
    <row r="600" spans="1:7" x14ac:dyDescent="0.2">
      <c r="A600" t="s">
        <v>38</v>
      </c>
      <c r="B600" t="s">
        <v>9</v>
      </c>
      <c r="C600" t="s">
        <v>24</v>
      </c>
      <c r="D600" t="s">
        <v>11</v>
      </c>
      <c r="E600" t="s">
        <v>12</v>
      </c>
      <c r="F600" t="s">
        <v>13</v>
      </c>
      <c r="G600">
        <v>9</v>
      </c>
    </row>
    <row r="601" spans="1:7" x14ac:dyDescent="0.2">
      <c r="A601" t="s">
        <v>38</v>
      </c>
      <c r="B601" t="s">
        <v>9</v>
      </c>
      <c r="C601" t="s">
        <v>24</v>
      </c>
      <c r="D601" t="s">
        <v>16</v>
      </c>
      <c r="E601" t="s">
        <v>12</v>
      </c>
      <c r="F601" t="s">
        <v>13</v>
      </c>
      <c r="G601">
        <v>14</v>
      </c>
    </row>
    <row r="602" spans="1:7" x14ac:dyDescent="0.2">
      <c r="A602" t="s">
        <v>38</v>
      </c>
      <c r="B602" t="s">
        <v>9</v>
      </c>
      <c r="C602" t="s">
        <v>24</v>
      </c>
      <c r="D602" t="s">
        <v>17</v>
      </c>
      <c r="E602" t="s">
        <v>12</v>
      </c>
      <c r="F602" t="s">
        <v>13</v>
      </c>
      <c r="G602">
        <v>6</v>
      </c>
    </row>
    <row r="603" spans="1:7" x14ac:dyDescent="0.2">
      <c r="A603" t="s">
        <v>38</v>
      </c>
      <c r="B603" t="s">
        <v>9</v>
      </c>
      <c r="C603" t="s">
        <v>25</v>
      </c>
      <c r="D603" t="s">
        <v>11</v>
      </c>
      <c r="E603" t="s">
        <v>12</v>
      </c>
      <c r="F603" t="s">
        <v>13</v>
      </c>
      <c r="G603">
        <v>9</v>
      </c>
    </row>
    <row r="604" spans="1:7" x14ac:dyDescent="0.2">
      <c r="A604" t="s">
        <v>38</v>
      </c>
      <c r="B604" t="s">
        <v>9</v>
      </c>
      <c r="C604" t="s">
        <v>25</v>
      </c>
      <c r="D604" t="s">
        <v>16</v>
      </c>
      <c r="E604" t="s">
        <v>12</v>
      </c>
      <c r="F604" t="s">
        <v>13</v>
      </c>
      <c r="G604">
        <v>3</v>
      </c>
    </row>
    <row r="605" spans="1:7" x14ac:dyDescent="0.2">
      <c r="A605" t="s">
        <v>38</v>
      </c>
      <c r="B605" t="s">
        <v>9</v>
      </c>
      <c r="C605" t="s">
        <v>25</v>
      </c>
      <c r="D605" t="s">
        <v>17</v>
      </c>
      <c r="E605" t="s">
        <v>12</v>
      </c>
      <c r="F605" t="s">
        <v>13</v>
      </c>
      <c r="G605">
        <v>10</v>
      </c>
    </row>
    <row r="606" spans="1:7" x14ac:dyDescent="0.2">
      <c r="A606" t="s">
        <v>38</v>
      </c>
      <c r="B606" t="s">
        <v>9</v>
      </c>
      <c r="C606" t="s">
        <v>26</v>
      </c>
      <c r="D606" t="s">
        <v>11</v>
      </c>
      <c r="E606" t="s">
        <v>12</v>
      </c>
      <c r="F606" t="s">
        <v>13</v>
      </c>
      <c r="G606">
        <v>18</v>
      </c>
    </row>
    <row r="607" spans="1:7" x14ac:dyDescent="0.2">
      <c r="A607" t="s">
        <v>38</v>
      </c>
      <c r="B607" t="s">
        <v>9</v>
      </c>
      <c r="C607" t="s">
        <v>26</v>
      </c>
      <c r="D607" t="s">
        <v>16</v>
      </c>
      <c r="E607" t="s">
        <v>12</v>
      </c>
      <c r="F607" t="s">
        <v>13</v>
      </c>
      <c r="G607">
        <v>6</v>
      </c>
    </row>
    <row r="608" spans="1:7" x14ac:dyDescent="0.2">
      <c r="A608" t="s">
        <v>38</v>
      </c>
      <c r="B608" t="s">
        <v>9</v>
      </c>
      <c r="C608" t="s">
        <v>26</v>
      </c>
      <c r="D608" t="s">
        <v>17</v>
      </c>
      <c r="E608" t="s">
        <v>12</v>
      </c>
      <c r="F608" t="s">
        <v>13</v>
      </c>
      <c r="G608">
        <v>22.999999999999996</v>
      </c>
    </row>
    <row r="609" spans="1:7" x14ac:dyDescent="0.2">
      <c r="A609" t="s">
        <v>38</v>
      </c>
      <c r="B609" t="s">
        <v>9</v>
      </c>
      <c r="C609" t="s">
        <v>27</v>
      </c>
      <c r="D609" t="s">
        <v>11</v>
      </c>
      <c r="E609" t="s">
        <v>12</v>
      </c>
      <c r="F609" t="s">
        <v>13</v>
      </c>
      <c r="G609">
        <v>14</v>
      </c>
    </row>
    <row r="610" spans="1:7" x14ac:dyDescent="0.2">
      <c r="A610" t="s">
        <v>38</v>
      </c>
      <c r="B610" t="s">
        <v>9</v>
      </c>
      <c r="C610" t="s">
        <v>27</v>
      </c>
      <c r="D610" t="s">
        <v>16</v>
      </c>
      <c r="E610" t="s">
        <v>12</v>
      </c>
      <c r="F610" t="s">
        <v>13</v>
      </c>
      <c r="G610">
        <v>9</v>
      </c>
    </row>
    <row r="611" spans="1:7" x14ac:dyDescent="0.2">
      <c r="A611" t="s">
        <v>38</v>
      </c>
      <c r="B611" t="s">
        <v>9</v>
      </c>
      <c r="C611" t="s">
        <v>27</v>
      </c>
      <c r="D611" t="s">
        <v>17</v>
      </c>
      <c r="E611" t="s">
        <v>12</v>
      </c>
      <c r="F611" t="s">
        <v>13</v>
      </c>
      <c r="G611">
        <v>35</v>
      </c>
    </row>
    <row r="612" spans="1:7" x14ac:dyDescent="0.2">
      <c r="A612" t="s">
        <v>38</v>
      </c>
      <c r="B612" t="s">
        <v>9</v>
      </c>
      <c r="C612" t="s">
        <v>28</v>
      </c>
      <c r="D612" t="s">
        <v>11</v>
      </c>
      <c r="E612" t="s">
        <v>12</v>
      </c>
      <c r="F612" t="s">
        <v>13</v>
      </c>
      <c r="G612">
        <v>12</v>
      </c>
    </row>
    <row r="613" spans="1:7" x14ac:dyDescent="0.2">
      <c r="A613" t="s">
        <v>38</v>
      </c>
      <c r="B613" t="s">
        <v>9</v>
      </c>
      <c r="C613" t="s">
        <v>28</v>
      </c>
      <c r="D613" t="s">
        <v>16</v>
      </c>
      <c r="E613" t="s">
        <v>12</v>
      </c>
      <c r="F613" t="s">
        <v>13</v>
      </c>
      <c r="G613">
        <v>8</v>
      </c>
    </row>
    <row r="614" spans="1:7" x14ac:dyDescent="0.2">
      <c r="A614" t="s">
        <v>38</v>
      </c>
      <c r="B614" t="s">
        <v>9</v>
      </c>
      <c r="C614" t="s">
        <v>28</v>
      </c>
      <c r="D614" t="s">
        <v>17</v>
      </c>
      <c r="E614" t="s">
        <v>12</v>
      </c>
      <c r="F614" t="s">
        <v>13</v>
      </c>
      <c r="G614">
        <v>10</v>
      </c>
    </row>
    <row r="615" spans="1:7" x14ac:dyDescent="0.2">
      <c r="A615" t="s">
        <v>38</v>
      </c>
      <c r="B615" t="s">
        <v>9</v>
      </c>
      <c r="C615" t="s">
        <v>29</v>
      </c>
      <c r="D615" t="s">
        <v>11</v>
      </c>
      <c r="E615" t="s">
        <v>12</v>
      </c>
      <c r="F615" t="s">
        <v>13</v>
      </c>
      <c r="G615">
        <v>10</v>
      </c>
    </row>
    <row r="616" spans="1:7" x14ac:dyDescent="0.2">
      <c r="A616" t="s">
        <v>38</v>
      </c>
      <c r="B616" t="s">
        <v>9</v>
      </c>
      <c r="C616" t="s">
        <v>29</v>
      </c>
      <c r="D616" t="s">
        <v>16</v>
      </c>
      <c r="E616" t="s">
        <v>12</v>
      </c>
      <c r="F616" t="s">
        <v>13</v>
      </c>
      <c r="G616">
        <v>7</v>
      </c>
    </row>
    <row r="617" spans="1:7" x14ac:dyDescent="0.2">
      <c r="A617" t="s">
        <v>38</v>
      </c>
      <c r="B617" t="s">
        <v>9</v>
      </c>
      <c r="C617" t="s">
        <v>29</v>
      </c>
      <c r="D617" t="s">
        <v>17</v>
      </c>
      <c r="E617" t="s">
        <v>12</v>
      </c>
      <c r="F617" t="s">
        <v>13</v>
      </c>
      <c r="G617">
        <v>14</v>
      </c>
    </row>
    <row r="618" spans="1:7" x14ac:dyDescent="0.2">
      <c r="A618" t="s">
        <v>38</v>
      </c>
      <c r="B618" t="s">
        <v>30</v>
      </c>
      <c r="C618" t="s">
        <v>10</v>
      </c>
      <c r="D618" t="s">
        <v>11</v>
      </c>
      <c r="E618" t="s">
        <v>12</v>
      </c>
      <c r="F618" t="s">
        <v>13</v>
      </c>
      <c r="G618">
        <v>3</v>
      </c>
    </row>
    <row r="619" spans="1:7" x14ac:dyDescent="0.2">
      <c r="A619" t="s">
        <v>38</v>
      </c>
      <c r="B619" t="s">
        <v>30</v>
      </c>
      <c r="C619" t="s">
        <v>10</v>
      </c>
      <c r="D619" t="s">
        <v>17</v>
      </c>
      <c r="E619" t="s">
        <v>12</v>
      </c>
      <c r="F619" t="s">
        <v>13</v>
      </c>
      <c r="G619">
        <v>14</v>
      </c>
    </row>
    <row r="620" spans="1:7" x14ac:dyDescent="0.2">
      <c r="A620" t="s">
        <v>38</v>
      </c>
      <c r="B620" t="s">
        <v>30</v>
      </c>
      <c r="C620" t="s">
        <v>18</v>
      </c>
      <c r="D620" t="s">
        <v>11</v>
      </c>
      <c r="E620" t="s">
        <v>12</v>
      </c>
      <c r="F620" t="s">
        <v>13</v>
      </c>
      <c r="G620">
        <v>3</v>
      </c>
    </row>
    <row r="621" spans="1:7" x14ac:dyDescent="0.2">
      <c r="A621" t="s">
        <v>38</v>
      </c>
      <c r="B621" t="s">
        <v>30</v>
      </c>
      <c r="C621" t="s">
        <v>18</v>
      </c>
      <c r="D621" t="s">
        <v>17</v>
      </c>
      <c r="E621" t="s">
        <v>12</v>
      </c>
      <c r="F621" t="s">
        <v>13</v>
      </c>
      <c r="G621">
        <v>13</v>
      </c>
    </row>
    <row r="622" spans="1:7" x14ac:dyDescent="0.2">
      <c r="A622" t="s">
        <v>38</v>
      </c>
      <c r="B622" t="s">
        <v>30</v>
      </c>
      <c r="C622" t="s">
        <v>19</v>
      </c>
      <c r="D622" t="s">
        <v>17</v>
      </c>
      <c r="E622" t="s">
        <v>12</v>
      </c>
      <c r="F622" t="s">
        <v>13</v>
      </c>
      <c r="G622">
        <v>15</v>
      </c>
    </row>
    <row r="623" spans="1:7" x14ac:dyDescent="0.2">
      <c r="A623" t="s">
        <v>38</v>
      </c>
      <c r="B623" t="s">
        <v>30</v>
      </c>
      <c r="C623" t="s">
        <v>21</v>
      </c>
      <c r="D623" t="s">
        <v>11</v>
      </c>
      <c r="E623" t="s">
        <v>12</v>
      </c>
      <c r="F623" t="s">
        <v>13</v>
      </c>
      <c r="G623">
        <v>1</v>
      </c>
    </row>
    <row r="624" spans="1:7" x14ac:dyDescent="0.2">
      <c r="A624" t="s">
        <v>38</v>
      </c>
      <c r="B624" t="s">
        <v>30</v>
      </c>
      <c r="C624" t="s">
        <v>21</v>
      </c>
      <c r="D624" t="s">
        <v>17</v>
      </c>
      <c r="E624" t="s">
        <v>12</v>
      </c>
      <c r="F624" t="s">
        <v>13</v>
      </c>
      <c r="G624">
        <v>19</v>
      </c>
    </row>
    <row r="625" spans="1:7" x14ac:dyDescent="0.2">
      <c r="A625" t="s">
        <v>38</v>
      </c>
      <c r="B625" t="s">
        <v>30</v>
      </c>
      <c r="C625" t="s">
        <v>22</v>
      </c>
      <c r="D625" t="s">
        <v>11</v>
      </c>
      <c r="E625" t="s">
        <v>12</v>
      </c>
      <c r="F625" t="s">
        <v>13</v>
      </c>
      <c r="G625">
        <v>2</v>
      </c>
    </row>
    <row r="626" spans="1:7" x14ac:dyDescent="0.2">
      <c r="A626" t="s">
        <v>38</v>
      </c>
      <c r="B626" t="s">
        <v>30</v>
      </c>
      <c r="C626" t="s">
        <v>22</v>
      </c>
      <c r="D626" t="s">
        <v>17</v>
      </c>
      <c r="E626" t="s">
        <v>12</v>
      </c>
      <c r="F626" t="s">
        <v>13</v>
      </c>
      <c r="G626">
        <v>12</v>
      </c>
    </row>
    <row r="627" spans="1:7" x14ac:dyDescent="0.2">
      <c r="A627" t="s">
        <v>38</v>
      </c>
      <c r="B627" t="s">
        <v>30</v>
      </c>
      <c r="C627" t="s">
        <v>23</v>
      </c>
      <c r="D627" t="s">
        <v>11</v>
      </c>
      <c r="E627" t="s">
        <v>12</v>
      </c>
      <c r="F627" t="s">
        <v>13</v>
      </c>
      <c r="G627">
        <v>2</v>
      </c>
    </row>
    <row r="628" spans="1:7" x14ac:dyDescent="0.2">
      <c r="A628" t="s">
        <v>38</v>
      </c>
      <c r="B628" t="s">
        <v>30</v>
      </c>
      <c r="C628" t="s">
        <v>23</v>
      </c>
      <c r="D628" t="s">
        <v>17</v>
      </c>
      <c r="E628" t="s">
        <v>12</v>
      </c>
      <c r="F628" t="s">
        <v>13</v>
      </c>
      <c r="G628">
        <v>12</v>
      </c>
    </row>
    <row r="629" spans="1:7" x14ac:dyDescent="0.2">
      <c r="A629" t="s">
        <v>38</v>
      </c>
      <c r="B629" t="s">
        <v>30</v>
      </c>
      <c r="C629" t="s">
        <v>24</v>
      </c>
      <c r="D629" t="s">
        <v>17</v>
      </c>
      <c r="E629" t="s">
        <v>12</v>
      </c>
      <c r="F629" t="s">
        <v>13</v>
      </c>
      <c r="G629">
        <v>8</v>
      </c>
    </row>
    <row r="630" spans="1:7" x14ac:dyDescent="0.2">
      <c r="A630" t="s">
        <v>38</v>
      </c>
      <c r="B630" t="s">
        <v>30</v>
      </c>
      <c r="C630" t="s">
        <v>25</v>
      </c>
      <c r="D630" t="s">
        <v>11</v>
      </c>
      <c r="E630" t="s">
        <v>12</v>
      </c>
      <c r="F630" t="s">
        <v>13</v>
      </c>
      <c r="G630">
        <v>1</v>
      </c>
    </row>
    <row r="631" spans="1:7" x14ac:dyDescent="0.2">
      <c r="A631" t="s">
        <v>38</v>
      </c>
      <c r="B631" t="s">
        <v>30</v>
      </c>
      <c r="C631" t="s">
        <v>25</v>
      </c>
      <c r="D631" t="s">
        <v>17</v>
      </c>
      <c r="E631" t="s">
        <v>12</v>
      </c>
      <c r="F631" t="s">
        <v>13</v>
      </c>
      <c r="G631">
        <v>13</v>
      </c>
    </row>
    <row r="632" spans="1:7" x14ac:dyDescent="0.2">
      <c r="A632" t="s">
        <v>38</v>
      </c>
      <c r="B632" t="s">
        <v>30</v>
      </c>
      <c r="C632" t="s">
        <v>26</v>
      </c>
      <c r="D632" t="s">
        <v>11</v>
      </c>
      <c r="E632" t="s">
        <v>12</v>
      </c>
      <c r="F632" t="s">
        <v>13</v>
      </c>
      <c r="G632">
        <v>1</v>
      </c>
    </row>
    <row r="633" spans="1:7" x14ac:dyDescent="0.2">
      <c r="A633" t="s">
        <v>38</v>
      </c>
      <c r="B633" t="s">
        <v>30</v>
      </c>
      <c r="C633" t="s">
        <v>26</v>
      </c>
      <c r="D633" t="s">
        <v>17</v>
      </c>
      <c r="E633" t="s">
        <v>12</v>
      </c>
      <c r="F633" t="s">
        <v>13</v>
      </c>
      <c r="G633">
        <v>35</v>
      </c>
    </row>
    <row r="634" spans="1:7" x14ac:dyDescent="0.2">
      <c r="A634" t="s">
        <v>38</v>
      </c>
      <c r="B634" t="s">
        <v>30</v>
      </c>
      <c r="C634" t="s">
        <v>27</v>
      </c>
      <c r="D634" t="s">
        <v>11</v>
      </c>
      <c r="E634" t="s">
        <v>12</v>
      </c>
      <c r="F634" t="s">
        <v>13</v>
      </c>
      <c r="G634">
        <v>3</v>
      </c>
    </row>
    <row r="635" spans="1:7" x14ac:dyDescent="0.2">
      <c r="A635" t="s">
        <v>38</v>
      </c>
      <c r="B635" t="s">
        <v>30</v>
      </c>
      <c r="C635" t="s">
        <v>27</v>
      </c>
      <c r="D635" t="s">
        <v>17</v>
      </c>
      <c r="E635" t="s">
        <v>12</v>
      </c>
      <c r="F635" t="s">
        <v>13</v>
      </c>
      <c r="G635">
        <v>22.000000000000004</v>
      </c>
    </row>
    <row r="636" spans="1:7" x14ac:dyDescent="0.2">
      <c r="A636" t="s">
        <v>38</v>
      </c>
      <c r="B636" t="s">
        <v>30</v>
      </c>
      <c r="C636" t="s">
        <v>28</v>
      </c>
      <c r="D636" t="s">
        <v>11</v>
      </c>
      <c r="E636" t="s">
        <v>12</v>
      </c>
      <c r="F636" t="s">
        <v>13</v>
      </c>
      <c r="G636">
        <v>4</v>
      </c>
    </row>
    <row r="637" spans="1:7" x14ac:dyDescent="0.2">
      <c r="A637" t="s">
        <v>38</v>
      </c>
      <c r="B637" t="s">
        <v>30</v>
      </c>
      <c r="C637" t="s">
        <v>28</v>
      </c>
      <c r="D637" t="s">
        <v>16</v>
      </c>
      <c r="E637" t="s">
        <v>12</v>
      </c>
      <c r="F637" t="s">
        <v>13</v>
      </c>
      <c r="G637">
        <v>4</v>
      </c>
    </row>
    <row r="638" spans="1:7" x14ac:dyDescent="0.2">
      <c r="A638" t="s">
        <v>38</v>
      </c>
      <c r="B638" t="s">
        <v>30</v>
      </c>
      <c r="C638" t="s">
        <v>28</v>
      </c>
      <c r="D638" t="s">
        <v>17</v>
      </c>
      <c r="E638" t="s">
        <v>12</v>
      </c>
      <c r="F638" t="s">
        <v>13</v>
      </c>
      <c r="G638">
        <v>63</v>
      </c>
    </row>
    <row r="639" spans="1:7" x14ac:dyDescent="0.2">
      <c r="A639" t="s">
        <v>38</v>
      </c>
      <c r="B639" t="s">
        <v>30</v>
      </c>
      <c r="C639" t="s">
        <v>29</v>
      </c>
      <c r="D639" t="s">
        <v>16</v>
      </c>
      <c r="E639" t="s">
        <v>12</v>
      </c>
      <c r="F639" t="s">
        <v>13</v>
      </c>
      <c r="G639">
        <v>1</v>
      </c>
    </row>
    <row r="640" spans="1:7" x14ac:dyDescent="0.2">
      <c r="A640" t="s">
        <v>38</v>
      </c>
      <c r="B640" t="s">
        <v>30</v>
      </c>
      <c r="C640" t="s">
        <v>29</v>
      </c>
      <c r="D640" t="s">
        <v>17</v>
      </c>
      <c r="E640" t="s">
        <v>12</v>
      </c>
      <c r="F640" t="s">
        <v>13</v>
      </c>
      <c r="G640">
        <v>80</v>
      </c>
    </row>
    <row r="641" spans="1:7" x14ac:dyDescent="0.2">
      <c r="A641" t="s">
        <v>38</v>
      </c>
      <c r="B641" t="s">
        <v>31</v>
      </c>
      <c r="C641" t="s">
        <v>10</v>
      </c>
      <c r="D641" t="s">
        <v>11</v>
      </c>
      <c r="E641" t="s">
        <v>12</v>
      </c>
      <c r="F641" t="s">
        <v>13</v>
      </c>
      <c r="G641">
        <v>5</v>
      </c>
    </row>
    <row r="642" spans="1:7" x14ac:dyDescent="0.2">
      <c r="A642" t="s">
        <v>38</v>
      </c>
      <c r="B642" t="s">
        <v>31</v>
      </c>
      <c r="C642" t="s">
        <v>10</v>
      </c>
      <c r="D642" t="s">
        <v>17</v>
      </c>
      <c r="E642" t="s">
        <v>12</v>
      </c>
      <c r="F642" t="s">
        <v>13</v>
      </c>
      <c r="G642">
        <v>19</v>
      </c>
    </row>
    <row r="643" spans="1:7" x14ac:dyDescent="0.2">
      <c r="A643" t="s">
        <v>38</v>
      </c>
      <c r="B643" t="s">
        <v>31</v>
      </c>
      <c r="C643" t="s">
        <v>18</v>
      </c>
      <c r="D643" t="s">
        <v>11</v>
      </c>
      <c r="E643" t="s">
        <v>12</v>
      </c>
      <c r="F643" t="s">
        <v>13</v>
      </c>
      <c r="G643">
        <v>3</v>
      </c>
    </row>
    <row r="644" spans="1:7" x14ac:dyDescent="0.2">
      <c r="A644" t="s">
        <v>38</v>
      </c>
      <c r="B644" t="s">
        <v>31</v>
      </c>
      <c r="C644" t="s">
        <v>18</v>
      </c>
      <c r="D644" t="s">
        <v>17</v>
      </c>
      <c r="E644" t="s">
        <v>12</v>
      </c>
      <c r="F644" t="s">
        <v>13</v>
      </c>
      <c r="G644">
        <v>20</v>
      </c>
    </row>
    <row r="645" spans="1:7" x14ac:dyDescent="0.2">
      <c r="A645" t="s">
        <v>38</v>
      </c>
      <c r="B645" t="s">
        <v>31</v>
      </c>
      <c r="C645" t="s">
        <v>19</v>
      </c>
      <c r="D645" t="s">
        <v>11</v>
      </c>
      <c r="E645" t="s">
        <v>12</v>
      </c>
      <c r="F645" t="s">
        <v>13</v>
      </c>
      <c r="G645">
        <v>1</v>
      </c>
    </row>
    <row r="646" spans="1:7" x14ac:dyDescent="0.2">
      <c r="A646" t="s">
        <v>38</v>
      </c>
      <c r="B646" t="s">
        <v>31</v>
      </c>
      <c r="C646" t="s">
        <v>19</v>
      </c>
      <c r="D646" t="s">
        <v>16</v>
      </c>
      <c r="E646" t="s">
        <v>12</v>
      </c>
      <c r="F646" t="s">
        <v>13</v>
      </c>
      <c r="G646">
        <v>2</v>
      </c>
    </row>
    <row r="647" spans="1:7" x14ac:dyDescent="0.2">
      <c r="A647" t="s">
        <v>38</v>
      </c>
      <c r="B647" t="s">
        <v>31</v>
      </c>
      <c r="C647" t="s">
        <v>19</v>
      </c>
      <c r="D647" t="s">
        <v>17</v>
      </c>
      <c r="E647" t="s">
        <v>12</v>
      </c>
      <c r="F647" t="s">
        <v>13</v>
      </c>
      <c r="G647">
        <v>10</v>
      </c>
    </row>
    <row r="648" spans="1:7" x14ac:dyDescent="0.2">
      <c r="A648" t="s">
        <v>38</v>
      </c>
      <c r="B648" t="s">
        <v>31</v>
      </c>
      <c r="C648" t="s">
        <v>21</v>
      </c>
      <c r="D648" t="s">
        <v>11</v>
      </c>
      <c r="E648" t="s">
        <v>12</v>
      </c>
      <c r="F648" t="s">
        <v>13</v>
      </c>
      <c r="G648">
        <v>4</v>
      </c>
    </row>
    <row r="649" spans="1:7" x14ac:dyDescent="0.2">
      <c r="A649" t="s">
        <v>38</v>
      </c>
      <c r="B649" t="s">
        <v>31</v>
      </c>
      <c r="C649" t="s">
        <v>21</v>
      </c>
      <c r="D649" t="s">
        <v>17</v>
      </c>
      <c r="E649" t="s">
        <v>12</v>
      </c>
      <c r="F649" t="s">
        <v>13</v>
      </c>
      <c r="G649">
        <v>9</v>
      </c>
    </row>
    <row r="650" spans="1:7" x14ac:dyDescent="0.2">
      <c r="A650" t="s">
        <v>38</v>
      </c>
      <c r="B650" t="s">
        <v>31</v>
      </c>
      <c r="C650" t="s">
        <v>22</v>
      </c>
      <c r="D650" t="s">
        <v>11</v>
      </c>
      <c r="E650" t="s">
        <v>12</v>
      </c>
      <c r="F650" t="s">
        <v>13</v>
      </c>
      <c r="G650">
        <v>4</v>
      </c>
    </row>
    <row r="651" spans="1:7" x14ac:dyDescent="0.2">
      <c r="A651" t="s">
        <v>38</v>
      </c>
      <c r="B651" t="s">
        <v>31</v>
      </c>
      <c r="C651" t="s">
        <v>22</v>
      </c>
      <c r="D651" t="s">
        <v>16</v>
      </c>
      <c r="E651" t="s">
        <v>12</v>
      </c>
      <c r="F651" t="s">
        <v>13</v>
      </c>
      <c r="G651">
        <v>1</v>
      </c>
    </row>
    <row r="652" spans="1:7" x14ac:dyDescent="0.2">
      <c r="A652" t="s">
        <v>38</v>
      </c>
      <c r="B652" t="s">
        <v>31</v>
      </c>
      <c r="C652" t="s">
        <v>22</v>
      </c>
      <c r="D652" t="s">
        <v>17</v>
      </c>
      <c r="E652" t="s">
        <v>12</v>
      </c>
      <c r="F652" t="s">
        <v>13</v>
      </c>
      <c r="G652">
        <v>11</v>
      </c>
    </row>
    <row r="653" spans="1:7" x14ac:dyDescent="0.2">
      <c r="A653" t="s">
        <v>38</v>
      </c>
      <c r="B653" t="s">
        <v>31</v>
      </c>
      <c r="C653" t="s">
        <v>23</v>
      </c>
      <c r="D653" t="s">
        <v>11</v>
      </c>
      <c r="E653" t="s">
        <v>12</v>
      </c>
      <c r="F653" t="s">
        <v>13</v>
      </c>
      <c r="G653">
        <v>6</v>
      </c>
    </row>
    <row r="654" spans="1:7" x14ac:dyDescent="0.2">
      <c r="A654" t="s">
        <v>38</v>
      </c>
      <c r="B654" t="s">
        <v>31</v>
      </c>
      <c r="C654" t="s">
        <v>23</v>
      </c>
      <c r="D654" t="s">
        <v>16</v>
      </c>
      <c r="E654" t="s">
        <v>12</v>
      </c>
      <c r="F654" t="s">
        <v>13</v>
      </c>
      <c r="G654">
        <v>1</v>
      </c>
    </row>
    <row r="655" spans="1:7" x14ac:dyDescent="0.2">
      <c r="A655" t="s">
        <v>38</v>
      </c>
      <c r="B655" t="s">
        <v>31</v>
      </c>
      <c r="C655" t="s">
        <v>23</v>
      </c>
      <c r="D655" t="s">
        <v>17</v>
      </c>
      <c r="E655" t="s">
        <v>12</v>
      </c>
      <c r="F655" t="s">
        <v>13</v>
      </c>
      <c r="G655">
        <v>15</v>
      </c>
    </row>
    <row r="656" spans="1:7" x14ac:dyDescent="0.2">
      <c r="A656" t="s">
        <v>38</v>
      </c>
      <c r="B656" t="s">
        <v>31</v>
      </c>
      <c r="C656" t="s">
        <v>24</v>
      </c>
      <c r="D656" t="s">
        <v>11</v>
      </c>
      <c r="E656" t="s">
        <v>12</v>
      </c>
      <c r="F656" t="s">
        <v>13</v>
      </c>
      <c r="G656">
        <v>4</v>
      </c>
    </row>
    <row r="657" spans="1:7" x14ac:dyDescent="0.2">
      <c r="A657" t="s">
        <v>38</v>
      </c>
      <c r="B657" t="s">
        <v>31</v>
      </c>
      <c r="C657" t="s">
        <v>24</v>
      </c>
      <c r="D657" t="s">
        <v>17</v>
      </c>
      <c r="E657" t="s">
        <v>12</v>
      </c>
      <c r="F657" t="s">
        <v>13</v>
      </c>
      <c r="G657">
        <v>11</v>
      </c>
    </row>
    <row r="658" spans="1:7" x14ac:dyDescent="0.2">
      <c r="A658" t="s">
        <v>38</v>
      </c>
      <c r="B658" t="s">
        <v>31</v>
      </c>
      <c r="C658" t="s">
        <v>25</v>
      </c>
      <c r="D658" t="s">
        <v>11</v>
      </c>
      <c r="E658" t="s">
        <v>12</v>
      </c>
      <c r="F658" t="s">
        <v>13</v>
      </c>
      <c r="G658">
        <v>3</v>
      </c>
    </row>
    <row r="659" spans="1:7" x14ac:dyDescent="0.2">
      <c r="A659" t="s">
        <v>38</v>
      </c>
      <c r="B659" t="s">
        <v>31</v>
      </c>
      <c r="C659" t="s">
        <v>25</v>
      </c>
      <c r="D659" t="s">
        <v>16</v>
      </c>
      <c r="E659" t="s">
        <v>12</v>
      </c>
      <c r="F659" t="s">
        <v>13</v>
      </c>
      <c r="G659">
        <v>1</v>
      </c>
    </row>
    <row r="660" spans="1:7" x14ac:dyDescent="0.2">
      <c r="A660" t="s">
        <v>38</v>
      </c>
      <c r="B660" t="s">
        <v>31</v>
      </c>
      <c r="C660" t="s">
        <v>25</v>
      </c>
      <c r="D660" t="s">
        <v>17</v>
      </c>
      <c r="E660" t="s">
        <v>12</v>
      </c>
      <c r="F660" t="s">
        <v>13</v>
      </c>
      <c r="G660">
        <v>36</v>
      </c>
    </row>
    <row r="661" spans="1:7" x14ac:dyDescent="0.2">
      <c r="A661" t="s">
        <v>38</v>
      </c>
      <c r="B661" t="s">
        <v>31</v>
      </c>
      <c r="C661" t="s">
        <v>26</v>
      </c>
      <c r="D661" t="s">
        <v>11</v>
      </c>
      <c r="E661" t="s">
        <v>12</v>
      </c>
      <c r="F661" t="s">
        <v>13</v>
      </c>
      <c r="G661">
        <v>8</v>
      </c>
    </row>
    <row r="662" spans="1:7" x14ac:dyDescent="0.2">
      <c r="A662" t="s">
        <v>38</v>
      </c>
      <c r="B662" t="s">
        <v>31</v>
      </c>
      <c r="C662" t="s">
        <v>26</v>
      </c>
      <c r="D662" t="s">
        <v>16</v>
      </c>
      <c r="E662" t="s">
        <v>12</v>
      </c>
      <c r="F662" t="s">
        <v>13</v>
      </c>
      <c r="G662">
        <v>1</v>
      </c>
    </row>
    <row r="663" spans="1:7" x14ac:dyDescent="0.2">
      <c r="A663" t="s">
        <v>38</v>
      </c>
      <c r="B663" t="s">
        <v>31</v>
      </c>
      <c r="C663" t="s">
        <v>26</v>
      </c>
      <c r="D663" t="s">
        <v>17</v>
      </c>
      <c r="E663" t="s">
        <v>12</v>
      </c>
      <c r="F663" t="s">
        <v>13</v>
      </c>
      <c r="G663">
        <v>72</v>
      </c>
    </row>
    <row r="664" spans="1:7" x14ac:dyDescent="0.2">
      <c r="A664" t="s">
        <v>38</v>
      </c>
      <c r="B664" t="s">
        <v>31</v>
      </c>
      <c r="C664" t="s">
        <v>27</v>
      </c>
      <c r="D664" t="s">
        <v>11</v>
      </c>
      <c r="E664" t="s">
        <v>12</v>
      </c>
      <c r="F664" t="s">
        <v>13</v>
      </c>
      <c r="G664">
        <v>16</v>
      </c>
    </row>
    <row r="665" spans="1:7" x14ac:dyDescent="0.2">
      <c r="A665" t="s">
        <v>38</v>
      </c>
      <c r="B665" t="s">
        <v>31</v>
      </c>
      <c r="C665" t="s">
        <v>27</v>
      </c>
      <c r="D665" t="s">
        <v>16</v>
      </c>
      <c r="E665" t="s">
        <v>12</v>
      </c>
      <c r="F665" t="s">
        <v>13</v>
      </c>
      <c r="G665">
        <v>1</v>
      </c>
    </row>
    <row r="666" spans="1:7" x14ac:dyDescent="0.2">
      <c r="A666" t="s">
        <v>38</v>
      </c>
      <c r="B666" t="s">
        <v>31</v>
      </c>
      <c r="C666" t="s">
        <v>27</v>
      </c>
      <c r="D666" t="s">
        <v>17</v>
      </c>
      <c r="E666" t="s">
        <v>12</v>
      </c>
      <c r="F666" t="s">
        <v>13</v>
      </c>
      <c r="G666">
        <v>86.999999999999986</v>
      </c>
    </row>
    <row r="667" spans="1:7" x14ac:dyDescent="0.2">
      <c r="A667" t="s">
        <v>38</v>
      </c>
      <c r="B667" t="s">
        <v>31</v>
      </c>
      <c r="C667" t="s">
        <v>28</v>
      </c>
      <c r="D667" t="s">
        <v>11</v>
      </c>
      <c r="E667" t="s">
        <v>12</v>
      </c>
      <c r="F667" t="s">
        <v>13</v>
      </c>
      <c r="G667">
        <v>9</v>
      </c>
    </row>
    <row r="668" spans="1:7" x14ac:dyDescent="0.2">
      <c r="A668" t="s">
        <v>38</v>
      </c>
      <c r="B668" t="s">
        <v>31</v>
      </c>
      <c r="C668" t="s">
        <v>28</v>
      </c>
      <c r="D668" t="s">
        <v>16</v>
      </c>
      <c r="E668" t="s">
        <v>12</v>
      </c>
      <c r="F668" t="s">
        <v>13</v>
      </c>
      <c r="G668">
        <v>2</v>
      </c>
    </row>
    <row r="669" spans="1:7" x14ac:dyDescent="0.2">
      <c r="A669" t="s">
        <v>38</v>
      </c>
      <c r="B669" t="s">
        <v>31</v>
      </c>
      <c r="C669" t="s">
        <v>28</v>
      </c>
      <c r="D669" t="s">
        <v>17</v>
      </c>
      <c r="E669" t="s">
        <v>12</v>
      </c>
      <c r="F669" t="s">
        <v>13</v>
      </c>
      <c r="G669">
        <v>37</v>
      </c>
    </row>
    <row r="670" spans="1:7" x14ac:dyDescent="0.2">
      <c r="A670" t="s">
        <v>38</v>
      </c>
      <c r="B670" t="s">
        <v>31</v>
      </c>
      <c r="C670" t="s">
        <v>29</v>
      </c>
      <c r="D670" t="s">
        <v>11</v>
      </c>
      <c r="E670" t="s">
        <v>12</v>
      </c>
      <c r="F670" t="s">
        <v>13</v>
      </c>
      <c r="G670">
        <v>4</v>
      </c>
    </row>
    <row r="671" spans="1:7" x14ac:dyDescent="0.2">
      <c r="A671" t="s">
        <v>38</v>
      </c>
      <c r="B671" t="s">
        <v>31</v>
      </c>
      <c r="C671" t="s">
        <v>29</v>
      </c>
      <c r="D671" t="s">
        <v>17</v>
      </c>
      <c r="E671" t="s">
        <v>12</v>
      </c>
      <c r="F671" t="s">
        <v>13</v>
      </c>
      <c r="G671">
        <v>26</v>
      </c>
    </row>
    <row r="672" spans="1:7" x14ac:dyDescent="0.2">
      <c r="A672" t="s">
        <v>38</v>
      </c>
      <c r="B672" t="s">
        <v>32</v>
      </c>
      <c r="C672" t="s">
        <v>18</v>
      </c>
      <c r="D672" t="s">
        <v>17</v>
      </c>
      <c r="E672" t="s">
        <v>12</v>
      </c>
      <c r="F672" t="s">
        <v>13</v>
      </c>
      <c r="G672">
        <v>1</v>
      </c>
    </row>
    <row r="673" spans="1:7" x14ac:dyDescent="0.2">
      <c r="A673" t="s">
        <v>38</v>
      </c>
      <c r="B673" t="s">
        <v>32</v>
      </c>
      <c r="C673" t="s">
        <v>25</v>
      </c>
      <c r="D673" t="s">
        <v>17</v>
      </c>
      <c r="E673" t="s">
        <v>12</v>
      </c>
      <c r="F673" t="s">
        <v>13</v>
      </c>
      <c r="G673">
        <v>1</v>
      </c>
    </row>
    <row r="674" spans="1:7" x14ac:dyDescent="0.2">
      <c r="A674" t="s">
        <v>38</v>
      </c>
      <c r="B674" t="s">
        <v>32</v>
      </c>
      <c r="C674" t="s">
        <v>27</v>
      </c>
      <c r="D674" t="s">
        <v>17</v>
      </c>
      <c r="E674" t="s">
        <v>12</v>
      </c>
      <c r="F674" t="s">
        <v>13</v>
      </c>
      <c r="G674">
        <v>1</v>
      </c>
    </row>
    <row r="675" spans="1:7" x14ac:dyDescent="0.2">
      <c r="A675" t="s">
        <v>38</v>
      </c>
      <c r="B675" t="s">
        <v>32</v>
      </c>
      <c r="C675" t="s">
        <v>28</v>
      </c>
      <c r="D675" t="s">
        <v>11</v>
      </c>
      <c r="E675" t="s">
        <v>12</v>
      </c>
      <c r="F675" t="s">
        <v>13</v>
      </c>
      <c r="G675">
        <v>1</v>
      </c>
    </row>
    <row r="676" spans="1:7" x14ac:dyDescent="0.2">
      <c r="A676" t="s">
        <v>38</v>
      </c>
      <c r="B676" t="s">
        <v>32</v>
      </c>
      <c r="C676" t="s">
        <v>28</v>
      </c>
      <c r="D676" t="s">
        <v>16</v>
      </c>
      <c r="E676" t="s">
        <v>12</v>
      </c>
      <c r="F676" t="s">
        <v>13</v>
      </c>
      <c r="G676">
        <v>1</v>
      </c>
    </row>
    <row r="677" spans="1:7" x14ac:dyDescent="0.2">
      <c r="A677" t="s">
        <v>38</v>
      </c>
      <c r="B677" t="s">
        <v>32</v>
      </c>
      <c r="C677" t="s">
        <v>28</v>
      </c>
      <c r="D677" t="s">
        <v>17</v>
      </c>
      <c r="E677" t="s">
        <v>12</v>
      </c>
      <c r="F677" t="s">
        <v>13</v>
      </c>
      <c r="G677">
        <v>2</v>
      </c>
    </row>
    <row r="678" spans="1:7" x14ac:dyDescent="0.2">
      <c r="A678" t="s">
        <v>38</v>
      </c>
      <c r="B678" t="s">
        <v>32</v>
      </c>
      <c r="C678" t="s">
        <v>29</v>
      </c>
      <c r="D678" t="s">
        <v>17</v>
      </c>
      <c r="E678" t="s">
        <v>12</v>
      </c>
      <c r="F678" t="s">
        <v>13</v>
      </c>
      <c r="G678">
        <v>19</v>
      </c>
    </row>
    <row r="679" spans="1:7" x14ac:dyDescent="0.2">
      <c r="A679" t="s">
        <v>39</v>
      </c>
      <c r="B679" t="s">
        <v>9</v>
      </c>
      <c r="C679" t="s">
        <v>10</v>
      </c>
      <c r="D679" t="s">
        <v>11</v>
      </c>
      <c r="E679" t="s">
        <v>12</v>
      </c>
      <c r="F679" t="s">
        <v>13</v>
      </c>
      <c r="G679">
        <v>5</v>
      </c>
    </row>
    <row r="680" spans="1:7" x14ac:dyDescent="0.2">
      <c r="A680" t="s">
        <v>39</v>
      </c>
      <c r="B680" t="s">
        <v>9</v>
      </c>
      <c r="C680" t="s">
        <v>10</v>
      </c>
      <c r="D680" t="s">
        <v>16</v>
      </c>
      <c r="E680" t="s">
        <v>12</v>
      </c>
      <c r="F680" t="s">
        <v>13</v>
      </c>
      <c r="G680">
        <v>24</v>
      </c>
    </row>
    <row r="681" spans="1:7" x14ac:dyDescent="0.2">
      <c r="A681" t="s">
        <v>39</v>
      </c>
      <c r="B681" t="s">
        <v>9</v>
      </c>
      <c r="C681" t="s">
        <v>10</v>
      </c>
      <c r="D681" t="s">
        <v>17</v>
      </c>
      <c r="E681" t="s">
        <v>12</v>
      </c>
      <c r="F681" t="s">
        <v>13</v>
      </c>
      <c r="G681">
        <v>13</v>
      </c>
    </row>
    <row r="682" spans="1:7" x14ac:dyDescent="0.2">
      <c r="A682" t="s">
        <v>39</v>
      </c>
      <c r="B682" t="s">
        <v>9</v>
      </c>
      <c r="C682" t="s">
        <v>18</v>
      </c>
      <c r="D682" t="s">
        <v>11</v>
      </c>
      <c r="E682" t="s">
        <v>12</v>
      </c>
      <c r="F682" t="s">
        <v>13</v>
      </c>
      <c r="G682">
        <v>6</v>
      </c>
    </row>
    <row r="683" spans="1:7" x14ac:dyDescent="0.2">
      <c r="A683" t="s">
        <v>39</v>
      </c>
      <c r="B683" t="s">
        <v>9</v>
      </c>
      <c r="C683" t="s">
        <v>18</v>
      </c>
      <c r="D683" t="s">
        <v>16</v>
      </c>
      <c r="E683" t="s">
        <v>12</v>
      </c>
      <c r="F683" t="s">
        <v>13</v>
      </c>
      <c r="G683">
        <v>27.999999999999996</v>
      </c>
    </row>
    <row r="684" spans="1:7" x14ac:dyDescent="0.2">
      <c r="A684" t="s">
        <v>39</v>
      </c>
      <c r="B684" t="s">
        <v>9</v>
      </c>
      <c r="C684" t="s">
        <v>18</v>
      </c>
      <c r="D684" t="s">
        <v>17</v>
      </c>
      <c r="E684" t="s">
        <v>12</v>
      </c>
      <c r="F684" t="s">
        <v>13</v>
      </c>
      <c r="G684">
        <v>8</v>
      </c>
    </row>
    <row r="685" spans="1:7" x14ac:dyDescent="0.2">
      <c r="A685" t="s">
        <v>39</v>
      </c>
      <c r="B685" t="s">
        <v>9</v>
      </c>
      <c r="C685" t="s">
        <v>19</v>
      </c>
      <c r="D685" t="s">
        <v>11</v>
      </c>
      <c r="E685" t="s">
        <v>12</v>
      </c>
      <c r="F685" t="s">
        <v>13</v>
      </c>
      <c r="G685">
        <v>3</v>
      </c>
    </row>
    <row r="686" spans="1:7" x14ac:dyDescent="0.2">
      <c r="A686" t="s">
        <v>39</v>
      </c>
      <c r="B686" t="s">
        <v>9</v>
      </c>
      <c r="C686" t="s">
        <v>19</v>
      </c>
      <c r="D686" t="s">
        <v>16</v>
      </c>
      <c r="E686" t="s">
        <v>12</v>
      </c>
      <c r="F686" t="s">
        <v>13</v>
      </c>
      <c r="G686">
        <v>17</v>
      </c>
    </row>
    <row r="687" spans="1:7" x14ac:dyDescent="0.2">
      <c r="A687" t="s">
        <v>39</v>
      </c>
      <c r="B687" t="s">
        <v>9</v>
      </c>
      <c r="C687" t="s">
        <v>19</v>
      </c>
      <c r="D687" t="s">
        <v>17</v>
      </c>
      <c r="E687" t="s">
        <v>12</v>
      </c>
      <c r="F687" t="s">
        <v>13</v>
      </c>
      <c r="G687">
        <v>9</v>
      </c>
    </row>
    <row r="688" spans="1:7" x14ac:dyDescent="0.2">
      <c r="A688" t="s">
        <v>39</v>
      </c>
      <c r="B688" t="s">
        <v>9</v>
      </c>
      <c r="C688" t="s">
        <v>21</v>
      </c>
      <c r="D688" t="s">
        <v>11</v>
      </c>
      <c r="E688" t="s">
        <v>12</v>
      </c>
      <c r="F688" t="s">
        <v>13</v>
      </c>
      <c r="G688">
        <v>8</v>
      </c>
    </row>
    <row r="689" spans="1:7" x14ac:dyDescent="0.2">
      <c r="A689" t="s">
        <v>39</v>
      </c>
      <c r="B689" t="s">
        <v>9</v>
      </c>
      <c r="C689" t="s">
        <v>21</v>
      </c>
      <c r="D689" t="s">
        <v>16</v>
      </c>
      <c r="E689" t="s">
        <v>12</v>
      </c>
      <c r="F689" t="s">
        <v>13</v>
      </c>
      <c r="G689">
        <v>24</v>
      </c>
    </row>
    <row r="690" spans="1:7" x14ac:dyDescent="0.2">
      <c r="A690" t="s">
        <v>39</v>
      </c>
      <c r="B690" t="s">
        <v>9</v>
      </c>
      <c r="C690" t="s">
        <v>21</v>
      </c>
      <c r="D690" t="s">
        <v>17</v>
      </c>
      <c r="E690" t="s">
        <v>12</v>
      </c>
      <c r="F690" t="s">
        <v>13</v>
      </c>
      <c r="G690">
        <v>21</v>
      </c>
    </row>
    <row r="691" spans="1:7" x14ac:dyDescent="0.2">
      <c r="A691" t="s">
        <v>39</v>
      </c>
      <c r="B691" t="s">
        <v>9</v>
      </c>
      <c r="C691" t="s">
        <v>22</v>
      </c>
      <c r="D691" t="s">
        <v>11</v>
      </c>
      <c r="E691" t="s">
        <v>12</v>
      </c>
      <c r="F691" t="s">
        <v>13</v>
      </c>
      <c r="G691">
        <v>7</v>
      </c>
    </row>
    <row r="692" spans="1:7" x14ac:dyDescent="0.2">
      <c r="A692" t="s">
        <v>39</v>
      </c>
      <c r="B692" t="s">
        <v>9</v>
      </c>
      <c r="C692" t="s">
        <v>22</v>
      </c>
      <c r="D692" t="s">
        <v>16</v>
      </c>
      <c r="E692" t="s">
        <v>12</v>
      </c>
      <c r="F692" t="s">
        <v>13</v>
      </c>
      <c r="G692">
        <v>12</v>
      </c>
    </row>
    <row r="693" spans="1:7" x14ac:dyDescent="0.2">
      <c r="A693" t="s">
        <v>39</v>
      </c>
      <c r="B693" t="s">
        <v>9</v>
      </c>
      <c r="C693" t="s">
        <v>22</v>
      </c>
      <c r="D693" t="s">
        <v>17</v>
      </c>
      <c r="E693" t="s">
        <v>12</v>
      </c>
      <c r="F693" t="s">
        <v>13</v>
      </c>
      <c r="G693">
        <v>22.999999999999996</v>
      </c>
    </row>
    <row r="694" spans="1:7" x14ac:dyDescent="0.2">
      <c r="A694" t="s">
        <v>39</v>
      </c>
      <c r="B694" t="s">
        <v>9</v>
      </c>
      <c r="C694" t="s">
        <v>23</v>
      </c>
      <c r="D694" t="s">
        <v>11</v>
      </c>
      <c r="E694" t="s">
        <v>12</v>
      </c>
      <c r="F694" t="s">
        <v>13</v>
      </c>
      <c r="G694">
        <v>1</v>
      </c>
    </row>
    <row r="695" spans="1:7" x14ac:dyDescent="0.2">
      <c r="A695" t="s">
        <v>39</v>
      </c>
      <c r="B695" t="s">
        <v>9</v>
      </c>
      <c r="C695" t="s">
        <v>23</v>
      </c>
      <c r="D695" t="s">
        <v>16</v>
      </c>
      <c r="E695" t="s">
        <v>12</v>
      </c>
      <c r="F695" t="s">
        <v>13</v>
      </c>
      <c r="G695">
        <v>15</v>
      </c>
    </row>
    <row r="696" spans="1:7" x14ac:dyDescent="0.2">
      <c r="A696" t="s">
        <v>39</v>
      </c>
      <c r="B696" t="s">
        <v>9</v>
      </c>
      <c r="C696" t="s">
        <v>23</v>
      </c>
      <c r="D696" t="s">
        <v>17</v>
      </c>
      <c r="E696" t="s">
        <v>12</v>
      </c>
      <c r="F696" t="s">
        <v>13</v>
      </c>
      <c r="G696">
        <v>16</v>
      </c>
    </row>
    <row r="697" spans="1:7" x14ac:dyDescent="0.2">
      <c r="A697" t="s">
        <v>39</v>
      </c>
      <c r="B697" t="s">
        <v>9</v>
      </c>
      <c r="C697" t="s">
        <v>24</v>
      </c>
      <c r="D697" t="s">
        <v>11</v>
      </c>
      <c r="E697" t="s">
        <v>12</v>
      </c>
      <c r="F697" t="s">
        <v>13</v>
      </c>
      <c r="G697">
        <v>2</v>
      </c>
    </row>
    <row r="698" spans="1:7" x14ac:dyDescent="0.2">
      <c r="A698" t="s">
        <v>39</v>
      </c>
      <c r="B698" t="s">
        <v>9</v>
      </c>
      <c r="C698" t="s">
        <v>24</v>
      </c>
      <c r="D698" t="s">
        <v>16</v>
      </c>
      <c r="E698" t="s">
        <v>12</v>
      </c>
      <c r="F698" t="s">
        <v>13</v>
      </c>
      <c r="G698">
        <v>14</v>
      </c>
    </row>
    <row r="699" spans="1:7" x14ac:dyDescent="0.2">
      <c r="A699" t="s">
        <v>39</v>
      </c>
      <c r="B699" t="s">
        <v>9</v>
      </c>
      <c r="C699" t="s">
        <v>24</v>
      </c>
      <c r="D699" t="s">
        <v>17</v>
      </c>
      <c r="E699" t="s">
        <v>12</v>
      </c>
      <c r="F699" t="s">
        <v>13</v>
      </c>
      <c r="G699">
        <v>15</v>
      </c>
    </row>
    <row r="700" spans="1:7" x14ac:dyDescent="0.2">
      <c r="A700" t="s">
        <v>39</v>
      </c>
      <c r="B700" t="s">
        <v>9</v>
      </c>
      <c r="C700" t="s">
        <v>25</v>
      </c>
      <c r="D700" t="s">
        <v>11</v>
      </c>
      <c r="E700" t="s">
        <v>12</v>
      </c>
      <c r="F700" t="s">
        <v>13</v>
      </c>
      <c r="G700">
        <v>3</v>
      </c>
    </row>
    <row r="701" spans="1:7" x14ac:dyDescent="0.2">
      <c r="A701" t="s">
        <v>39</v>
      </c>
      <c r="B701" t="s">
        <v>9</v>
      </c>
      <c r="C701" t="s">
        <v>25</v>
      </c>
      <c r="D701" t="s">
        <v>16</v>
      </c>
      <c r="E701" t="s">
        <v>12</v>
      </c>
      <c r="F701" t="s">
        <v>13</v>
      </c>
      <c r="G701">
        <v>13</v>
      </c>
    </row>
    <row r="702" spans="1:7" x14ac:dyDescent="0.2">
      <c r="A702" t="s">
        <v>39</v>
      </c>
      <c r="B702" t="s">
        <v>9</v>
      </c>
      <c r="C702" t="s">
        <v>25</v>
      </c>
      <c r="D702" t="s">
        <v>17</v>
      </c>
      <c r="E702" t="s">
        <v>12</v>
      </c>
      <c r="F702" t="s">
        <v>13</v>
      </c>
      <c r="G702">
        <v>14</v>
      </c>
    </row>
    <row r="703" spans="1:7" x14ac:dyDescent="0.2">
      <c r="A703" t="s">
        <v>39</v>
      </c>
      <c r="B703" t="s">
        <v>9</v>
      </c>
      <c r="C703" t="s">
        <v>26</v>
      </c>
      <c r="D703" t="s">
        <v>11</v>
      </c>
      <c r="E703" t="s">
        <v>12</v>
      </c>
      <c r="F703" t="s">
        <v>13</v>
      </c>
      <c r="G703">
        <v>3</v>
      </c>
    </row>
    <row r="704" spans="1:7" x14ac:dyDescent="0.2">
      <c r="A704" t="s">
        <v>39</v>
      </c>
      <c r="B704" t="s">
        <v>9</v>
      </c>
      <c r="C704" t="s">
        <v>26</v>
      </c>
      <c r="D704" t="s">
        <v>16</v>
      </c>
      <c r="E704" t="s">
        <v>12</v>
      </c>
      <c r="F704" t="s">
        <v>13</v>
      </c>
      <c r="G704">
        <v>6</v>
      </c>
    </row>
    <row r="705" spans="1:7" x14ac:dyDescent="0.2">
      <c r="A705" t="s">
        <v>39</v>
      </c>
      <c r="B705" t="s">
        <v>9</v>
      </c>
      <c r="C705" t="s">
        <v>26</v>
      </c>
      <c r="D705" t="s">
        <v>17</v>
      </c>
      <c r="E705" t="s">
        <v>12</v>
      </c>
      <c r="F705" t="s">
        <v>13</v>
      </c>
      <c r="G705">
        <v>22.999999999999996</v>
      </c>
    </row>
    <row r="706" spans="1:7" x14ac:dyDescent="0.2">
      <c r="A706" t="s">
        <v>39</v>
      </c>
      <c r="B706" t="s">
        <v>9</v>
      </c>
      <c r="C706" t="s">
        <v>27</v>
      </c>
      <c r="D706" t="s">
        <v>11</v>
      </c>
      <c r="E706" t="s">
        <v>12</v>
      </c>
      <c r="F706" t="s">
        <v>13</v>
      </c>
      <c r="G706">
        <v>3</v>
      </c>
    </row>
    <row r="707" spans="1:7" x14ac:dyDescent="0.2">
      <c r="A707" t="s">
        <v>39</v>
      </c>
      <c r="B707" t="s">
        <v>9</v>
      </c>
      <c r="C707" t="s">
        <v>27</v>
      </c>
      <c r="D707" t="s">
        <v>16</v>
      </c>
      <c r="E707" t="s">
        <v>12</v>
      </c>
      <c r="F707" t="s">
        <v>13</v>
      </c>
      <c r="G707">
        <v>12</v>
      </c>
    </row>
    <row r="708" spans="1:7" x14ac:dyDescent="0.2">
      <c r="A708" t="s">
        <v>39</v>
      </c>
      <c r="B708" t="s">
        <v>9</v>
      </c>
      <c r="C708" t="s">
        <v>27</v>
      </c>
      <c r="D708" t="s">
        <v>17</v>
      </c>
      <c r="E708" t="s">
        <v>12</v>
      </c>
      <c r="F708" t="s">
        <v>13</v>
      </c>
      <c r="G708">
        <v>48</v>
      </c>
    </row>
    <row r="709" spans="1:7" x14ac:dyDescent="0.2">
      <c r="A709" t="s">
        <v>39</v>
      </c>
      <c r="B709" t="s">
        <v>9</v>
      </c>
      <c r="C709" t="s">
        <v>28</v>
      </c>
      <c r="D709" t="s">
        <v>11</v>
      </c>
      <c r="E709" t="s">
        <v>12</v>
      </c>
      <c r="F709" t="s">
        <v>13</v>
      </c>
      <c r="G709">
        <v>6</v>
      </c>
    </row>
    <row r="710" spans="1:7" x14ac:dyDescent="0.2">
      <c r="A710" t="s">
        <v>39</v>
      </c>
      <c r="B710" t="s">
        <v>9</v>
      </c>
      <c r="C710" t="s">
        <v>28</v>
      </c>
      <c r="D710" t="s">
        <v>16</v>
      </c>
      <c r="E710" t="s">
        <v>12</v>
      </c>
      <c r="F710" t="s">
        <v>13</v>
      </c>
      <c r="G710">
        <v>10</v>
      </c>
    </row>
    <row r="711" spans="1:7" x14ac:dyDescent="0.2">
      <c r="A711" t="s">
        <v>39</v>
      </c>
      <c r="B711" t="s">
        <v>9</v>
      </c>
      <c r="C711" t="s">
        <v>28</v>
      </c>
      <c r="D711" t="s">
        <v>17</v>
      </c>
      <c r="E711" t="s">
        <v>12</v>
      </c>
      <c r="F711" t="s">
        <v>13</v>
      </c>
      <c r="G711">
        <v>75</v>
      </c>
    </row>
    <row r="712" spans="1:7" x14ac:dyDescent="0.2">
      <c r="A712" t="s">
        <v>39</v>
      </c>
      <c r="B712" t="s">
        <v>9</v>
      </c>
      <c r="C712" t="s">
        <v>29</v>
      </c>
      <c r="D712" t="s">
        <v>11</v>
      </c>
      <c r="E712" t="s">
        <v>12</v>
      </c>
      <c r="F712" t="s">
        <v>13</v>
      </c>
      <c r="G712">
        <v>3</v>
      </c>
    </row>
    <row r="713" spans="1:7" x14ac:dyDescent="0.2">
      <c r="A713" t="s">
        <v>39</v>
      </c>
      <c r="B713" t="s">
        <v>9</v>
      </c>
      <c r="C713" t="s">
        <v>29</v>
      </c>
      <c r="D713" t="s">
        <v>16</v>
      </c>
      <c r="E713" t="s">
        <v>12</v>
      </c>
      <c r="F713" t="s">
        <v>13</v>
      </c>
      <c r="G713">
        <v>9</v>
      </c>
    </row>
    <row r="714" spans="1:7" x14ac:dyDescent="0.2">
      <c r="A714" t="s">
        <v>39</v>
      </c>
      <c r="B714" t="s">
        <v>9</v>
      </c>
      <c r="C714" t="s">
        <v>29</v>
      </c>
      <c r="D714" t="s">
        <v>17</v>
      </c>
      <c r="E714" t="s">
        <v>12</v>
      </c>
      <c r="F714" t="s">
        <v>13</v>
      </c>
      <c r="G714">
        <v>52</v>
      </c>
    </row>
    <row r="715" spans="1:7" x14ac:dyDescent="0.2">
      <c r="A715" t="s">
        <v>39</v>
      </c>
      <c r="B715" t="s">
        <v>30</v>
      </c>
      <c r="C715" t="s">
        <v>10</v>
      </c>
      <c r="D715" t="s">
        <v>16</v>
      </c>
      <c r="E715" t="s">
        <v>12</v>
      </c>
      <c r="F715" t="s">
        <v>13</v>
      </c>
      <c r="G715">
        <v>3</v>
      </c>
    </row>
    <row r="716" spans="1:7" x14ac:dyDescent="0.2">
      <c r="A716" t="s">
        <v>39</v>
      </c>
      <c r="B716" t="s">
        <v>30</v>
      </c>
      <c r="C716" t="s">
        <v>10</v>
      </c>
      <c r="D716" t="s">
        <v>17</v>
      </c>
      <c r="E716" t="s">
        <v>12</v>
      </c>
      <c r="F716" t="s">
        <v>13</v>
      </c>
      <c r="G716">
        <v>50.999999999999993</v>
      </c>
    </row>
    <row r="717" spans="1:7" x14ac:dyDescent="0.2">
      <c r="A717" t="s">
        <v>39</v>
      </c>
      <c r="B717" t="s">
        <v>30</v>
      </c>
      <c r="C717" t="s">
        <v>18</v>
      </c>
      <c r="D717" t="s">
        <v>16</v>
      </c>
      <c r="E717" t="s">
        <v>12</v>
      </c>
      <c r="F717" t="s">
        <v>13</v>
      </c>
      <c r="G717">
        <v>1</v>
      </c>
    </row>
    <row r="718" spans="1:7" x14ac:dyDescent="0.2">
      <c r="A718" t="s">
        <v>39</v>
      </c>
      <c r="B718" t="s">
        <v>30</v>
      </c>
      <c r="C718" t="s">
        <v>18</v>
      </c>
      <c r="D718" t="s">
        <v>17</v>
      </c>
      <c r="E718" t="s">
        <v>12</v>
      </c>
      <c r="F718" t="s">
        <v>13</v>
      </c>
      <c r="G718">
        <v>37</v>
      </c>
    </row>
    <row r="719" spans="1:7" x14ac:dyDescent="0.2">
      <c r="A719" t="s">
        <v>39</v>
      </c>
      <c r="B719" t="s">
        <v>30</v>
      </c>
      <c r="C719" t="s">
        <v>19</v>
      </c>
      <c r="D719" t="s">
        <v>16</v>
      </c>
      <c r="E719" t="s">
        <v>12</v>
      </c>
      <c r="F719" t="s">
        <v>13</v>
      </c>
      <c r="G719">
        <v>2</v>
      </c>
    </row>
    <row r="720" spans="1:7" x14ac:dyDescent="0.2">
      <c r="A720" t="s">
        <v>39</v>
      </c>
      <c r="B720" t="s">
        <v>30</v>
      </c>
      <c r="C720" t="s">
        <v>19</v>
      </c>
      <c r="D720" t="s">
        <v>17</v>
      </c>
      <c r="E720" t="s">
        <v>12</v>
      </c>
      <c r="F720" t="s">
        <v>13</v>
      </c>
      <c r="G720">
        <v>9</v>
      </c>
    </row>
    <row r="721" spans="1:7" x14ac:dyDescent="0.2">
      <c r="A721" t="s">
        <v>39</v>
      </c>
      <c r="B721" t="s">
        <v>30</v>
      </c>
      <c r="C721" t="s">
        <v>21</v>
      </c>
      <c r="D721" t="s">
        <v>17</v>
      </c>
      <c r="E721" t="s">
        <v>12</v>
      </c>
      <c r="F721" t="s">
        <v>13</v>
      </c>
      <c r="G721">
        <v>14</v>
      </c>
    </row>
    <row r="722" spans="1:7" x14ac:dyDescent="0.2">
      <c r="A722" t="s">
        <v>39</v>
      </c>
      <c r="B722" t="s">
        <v>30</v>
      </c>
      <c r="C722" t="s">
        <v>22</v>
      </c>
      <c r="D722" t="s">
        <v>17</v>
      </c>
      <c r="E722" t="s">
        <v>12</v>
      </c>
      <c r="F722" t="s">
        <v>13</v>
      </c>
      <c r="G722">
        <v>15</v>
      </c>
    </row>
    <row r="723" spans="1:7" x14ac:dyDescent="0.2">
      <c r="A723" t="s">
        <v>39</v>
      </c>
      <c r="B723" t="s">
        <v>30</v>
      </c>
      <c r="C723" t="s">
        <v>23</v>
      </c>
      <c r="D723" t="s">
        <v>17</v>
      </c>
      <c r="E723" t="s">
        <v>12</v>
      </c>
      <c r="F723" t="s">
        <v>13</v>
      </c>
      <c r="G723">
        <v>11</v>
      </c>
    </row>
    <row r="724" spans="1:7" x14ac:dyDescent="0.2">
      <c r="A724" t="s">
        <v>39</v>
      </c>
      <c r="B724" t="s">
        <v>30</v>
      </c>
      <c r="C724" t="s">
        <v>24</v>
      </c>
      <c r="D724" t="s">
        <v>16</v>
      </c>
      <c r="E724" t="s">
        <v>12</v>
      </c>
      <c r="F724" t="s">
        <v>13</v>
      </c>
      <c r="G724">
        <v>2</v>
      </c>
    </row>
    <row r="725" spans="1:7" x14ac:dyDescent="0.2">
      <c r="A725" t="s">
        <v>39</v>
      </c>
      <c r="B725" t="s">
        <v>30</v>
      </c>
      <c r="C725" t="s">
        <v>24</v>
      </c>
      <c r="D725" t="s">
        <v>17</v>
      </c>
      <c r="E725" t="s">
        <v>12</v>
      </c>
      <c r="F725" t="s">
        <v>13</v>
      </c>
      <c r="G725">
        <v>22.999999999999996</v>
      </c>
    </row>
    <row r="726" spans="1:7" x14ac:dyDescent="0.2">
      <c r="A726" t="s">
        <v>39</v>
      </c>
      <c r="B726" t="s">
        <v>30</v>
      </c>
      <c r="C726" t="s">
        <v>25</v>
      </c>
      <c r="D726" t="s">
        <v>16</v>
      </c>
      <c r="E726" t="s">
        <v>12</v>
      </c>
      <c r="F726" t="s">
        <v>13</v>
      </c>
      <c r="G726">
        <v>1</v>
      </c>
    </row>
    <row r="727" spans="1:7" x14ac:dyDescent="0.2">
      <c r="A727" t="s">
        <v>39</v>
      </c>
      <c r="B727" t="s">
        <v>30</v>
      </c>
      <c r="C727" t="s">
        <v>25</v>
      </c>
      <c r="D727" t="s">
        <v>17</v>
      </c>
      <c r="E727" t="s">
        <v>12</v>
      </c>
      <c r="F727" t="s">
        <v>13</v>
      </c>
      <c r="G727">
        <v>20</v>
      </c>
    </row>
    <row r="728" spans="1:7" x14ac:dyDescent="0.2">
      <c r="A728" t="s">
        <v>39</v>
      </c>
      <c r="B728" t="s">
        <v>30</v>
      </c>
      <c r="C728" t="s">
        <v>26</v>
      </c>
      <c r="D728" t="s">
        <v>11</v>
      </c>
      <c r="E728" t="s">
        <v>12</v>
      </c>
      <c r="F728" t="s">
        <v>13</v>
      </c>
      <c r="G728">
        <v>1</v>
      </c>
    </row>
    <row r="729" spans="1:7" x14ac:dyDescent="0.2">
      <c r="A729" t="s">
        <v>39</v>
      </c>
      <c r="B729" t="s">
        <v>30</v>
      </c>
      <c r="C729" t="s">
        <v>26</v>
      </c>
      <c r="D729" t="s">
        <v>16</v>
      </c>
      <c r="E729" t="s">
        <v>12</v>
      </c>
      <c r="F729" t="s">
        <v>13</v>
      </c>
      <c r="G729">
        <v>4</v>
      </c>
    </row>
    <row r="730" spans="1:7" x14ac:dyDescent="0.2">
      <c r="A730" t="s">
        <v>39</v>
      </c>
      <c r="B730" t="s">
        <v>30</v>
      </c>
      <c r="C730" t="s">
        <v>26</v>
      </c>
      <c r="D730" t="s">
        <v>17</v>
      </c>
      <c r="E730" t="s">
        <v>12</v>
      </c>
      <c r="F730" t="s">
        <v>13</v>
      </c>
      <c r="G730">
        <v>62</v>
      </c>
    </row>
    <row r="731" spans="1:7" x14ac:dyDescent="0.2">
      <c r="A731" t="s">
        <v>39</v>
      </c>
      <c r="B731" t="s">
        <v>30</v>
      </c>
      <c r="C731" t="s">
        <v>27</v>
      </c>
      <c r="D731" t="s">
        <v>11</v>
      </c>
      <c r="E731" t="s">
        <v>12</v>
      </c>
      <c r="F731" t="s">
        <v>13</v>
      </c>
      <c r="G731">
        <v>2</v>
      </c>
    </row>
    <row r="732" spans="1:7" x14ac:dyDescent="0.2">
      <c r="A732" t="s">
        <v>39</v>
      </c>
      <c r="B732" t="s">
        <v>30</v>
      </c>
      <c r="C732" t="s">
        <v>27</v>
      </c>
      <c r="D732" t="s">
        <v>16</v>
      </c>
      <c r="E732" t="s">
        <v>12</v>
      </c>
      <c r="F732" t="s">
        <v>13</v>
      </c>
      <c r="G732">
        <v>1</v>
      </c>
    </row>
    <row r="733" spans="1:7" x14ac:dyDescent="0.2">
      <c r="A733" t="s">
        <v>39</v>
      </c>
      <c r="B733" t="s">
        <v>30</v>
      </c>
      <c r="C733" t="s">
        <v>27</v>
      </c>
      <c r="D733" t="s">
        <v>20</v>
      </c>
      <c r="E733" t="s">
        <v>12</v>
      </c>
      <c r="F733" t="s">
        <v>13</v>
      </c>
      <c r="G733">
        <v>1</v>
      </c>
    </row>
    <row r="734" spans="1:7" x14ac:dyDescent="0.2">
      <c r="A734" t="s">
        <v>39</v>
      </c>
      <c r="B734" t="s">
        <v>30</v>
      </c>
      <c r="C734" t="s">
        <v>27</v>
      </c>
      <c r="D734" t="s">
        <v>17</v>
      </c>
      <c r="E734" t="s">
        <v>12</v>
      </c>
      <c r="F734" t="s">
        <v>13</v>
      </c>
      <c r="G734">
        <v>39</v>
      </c>
    </row>
    <row r="735" spans="1:7" x14ac:dyDescent="0.2">
      <c r="A735" t="s">
        <v>39</v>
      </c>
      <c r="B735" t="s">
        <v>30</v>
      </c>
      <c r="C735" t="s">
        <v>28</v>
      </c>
      <c r="D735" t="s">
        <v>11</v>
      </c>
      <c r="E735" t="s">
        <v>12</v>
      </c>
      <c r="F735" t="s">
        <v>13</v>
      </c>
      <c r="G735">
        <v>2</v>
      </c>
    </row>
    <row r="736" spans="1:7" x14ac:dyDescent="0.2">
      <c r="A736" t="s">
        <v>39</v>
      </c>
      <c r="B736" t="s">
        <v>30</v>
      </c>
      <c r="C736" t="s">
        <v>28</v>
      </c>
      <c r="D736" t="s">
        <v>16</v>
      </c>
      <c r="E736" t="s">
        <v>12</v>
      </c>
      <c r="F736" t="s">
        <v>13</v>
      </c>
      <c r="G736">
        <v>5</v>
      </c>
    </row>
    <row r="737" spans="1:7" x14ac:dyDescent="0.2">
      <c r="A737" t="s">
        <v>39</v>
      </c>
      <c r="B737" t="s">
        <v>30</v>
      </c>
      <c r="C737" t="s">
        <v>28</v>
      </c>
      <c r="D737" t="s">
        <v>17</v>
      </c>
      <c r="E737" t="s">
        <v>12</v>
      </c>
      <c r="F737" t="s">
        <v>13</v>
      </c>
      <c r="G737">
        <v>83.000000000000014</v>
      </c>
    </row>
    <row r="738" spans="1:7" x14ac:dyDescent="0.2">
      <c r="A738" t="s">
        <v>39</v>
      </c>
      <c r="B738" t="s">
        <v>30</v>
      </c>
      <c r="C738" t="s">
        <v>29</v>
      </c>
      <c r="D738" t="s">
        <v>16</v>
      </c>
      <c r="E738" t="s">
        <v>12</v>
      </c>
      <c r="F738" t="s">
        <v>13</v>
      </c>
      <c r="G738">
        <v>4</v>
      </c>
    </row>
    <row r="739" spans="1:7" x14ac:dyDescent="0.2">
      <c r="A739" t="s">
        <v>39</v>
      </c>
      <c r="B739" t="s">
        <v>30</v>
      </c>
      <c r="C739" t="s">
        <v>29</v>
      </c>
      <c r="D739" t="s">
        <v>17</v>
      </c>
      <c r="E739" t="s">
        <v>12</v>
      </c>
      <c r="F739" t="s">
        <v>13</v>
      </c>
      <c r="G739">
        <v>68</v>
      </c>
    </row>
    <row r="740" spans="1:7" x14ac:dyDescent="0.2">
      <c r="A740" t="s">
        <v>39</v>
      </c>
      <c r="B740" t="s">
        <v>31</v>
      </c>
      <c r="C740" t="s">
        <v>10</v>
      </c>
      <c r="D740" t="s">
        <v>11</v>
      </c>
      <c r="E740" t="s">
        <v>12</v>
      </c>
      <c r="F740" t="s">
        <v>13</v>
      </c>
      <c r="G740">
        <v>5</v>
      </c>
    </row>
    <row r="741" spans="1:7" x14ac:dyDescent="0.2">
      <c r="A741" t="s">
        <v>39</v>
      </c>
      <c r="B741" t="s">
        <v>31</v>
      </c>
      <c r="C741" t="s">
        <v>10</v>
      </c>
      <c r="D741" t="s">
        <v>16</v>
      </c>
      <c r="E741" t="s">
        <v>12</v>
      </c>
      <c r="F741" t="s">
        <v>13</v>
      </c>
      <c r="G741">
        <v>3</v>
      </c>
    </row>
    <row r="742" spans="1:7" x14ac:dyDescent="0.2">
      <c r="A742" t="s">
        <v>39</v>
      </c>
      <c r="B742" t="s">
        <v>31</v>
      </c>
      <c r="C742" t="s">
        <v>10</v>
      </c>
      <c r="D742" t="s">
        <v>17</v>
      </c>
      <c r="E742" t="s">
        <v>12</v>
      </c>
      <c r="F742" t="s">
        <v>13</v>
      </c>
      <c r="G742">
        <v>34</v>
      </c>
    </row>
    <row r="743" spans="1:7" x14ac:dyDescent="0.2">
      <c r="A743" t="s">
        <v>39</v>
      </c>
      <c r="B743" t="s">
        <v>31</v>
      </c>
      <c r="C743" t="s">
        <v>18</v>
      </c>
      <c r="D743" t="s">
        <v>11</v>
      </c>
      <c r="E743" t="s">
        <v>12</v>
      </c>
      <c r="F743" t="s">
        <v>13</v>
      </c>
      <c r="G743">
        <v>2</v>
      </c>
    </row>
    <row r="744" spans="1:7" x14ac:dyDescent="0.2">
      <c r="A744" t="s">
        <v>39</v>
      </c>
      <c r="B744" t="s">
        <v>31</v>
      </c>
      <c r="C744" t="s">
        <v>18</v>
      </c>
      <c r="D744" t="s">
        <v>16</v>
      </c>
      <c r="E744" t="s">
        <v>12</v>
      </c>
      <c r="F744" t="s">
        <v>13</v>
      </c>
      <c r="G744">
        <v>4</v>
      </c>
    </row>
    <row r="745" spans="1:7" x14ac:dyDescent="0.2">
      <c r="A745" t="s">
        <v>39</v>
      </c>
      <c r="B745" t="s">
        <v>31</v>
      </c>
      <c r="C745" t="s">
        <v>18</v>
      </c>
      <c r="D745" t="s">
        <v>17</v>
      </c>
      <c r="E745" t="s">
        <v>12</v>
      </c>
      <c r="F745" t="s">
        <v>13</v>
      </c>
      <c r="G745">
        <v>19</v>
      </c>
    </row>
    <row r="746" spans="1:7" x14ac:dyDescent="0.2">
      <c r="A746" t="s">
        <v>39</v>
      </c>
      <c r="B746" t="s">
        <v>31</v>
      </c>
      <c r="C746" t="s">
        <v>19</v>
      </c>
      <c r="D746" t="s">
        <v>11</v>
      </c>
      <c r="E746" t="s">
        <v>12</v>
      </c>
      <c r="F746" t="s">
        <v>13</v>
      </c>
      <c r="G746">
        <v>4</v>
      </c>
    </row>
    <row r="747" spans="1:7" x14ac:dyDescent="0.2">
      <c r="A747" t="s">
        <v>39</v>
      </c>
      <c r="B747" t="s">
        <v>31</v>
      </c>
      <c r="C747" t="s">
        <v>19</v>
      </c>
      <c r="D747" t="s">
        <v>16</v>
      </c>
      <c r="E747" t="s">
        <v>12</v>
      </c>
      <c r="F747" t="s">
        <v>13</v>
      </c>
      <c r="G747">
        <v>2</v>
      </c>
    </row>
    <row r="748" spans="1:7" x14ac:dyDescent="0.2">
      <c r="A748" t="s">
        <v>39</v>
      </c>
      <c r="B748" t="s">
        <v>31</v>
      </c>
      <c r="C748" t="s">
        <v>19</v>
      </c>
      <c r="D748" t="s">
        <v>17</v>
      </c>
      <c r="E748" t="s">
        <v>12</v>
      </c>
      <c r="F748" t="s">
        <v>13</v>
      </c>
      <c r="G748">
        <v>32</v>
      </c>
    </row>
    <row r="749" spans="1:7" x14ac:dyDescent="0.2">
      <c r="A749" t="s">
        <v>39</v>
      </c>
      <c r="B749" t="s">
        <v>31</v>
      </c>
      <c r="C749" t="s">
        <v>21</v>
      </c>
      <c r="D749" t="s">
        <v>11</v>
      </c>
      <c r="E749" t="s">
        <v>12</v>
      </c>
      <c r="F749" t="s">
        <v>13</v>
      </c>
      <c r="G749">
        <v>4</v>
      </c>
    </row>
    <row r="750" spans="1:7" x14ac:dyDescent="0.2">
      <c r="A750" t="s">
        <v>39</v>
      </c>
      <c r="B750" t="s">
        <v>31</v>
      </c>
      <c r="C750" t="s">
        <v>21</v>
      </c>
      <c r="D750" t="s">
        <v>16</v>
      </c>
      <c r="E750" t="s">
        <v>12</v>
      </c>
      <c r="F750" t="s">
        <v>13</v>
      </c>
      <c r="G750">
        <v>2</v>
      </c>
    </row>
    <row r="751" spans="1:7" x14ac:dyDescent="0.2">
      <c r="A751" t="s">
        <v>39</v>
      </c>
      <c r="B751" t="s">
        <v>31</v>
      </c>
      <c r="C751" t="s">
        <v>21</v>
      </c>
      <c r="D751" t="s">
        <v>17</v>
      </c>
      <c r="E751" t="s">
        <v>12</v>
      </c>
      <c r="F751" t="s">
        <v>13</v>
      </c>
      <c r="G751">
        <v>14</v>
      </c>
    </row>
    <row r="752" spans="1:7" x14ac:dyDescent="0.2">
      <c r="A752" t="s">
        <v>39</v>
      </c>
      <c r="B752" t="s">
        <v>31</v>
      </c>
      <c r="C752" t="s">
        <v>22</v>
      </c>
      <c r="D752" t="s">
        <v>11</v>
      </c>
      <c r="E752" t="s">
        <v>12</v>
      </c>
      <c r="F752" t="s">
        <v>13</v>
      </c>
      <c r="G752">
        <v>1</v>
      </c>
    </row>
    <row r="753" spans="1:7" x14ac:dyDescent="0.2">
      <c r="A753" t="s">
        <v>39</v>
      </c>
      <c r="B753" t="s">
        <v>31</v>
      </c>
      <c r="C753" t="s">
        <v>22</v>
      </c>
      <c r="D753" t="s">
        <v>16</v>
      </c>
      <c r="E753" t="s">
        <v>12</v>
      </c>
      <c r="F753" t="s">
        <v>13</v>
      </c>
      <c r="G753">
        <v>2</v>
      </c>
    </row>
    <row r="754" spans="1:7" x14ac:dyDescent="0.2">
      <c r="A754" t="s">
        <v>39</v>
      </c>
      <c r="B754" t="s">
        <v>31</v>
      </c>
      <c r="C754" t="s">
        <v>22</v>
      </c>
      <c r="D754" t="s">
        <v>17</v>
      </c>
      <c r="E754" t="s">
        <v>12</v>
      </c>
      <c r="F754" t="s">
        <v>13</v>
      </c>
      <c r="G754">
        <v>33</v>
      </c>
    </row>
    <row r="755" spans="1:7" x14ac:dyDescent="0.2">
      <c r="A755" t="s">
        <v>39</v>
      </c>
      <c r="B755" t="s">
        <v>31</v>
      </c>
      <c r="C755" t="s">
        <v>23</v>
      </c>
      <c r="D755" t="s">
        <v>11</v>
      </c>
      <c r="E755" t="s">
        <v>12</v>
      </c>
      <c r="F755" t="s">
        <v>13</v>
      </c>
      <c r="G755">
        <v>3</v>
      </c>
    </row>
    <row r="756" spans="1:7" x14ac:dyDescent="0.2">
      <c r="A756" t="s">
        <v>39</v>
      </c>
      <c r="B756" t="s">
        <v>31</v>
      </c>
      <c r="C756" t="s">
        <v>23</v>
      </c>
      <c r="D756" t="s">
        <v>16</v>
      </c>
      <c r="E756" t="s">
        <v>12</v>
      </c>
      <c r="F756" t="s">
        <v>13</v>
      </c>
      <c r="G756">
        <v>2</v>
      </c>
    </row>
    <row r="757" spans="1:7" x14ac:dyDescent="0.2">
      <c r="A757" t="s">
        <v>39</v>
      </c>
      <c r="B757" t="s">
        <v>31</v>
      </c>
      <c r="C757" t="s">
        <v>23</v>
      </c>
      <c r="D757" t="s">
        <v>17</v>
      </c>
      <c r="E757" t="s">
        <v>12</v>
      </c>
      <c r="F757" t="s">
        <v>13</v>
      </c>
      <c r="G757">
        <v>30</v>
      </c>
    </row>
    <row r="758" spans="1:7" x14ac:dyDescent="0.2">
      <c r="A758" t="s">
        <v>39</v>
      </c>
      <c r="B758" t="s">
        <v>31</v>
      </c>
      <c r="C758" t="s">
        <v>24</v>
      </c>
      <c r="D758" t="s">
        <v>11</v>
      </c>
      <c r="E758" t="s">
        <v>12</v>
      </c>
      <c r="F758" t="s">
        <v>13</v>
      </c>
      <c r="G758">
        <v>2</v>
      </c>
    </row>
    <row r="759" spans="1:7" x14ac:dyDescent="0.2">
      <c r="A759" t="s">
        <v>39</v>
      </c>
      <c r="B759" t="s">
        <v>31</v>
      </c>
      <c r="C759" t="s">
        <v>24</v>
      </c>
      <c r="D759" t="s">
        <v>16</v>
      </c>
      <c r="E759" t="s">
        <v>12</v>
      </c>
      <c r="F759" t="s">
        <v>13</v>
      </c>
      <c r="G759">
        <v>4</v>
      </c>
    </row>
    <row r="760" spans="1:7" x14ac:dyDescent="0.2">
      <c r="A760" t="s">
        <v>39</v>
      </c>
      <c r="B760" t="s">
        <v>31</v>
      </c>
      <c r="C760" t="s">
        <v>24</v>
      </c>
      <c r="D760" t="s">
        <v>17</v>
      </c>
      <c r="E760" t="s">
        <v>12</v>
      </c>
      <c r="F760" t="s">
        <v>13</v>
      </c>
      <c r="G760">
        <v>19</v>
      </c>
    </row>
    <row r="761" spans="1:7" x14ac:dyDescent="0.2">
      <c r="A761" t="s">
        <v>39</v>
      </c>
      <c r="B761" t="s">
        <v>31</v>
      </c>
      <c r="C761" t="s">
        <v>25</v>
      </c>
      <c r="D761" t="s">
        <v>11</v>
      </c>
      <c r="E761" t="s">
        <v>12</v>
      </c>
      <c r="F761" t="s">
        <v>13</v>
      </c>
      <c r="G761">
        <v>6</v>
      </c>
    </row>
    <row r="762" spans="1:7" x14ac:dyDescent="0.2">
      <c r="A762" t="s">
        <v>39</v>
      </c>
      <c r="B762" t="s">
        <v>31</v>
      </c>
      <c r="C762" t="s">
        <v>25</v>
      </c>
      <c r="D762" t="s">
        <v>16</v>
      </c>
      <c r="E762" t="s">
        <v>12</v>
      </c>
      <c r="F762" t="s">
        <v>13</v>
      </c>
      <c r="G762">
        <v>1</v>
      </c>
    </row>
    <row r="763" spans="1:7" x14ac:dyDescent="0.2">
      <c r="A763" t="s">
        <v>39</v>
      </c>
      <c r="B763" t="s">
        <v>31</v>
      </c>
      <c r="C763" t="s">
        <v>25</v>
      </c>
      <c r="D763" t="s">
        <v>17</v>
      </c>
      <c r="E763" t="s">
        <v>12</v>
      </c>
      <c r="F763" t="s">
        <v>13</v>
      </c>
      <c r="G763">
        <v>39</v>
      </c>
    </row>
    <row r="764" spans="1:7" x14ac:dyDescent="0.2">
      <c r="A764" t="s">
        <v>39</v>
      </c>
      <c r="B764" t="s">
        <v>31</v>
      </c>
      <c r="C764" t="s">
        <v>26</v>
      </c>
      <c r="D764" t="s">
        <v>11</v>
      </c>
      <c r="E764" t="s">
        <v>12</v>
      </c>
      <c r="F764" t="s">
        <v>13</v>
      </c>
      <c r="G764">
        <v>4</v>
      </c>
    </row>
    <row r="765" spans="1:7" x14ac:dyDescent="0.2">
      <c r="A765" t="s">
        <v>39</v>
      </c>
      <c r="B765" t="s">
        <v>31</v>
      </c>
      <c r="C765" t="s">
        <v>26</v>
      </c>
      <c r="D765" t="s">
        <v>16</v>
      </c>
      <c r="E765" t="s">
        <v>12</v>
      </c>
      <c r="F765" t="s">
        <v>13</v>
      </c>
      <c r="G765">
        <v>11</v>
      </c>
    </row>
    <row r="766" spans="1:7" x14ac:dyDescent="0.2">
      <c r="A766" t="s">
        <v>39</v>
      </c>
      <c r="B766" t="s">
        <v>31</v>
      </c>
      <c r="C766" t="s">
        <v>26</v>
      </c>
      <c r="D766" t="s">
        <v>17</v>
      </c>
      <c r="E766" t="s">
        <v>12</v>
      </c>
      <c r="F766" t="s">
        <v>13</v>
      </c>
      <c r="G766">
        <v>96.999999999999986</v>
      </c>
    </row>
    <row r="767" spans="1:7" x14ac:dyDescent="0.2">
      <c r="A767" t="s">
        <v>39</v>
      </c>
      <c r="B767" t="s">
        <v>31</v>
      </c>
      <c r="C767" t="s">
        <v>27</v>
      </c>
      <c r="D767" t="s">
        <v>11</v>
      </c>
      <c r="E767" t="s">
        <v>12</v>
      </c>
      <c r="F767" t="s">
        <v>13</v>
      </c>
      <c r="G767">
        <v>3</v>
      </c>
    </row>
    <row r="768" spans="1:7" x14ac:dyDescent="0.2">
      <c r="A768" t="s">
        <v>39</v>
      </c>
      <c r="B768" t="s">
        <v>31</v>
      </c>
      <c r="C768" t="s">
        <v>27</v>
      </c>
      <c r="D768" t="s">
        <v>16</v>
      </c>
      <c r="E768" t="s">
        <v>12</v>
      </c>
      <c r="F768" t="s">
        <v>13</v>
      </c>
      <c r="G768">
        <v>9</v>
      </c>
    </row>
    <row r="769" spans="1:7" x14ac:dyDescent="0.2">
      <c r="A769" t="s">
        <v>39</v>
      </c>
      <c r="B769" t="s">
        <v>31</v>
      </c>
      <c r="C769" t="s">
        <v>27</v>
      </c>
      <c r="D769" t="s">
        <v>17</v>
      </c>
      <c r="E769" t="s">
        <v>12</v>
      </c>
      <c r="F769" t="s">
        <v>13</v>
      </c>
      <c r="G769">
        <v>83.000000000000014</v>
      </c>
    </row>
    <row r="770" spans="1:7" x14ac:dyDescent="0.2">
      <c r="A770" t="s">
        <v>39</v>
      </c>
      <c r="B770" t="s">
        <v>31</v>
      </c>
      <c r="C770" t="s">
        <v>28</v>
      </c>
      <c r="D770" t="s">
        <v>11</v>
      </c>
      <c r="E770" t="s">
        <v>12</v>
      </c>
      <c r="F770" t="s">
        <v>13</v>
      </c>
      <c r="G770">
        <v>2</v>
      </c>
    </row>
    <row r="771" spans="1:7" x14ac:dyDescent="0.2">
      <c r="A771" t="s">
        <v>39</v>
      </c>
      <c r="B771" t="s">
        <v>31</v>
      </c>
      <c r="C771" t="s">
        <v>28</v>
      </c>
      <c r="D771" t="s">
        <v>16</v>
      </c>
      <c r="E771" t="s">
        <v>12</v>
      </c>
      <c r="F771" t="s">
        <v>13</v>
      </c>
      <c r="G771">
        <v>5</v>
      </c>
    </row>
    <row r="772" spans="1:7" x14ac:dyDescent="0.2">
      <c r="A772" t="s">
        <v>39</v>
      </c>
      <c r="B772" t="s">
        <v>31</v>
      </c>
      <c r="C772" t="s">
        <v>28</v>
      </c>
      <c r="D772" t="s">
        <v>17</v>
      </c>
      <c r="E772" t="s">
        <v>12</v>
      </c>
      <c r="F772" t="s">
        <v>13</v>
      </c>
      <c r="G772">
        <v>58</v>
      </c>
    </row>
    <row r="773" spans="1:7" x14ac:dyDescent="0.2">
      <c r="A773" t="s">
        <v>39</v>
      </c>
      <c r="B773" t="s">
        <v>31</v>
      </c>
      <c r="C773" t="s">
        <v>29</v>
      </c>
      <c r="D773" t="s">
        <v>16</v>
      </c>
      <c r="E773" t="s">
        <v>12</v>
      </c>
      <c r="F773" t="s">
        <v>13</v>
      </c>
      <c r="G773">
        <v>3</v>
      </c>
    </row>
    <row r="774" spans="1:7" x14ac:dyDescent="0.2">
      <c r="A774" t="s">
        <v>39</v>
      </c>
      <c r="B774" t="s">
        <v>31</v>
      </c>
      <c r="C774" t="s">
        <v>29</v>
      </c>
      <c r="D774" t="s">
        <v>17</v>
      </c>
      <c r="E774" t="s">
        <v>12</v>
      </c>
      <c r="F774" t="s">
        <v>13</v>
      </c>
      <c r="G774">
        <v>50.999999999999993</v>
      </c>
    </row>
    <row r="775" spans="1:7" x14ac:dyDescent="0.2">
      <c r="A775" t="s">
        <v>39</v>
      </c>
      <c r="B775" t="s">
        <v>32</v>
      </c>
      <c r="C775" t="s">
        <v>19</v>
      </c>
      <c r="D775" t="s">
        <v>17</v>
      </c>
      <c r="E775" t="s">
        <v>12</v>
      </c>
      <c r="F775" t="s">
        <v>13</v>
      </c>
      <c r="G775">
        <v>1</v>
      </c>
    </row>
    <row r="776" spans="1:7" x14ac:dyDescent="0.2">
      <c r="A776" t="s">
        <v>39</v>
      </c>
      <c r="B776" t="s">
        <v>32</v>
      </c>
      <c r="C776" t="s">
        <v>22</v>
      </c>
      <c r="D776" t="s">
        <v>17</v>
      </c>
      <c r="E776" t="s">
        <v>12</v>
      </c>
      <c r="F776" t="s">
        <v>13</v>
      </c>
      <c r="G776">
        <v>1</v>
      </c>
    </row>
    <row r="777" spans="1:7" x14ac:dyDescent="0.2">
      <c r="A777" t="s">
        <v>39</v>
      </c>
      <c r="B777" t="s">
        <v>32</v>
      </c>
      <c r="C777" t="s">
        <v>25</v>
      </c>
      <c r="D777" t="s">
        <v>11</v>
      </c>
      <c r="E777" t="s">
        <v>12</v>
      </c>
      <c r="F777" t="s">
        <v>13</v>
      </c>
      <c r="G777">
        <v>1</v>
      </c>
    </row>
    <row r="778" spans="1:7" x14ac:dyDescent="0.2">
      <c r="A778" t="s">
        <v>39</v>
      </c>
      <c r="B778" t="s">
        <v>32</v>
      </c>
      <c r="C778" t="s">
        <v>26</v>
      </c>
      <c r="D778" t="s">
        <v>17</v>
      </c>
      <c r="E778" t="s">
        <v>12</v>
      </c>
      <c r="F778" t="s">
        <v>13</v>
      </c>
      <c r="G778">
        <v>5</v>
      </c>
    </row>
    <row r="779" spans="1:7" x14ac:dyDescent="0.2">
      <c r="A779" t="s">
        <v>39</v>
      </c>
      <c r="B779" t="s">
        <v>32</v>
      </c>
      <c r="C779" t="s">
        <v>27</v>
      </c>
      <c r="D779" t="s">
        <v>17</v>
      </c>
      <c r="E779" t="s">
        <v>12</v>
      </c>
      <c r="F779" t="s">
        <v>13</v>
      </c>
      <c r="G779">
        <v>1</v>
      </c>
    </row>
    <row r="780" spans="1:7" x14ac:dyDescent="0.2">
      <c r="A780" t="s">
        <v>39</v>
      </c>
      <c r="B780" t="s">
        <v>32</v>
      </c>
      <c r="C780" t="s">
        <v>28</v>
      </c>
      <c r="D780" t="s">
        <v>17</v>
      </c>
      <c r="E780" t="s">
        <v>12</v>
      </c>
      <c r="F780" t="s">
        <v>13</v>
      </c>
      <c r="G780">
        <v>4</v>
      </c>
    </row>
    <row r="781" spans="1:7" x14ac:dyDescent="0.2">
      <c r="A781" t="s">
        <v>39</v>
      </c>
      <c r="B781" t="s">
        <v>32</v>
      </c>
      <c r="C781" t="s">
        <v>29</v>
      </c>
      <c r="D781" t="s">
        <v>17</v>
      </c>
      <c r="E781" t="s">
        <v>12</v>
      </c>
      <c r="F781" t="s">
        <v>13</v>
      </c>
      <c r="G781">
        <v>7</v>
      </c>
    </row>
    <row r="782" spans="1:7" x14ac:dyDescent="0.2">
      <c r="A782" t="s">
        <v>40</v>
      </c>
      <c r="B782" t="s">
        <v>9</v>
      </c>
      <c r="C782" t="s">
        <v>10</v>
      </c>
      <c r="D782" t="s">
        <v>11</v>
      </c>
      <c r="E782" t="s">
        <v>12</v>
      </c>
      <c r="F782" t="s">
        <v>13</v>
      </c>
      <c r="G782">
        <v>3</v>
      </c>
    </row>
    <row r="783" spans="1:7" x14ac:dyDescent="0.2">
      <c r="A783" t="s">
        <v>40</v>
      </c>
      <c r="B783" t="s">
        <v>9</v>
      </c>
      <c r="C783" t="s">
        <v>10</v>
      </c>
      <c r="D783" t="s">
        <v>16</v>
      </c>
      <c r="E783" t="s">
        <v>12</v>
      </c>
      <c r="F783" t="s">
        <v>13</v>
      </c>
      <c r="G783">
        <v>31</v>
      </c>
    </row>
    <row r="784" spans="1:7" x14ac:dyDescent="0.2">
      <c r="A784" t="s">
        <v>40</v>
      </c>
      <c r="B784" t="s">
        <v>9</v>
      </c>
      <c r="C784" t="s">
        <v>10</v>
      </c>
      <c r="D784" t="s">
        <v>17</v>
      </c>
      <c r="E784" t="s">
        <v>12</v>
      </c>
      <c r="F784" t="s">
        <v>13</v>
      </c>
      <c r="G784">
        <v>6</v>
      </c>
    </row>
    <row r="785" spans="1:7" x14ac:dyDescent="0.2">
      <c r="A785" t="s">
        <v>40</v>
      </c>
      <c r="B785" t="s">
        <v>9</v>
      </c>
      <c r="C785" t="s">
        <v>18</v>
      </c>
      <c r="D785" t="s">
        <v>11</v>
      </c>
      <c r="E785" t="s">
        <v>12</v>
      </c>
      <c r="F785" t="s">
        <v>13</v>
      </c>
      <c r="G785">
        <v>8</v>
      </c>
    </row>
    <row r="786" spans="1:7" x14ac:dyDescent="0.2">
      <c r="A786" t="s">
        <v>40</v>
      </c>
      <c r="B786" t="s">
        <v>9</v>
      </c>
      <c r="C786" t="s">
        <v>18</v>
      </c>
      <c r="D786" t="s">
        <v>16</v>
      </c>
      <c r="E786" t="s">
        <v>12</v>
      </c>
      <c r="F786" t="s">
        <v>13</v>
      </c>
      <c r="G786">
        <v>22.000000000000004</v>
      </c>
    </row>
    <row r="787" spans="1:7" x14ac:dyDescent="0.2">
      <c r="A787" t="s">
        <v>40</v>
      </c>
      <c r="B787" t="s">
        <v>9</v>
      </c>
      <c r="C787" t="s">
        <v>18</v>
      </c>
      <c r="D787" t="s">
        <v>17</v>
      </c>
      <c r="E787" t="s">
        <v>12</v>
      </c>
      <c r="F787" t="s">
        <v>13</v>
      </c>
      <c r="G787">
        <v>11</v>
      </c>
    </row>
    <row r="788" spans="1:7" x14ac:dyDescent="0.2">
      <c r="A788" t="s">
        <v>40</v>
      </c>
      <c r="B788" t="s">
        <v>9</v>
      </c>
      <c r="C788" t="s">
        <v>19</v>
      </c>
      <c r="D788" t="s">
        <v>11</v>
      </c>
      <c r="E788" t="s">
        <v>12</v>
      </c>
      <c r="F788" t="s">
        <v>13</v>
      </c>
      <c r="G788">
        <v>8</v>
      </c>
    </row>
    <row r="789" spans="1:7" x14ac:dyDescent="0.2">
      <c r="A789" t="s">
        <v>40</v>
      </c>
      <c r="B789" t="s">
        <v>9</v>
      </c>
      <c r="C789" t="s">
        <v>19</v>
      </c>
      <c r="D789" t="s">
        <v>16</v>
      </c>
      <c r="E789" t="s">
        <v>12</v>
      </c>
      <c r="F789" t="s">
        <v>13</v>
      </c>
      <c r="G789">
        <v>30</v>
      </c>
    </row>
    <row r="790" spans="1:7" x14ac:dyDescent="0.2">
      <c r="A790" t="s">
        <v>40</v>
      </c>
      <c r="B790" t="s">
        <v>9</v>
      </c>
      <c r="C790" t="s">
        <v>19</v>
      </c>
      <c r="D790" t="s">
        <v>17</v>
      </c>
      <c r="E790" t="s">
        <v>12</v>
      </c>
      <c r="F790" t="s">
        <v>13</v>
      </c>
      <c r="G790">
        <v>15</v>
      </c>
    </row>
    <row r="791" spans="1:7" x14ac:dyDescent="0.2">
      <c r="A791" t="s">
        <v>40</v>
      </c>
      <c r="B791" t="s">
        <v>9</v>
      </c>
      <c r="C791" t="s">
        <v>21</v>
      </c>
      <c r="D791" t="s">
        <v>11</v>
      </c>
      <c r="E791" t="s">
        <v>12</v>
      </c>
      <c r="F791" t="s">
        <v>13</v>
      </c>
      <c r="G791">
        <v>2</v>
      </c>
    </row>
    <row r="792" spans="1:7" x14ac:dyDescent="0.2">
      <c r="A792" t="s">
        <v>40</v>
      </c>
      <c r="B792" t="s">
        <v>9</v>
      </c>
      <c r="C792" t="s">
        <v>21</v>
      </c>
      <c r="D792" t="s">
        <v>16</v>
      </c>
      <c r="E792" t="s">
        <v>12</v>
      </c>
      <c r="F792" t="s">
        <v>13</v>
      </c>
      <c r="G792">
        <v>31</v>
      </c>
    </row>
    <row r="793" spans="1:7" x14ac:dyDescent="0.2">
      <c r="A793" t="s">
        <v>40</v>
      </c>
      <c r="B793" t="s">
        <v>9</v>
      </c>
      <c r="C793" t="s">
        <v>21</v>
      </c>
      <c r="D793" t="s">
        <v>17</v>
      </c>
      <c r="E793" t="s">
        <v>12</v>
      </c>
      <c r="F793" t="s">
        <v>13</v>
      </c>
      <c r="G793">
        <v>7</v>
      </c>
    </row>
    <row r="794" spans="1:7" x14ac:dyDescent="0.2">
      <c r="A794" t="s">
        <v>40</v>
      </c>
      <c r="B794" t="s">
        <v>9</v>
      </c>
      <c r="C794" t="s">
        <v>22</v>
      </c>
      <c r="D794" t="s">
        <v>11</v>
      </c>
      <c r="E794" t="s">
        <v>12</v>
      </c>
      <c r="F794" t="s">
        <v>13</v>
      </c>
      <c r="G794">
        <v>2</v>
      </c>
    </row>
    <row r="795" spans="1:7" x14ac:dyDescent="0.2">
      <c r="A795" t="s">
        <v>40</v>
      </c>
      <c r="B795" t="s">
        <v>9</v>
      </c>
      <c r="C795" t="s">
        <v>22</v>
      </c>
      <c r="D795" t="s">
        <v>16</v>
      </c>
      <c r="E795" t="s">
        <v>12</v>
      </c>
      <c r="F795" t="s">
        <v>13</v>
      </c>
      <c r="G795">
        <v>26</v>
      </c>
    </row>
    <row r="796" spans="1:7" x14ac:dyDescent="0.2">
      <c r="A796" t="s">
        <v>40</v>
      </c>
      <c r="B796" t="s">
        <v>9</v>
      </c>
      <c r="C796" t="s">
        <v>22</v>
      </c>
      <c r="D796" t="s">
        <v>17</v>
      </c>
      <c r="E796" t="s">
        <v>12</v>
      </c>
      <c r="F796" t="s">
        <v>13</v>
      </c>
      <c r="G796">
        <v>6</v>
      </c>
    </row>
    <row r="797" spans="1:7" x14ac:dyDescent="0.2">
      <c r="A797" t="s">
        <v>40</v>
      </c>
      <c r="B797" t="s">
        <v>9</v>
      </c>
      <c r="C797" t="s">
        <v>23</v>
      </c>
      <c r="D797" t="s">
        <v>11</v>
      </c>
      <c r="E797" t="s">
        <v>12</v>
      </c>
      <c r="F797" t="s">
        <v>13</v>
      </c>
      <c r="G797">
        <v>5</v>
      </c>
    </row>
    <row r="798" spans="1:7" x14ac:dyDescent="0.2">
      <c r="A798" t="s">
        <v>40</v>
      </c>
      <c r="B798" t="s">
        <v>9</v>
      </c>
      <c r="C798" t="s">
        <v>23</v>
      </c>
      <c r="D798" t="s">
        <v>16</v>
      </c>
      <c r="E798" t="s">
        <v>12</v>
      </c>
      <c r="F798" t="s">
        <v>13</v>
      </c>
      <c r="G798">
        <v>20</v>
      </c>
    </row>
    <row r="799" spans="1:7" x14ac:dyDescent="0.2">
      <c r="A799" t="s">
        <v>40</v>
      </c>
      <c r="B799" t="s">
        <v>9</v>
      </c>
      <c r="C799" t="s">
        <v>23</v>
      </c>
      <c r="D799" t="s">
        <v>17</v>
      </c>
      <c r="E799" t="s">
        <v>12</v>
      </c>
      <c r="F799" t="s">
        <v>13</v>
      </c>
      <c r="G799">
        <v>11</v>
      </c>
    </row>
    <row r="800" spans="1:7" x14ac:dyDescent="0.2">
      <c r="A800" t="s">
        <v>40</v>
      </c>
      <c r="B800" t="s">
        <v>9</v>
      </c>
      <c r="C800" t="s">
        <v>24</v>
      </c>
      <c r="D800" t="s">
        <v>11</v>
      </c>
      <c r="E800" t="s">
        <v>12</v>
      </c>
      <c r="F800" t="s">
        <v>13</v>
      </c>
      <c r="G800">
        <v>5</v>
      </c>
    </row>
    <row r="801" spans="1:7" x14ac:dyDescent="0.2">
      <c r="A801" t="s">
        <v>40</v>
      </c>
      <c r="B801" t="s">
        <v>9</v>
      </c>
      <c r="C801" t="s">
        <v>24</v>
      </c>
      <c r="D801" t="s">
        <v>16</v>
      </c>
      <c r="E801" t="s">
        <v>12</v>
      </c>
      <c r="F801" t="s">
        <v>13</v>
      </c>
      <c r="G801">
        <v>13</v>
      </c>
    </row>
    <row r="802" spans="1:7" x14ac:dyDescent="0.2">
      <c r="A802" t="s">
        <v>40</v>
      </c>
      <c r="B802" t="s">
        <v>9</v>
      </c>
      <c r="C802" t="s">
        <v>24</v>
      </c>
      <c r="D802" t="s">
        <v>17</v>
      </c>
      <c r="E802" t="s">
        <v>12</v>
      </c>
      <c r="F802" t="s">
        <v>13</v>
      </c>
      <c r="G802">
        <v>19</v>
      </c>
    </row>
    <row r="803" spans="1:7" x14ac:dyDescent="0.2">
      <c r="A803" t="s">
        <v>40</v>
      </c>
      <c r="B803" t="s">
        <v>9</v>
      </c>
      <c r="C803" t="s">
        <v>25</v>
      </c>
      <c r="D803" t="s">
        <v>11</v>
      </c>
      <c r="E803" t="s">
        <v>12</v>
      </c>
      <c r="F803" t="s">
        <v>13</v>
      </c>
      <c r="G803">
        <v>10</v>
      </c>
    </row>
    <row r="804" spans="1:7" x14ac:dyDescent="0.2">
      <c r="A804" t="s">
        <v>40</v>
      </c>
      <c r="B804" t="s">
        <v>9</v>
      </c>
      <c r="C804" t="s">
        <v>25</v>
      </c>
      <c r="D804" t="s">
        <v>16</v>
      </c>
      <c r="E804" t="s">
        <v>12</v>
      </c>
      <c r="F804" t="s">
        <v>13</v>
      </c>
      <c r="G804">
        <v>21</v>
      </c>
    </row>
    <row r="805" spans="1:7" x14ac:dyDescent="0.2">
      <c r="A805" t="s">
        <v>40</v>
      </c>
      <c r="B805" t="s">
        <v>9</v>
      </c>
      <c r="C805" t="s">
        <v>25</v>
      </c>
      <c r="D805" t="s">
        <v>17</v>
      </c>
      <c r="E805" t="s">
        <v>12</v>
      </c>
      <c r="F805" t="s">
        <v>13</v>
      </c>
      <c r="G805">
        <v>16</v>
      </c>
    </row>
    <row r="806" spans="1:7" x14ac:dyDescent="0.2">
      <c r="A806" t="s">
        <v>40</v>
      </c>
      <c r="B806" t="s">
        <v>9</v>
      </c>
      <c r="C806" t="s">
        <v>26</v>
      </c>
      <c r="D806" t="s">
        <v>11</v>
      </c>
      <c r="E806" t="s">
        <v>12</v>
      </c>
      <c r="F806" t="s">
        <v>13</v>
      </c>
      <c r="G806">
        <v>10</v>
      </c>
    </row>
    <row r="807" spans="1:7" x14ac:dyDescent="0.2">
      <c r="A807" t="s">
        <v>40</v>
      </c>
      <c r="B807" t="s">
        <v>9</v>
      </c>
      <c r="C807" t="s">
        <v>26</v>
      </c>
      <c r="D807" t="s">
        <v>16</v>
      </c>
      <c r="E807" t="s">
        <v>12</v>
      </c>
      <c r="F807" t="s">
        <v>13</v>
      </c>
      <c r="G807">
        <v>7</v>
      </c>
    </row>
    <row r="808" spans="1:7" x14ac:dyDescent="0.2">
      <c r="A808" t="s">
        <v>40</v>
      </c>
      <c r="B808" t="s">
        <v>9</v>
      </c>
      <c r="C808" t="s">
        <v>26</v>
      </c>
      <c r="D808" t="s">
        <v>17</v>
      </c>
      <c r="E808" t="s">
        <v>12</v>
      </c>
      <c r="F808" t="s">
        <v>13</v>
      </c>
      <c r="G808">
        <v>12</v>
      </c>
    </row>
    <row r="809" spans="1:7" x14ac:dyDescent="0.2">
      <c r="A809" t="s">
        <v>40</v>
      </c>
      <c r="B809" t="s">
        <v>9</v>
      </c>
      <c r="C809" t="s">
        <v>27</v>
      </c>
      <c r="D809" t="s">
        <v>11</v>
      </c>
      <c r="E809" t="s">
        <v>12</v>
      </c>
      <c r="F809" t="s">
        <v>13</v>
      </c>
      <c r="G809">
        <v>11</v>
      </c>
    </row>
    <row r="810" spans="1:7" x14ac:dyDescent="0.2">
      <c r="A810" t="s">
        <v>40</v>
      </c>
      <c r="B810" t="s">
        <v>9</v>
      </c>
      <c r="C810" t="s">
        <v>27</v>
      </c>
      <c r="D810" t="s">
        <v>16</v>
      </c>
      <c r="E810" t="s">
        <v>12</v>
      </c>
      <c r="F810" t="s">
        <v>13</v>
      </c>
      <c r="G810">
        <v>7</v>
      </c>
    </row>
    <row r="811" spans="1:7" x14ac:dyDescent="0.2">
      <c r="A811" t="s">
        <v>40</v>
      </c>
      <c r="B811" t="s">
        <v>9</v>
      </c>
      <c r="C811" t="s">
        <v>27</v>
      </c>
      <c r="D811" t="s">
        <v>17</v>
      </c>
      <c r="E811" t="s">
        <v>12</v>
      </c>
      <c r="F811" t="s">
        <v>13</v>
      </c>
      <c r="G811">
        <v>33</v>
      </c>
    </row>
    <row r="812" spans="1:7" x14ac:dyDescent="0.2">
      <c r="A812" t="s">
        <v>40</v>
      </c>
      <c r="B812" t="s">
        <v>9</v>
      </c>
      <c r="C812" t="s">
        <v>28</v>
      </c>
      <c r="D812" t="s">
        <v>11</v>
      </c>
      <c r="E812" t="s">
        <v>12</v>
      </c>
      <c r="F812" t="s">
        <v>13</v>
      </c>
      <c r="G812">
        <v>5</v>
      </c>
    </row>
    <row r="813" spans="1:7" x14ac:dyDescent="0.2">
      <c r="A813" t="s">
        <v>40</v>
      </c>
      <c r="B813" t="s">
        <v>9</v>
      </c>
      <c r="C813" t="s">
        <v>28</v>
      </c>
      <c r="D813" t="s">
        <v>16</v>
      </c>
      <c r="E813" t="s">
        <v>12</v>
      </c>
      <c r="F813" t="s">
        <v>13</v>
      </c>
      <c r="G813">
        <v>14</v>
      </c>
    </row>
    <row r="814" spans="1:7" x14ac:dyDescent="0.2">
      <c r="A814" t="s">
        <v>40</v>
      </c>
      <c r="B814" t="s">
        <v>9</v>
      </c>
      <c r="C814" t="s">
        <v>28</v>
      </c>
      <c r="D814" t="s">
        <v>17</v>
      </c>
      <c r="E814" t="s">
        <v>12</v>
      </c>
      <c r="F814" t="s">
        <v>13</v>
      </c>
      <c r="G814">
        <v>52</v>
      </c>
    </row>
    <row r="815" spans="1:7" x14ac:dyDescent="0.2">
      <c r="A815" t="s">
        <v>40</v>
      </c>
      <c r="B815" t="s">
        <v>9</v>
      </c>
      <c r="C815" t="s">
        <v>29</v>
      </c>
      <c r="D815" t="s">
        <v>11</v>
      </c>
      <c r="E815" t="s">
        <v>12</v>
      </c>
      <c r="F815" t="s">
        <v>13</v>
      </c>
      <c r="G815">
        <v>10</v>
      </c>
    </row>
    <row r="816" spans="1:7" x14ac:dyDescent="0.2">
      <c r="A816" t="s">
        <v>40</v>
      </c>
      <c r="B816" t="s">
        <v>9</v>
      </c>
      <c r="C816" t="s">
        <v>29</v>
      </c>
      <c r="D816" t="s">
        <v>16</v>
      </c>
      <c r="E816" t="s">
        <v>12</v>
      </c>
      <c r="F816" t="s">
        <v>13</v>
      </c>
      <c r="G816">
        <v>8</v>
      </c>
    </row>
    <row r="817" spans="1:7" x14ac:dyDescent="0.2">
      <c r="A817" t="s">
        <v>40</v>
      </c>
      <c r="B817" t="s">
        <v>9</v>
      </c>
      <c r="C817" t="s">
        <v>29</v>
      </c>
      <c r="D817" t="s">
        <v>17</v>
      </c>
      <c r="E817" t="s">
        <v>12</v>
      </c>
      <c r="F817" t="s">
        <v>13</v>
      </c>
      <c r="G817">
        <v>62</v>
      </c>
    </row>
    <row r="818" spans="1:7" x14ac:dyDescent="0.2">
      <c r="A818" t="s">
        <v>40</v>
      </c>
      <c r="B818" t="s">
        <v>30</v>
      </c>
      <c r="C818" t="s">
        <v>10</v>
      </c>
      <c r="D818" t="s">
        <v>11</v>
      </c>
      <c r="E818" t="s">
        <v>12</v>
      </c>
      <c r="F818" t="s">
        <v>13</v>
      </c>
      <c r="G818">
        <v>4</v>
      </c>
    </row>
    <row r="819" spans="1:7" x14ac:dyDescent="0.2">
      <c r="A819" t="s">
        <v>40</v>
      </c>
      <c r="B819" t="s">
        <v>30</v>
      </c>
      <c r="C819" t="s">
        <v>10</v>
      </c>
      <c r="D819" t="s">
        <v>17</v>
      </c>
      <c r="E819" t="s">
        <v>12</v>
      </c>
      <c r="F819" t="s">
        <v>13</v>
      </c>
      <c r="G819">
        <v>11</v>
      </c>
    </row>
    <row r="820" spans="1:7" x14ac:dyDescent="0.2">
      <c r="A820" t="s">
        <v>40</v>
      </c>
      <c r="B820" t="s">
        <v>30</v>
      </c>
      <c r="C820" t="s">
        <v>18</v>
      </c>
      <c r="D820" t="s">
        <v>11</v>
      </c>
      <c r="E820" t="s">
        <v>12</v>
      </c>
      <c r="F820" t="s">
        <v>13</v>
      </c>
      <c r="G820">
        <v>1</v>
      </c>
    </row>
    <row r="821" spans="1:7" x14ac:dyDescent="0.2">
      <c r="A821" t="s">
        <v>40</v>
      </c>
      <c r="B821" t="s">
        <v>30</v>
      </c>
      <c r="C821" t="s">
        <v>18</v>
      </c>
      <c r="D821" t="s">
        <v>16</v>
      </c>
      <c r="E821" t="s">
        <v>12</v>
      </c>
      <c r="F821" t="s">
        <v>13</v>
      </c>
      <c r="G821">
        <v>1</v>
      </c>
    </row>
    <row r="822" spans="1:7" x14ac:dyDescent="0.2">
      <c r="A822" t="s">
        <v>40</v>
      </c>
      <c r="B822" t="s">
        <v>30</v>
      </c>
      <c r="C822" t="s">
        <v>18</v>
      </c>
      <c r="D822" t="s">
        <v>17</v>
      </c>
      <c r="E822" t="s">
        <v>12</v>
      </c>
      <c r="F822" t="s">
        <v>13</v>
      </c>
      <c r="G822">
        <v>15</v>
      </c>
    </row>
    <row r="823" spans="1:7" x14ac:dyDescent="0.2">
      <c r="A823" t="s">
        <v>40</v>
      </c>
      <c r="B823" t="s">
        <v>30</v>
      </c>
      <c r="C823" t="s">
        <v>19</v>
      </c>
      <c r="D823" t="s">
        <v>11</v>
      </c>
      <c r="E823" t="s">
        <v>12</v>
      </c>
      <c r="F823" t="s">
        <v>13</v>
      </c>
      <c r="G823">
        <v>2</v>
      </c>
    </row>
    <row r="824" spans="1:7" x14ac:dyDescent="0.2">
      <c r="A824" t="s">
        <v>40</v>
      </c>
      <c r="B824" t="s">
        <v>30</v>
      </c>
      <c r="C824" t="s">
        <v>19</v>
      </c>
      <c r="D824" t="s">
        <v>17</v>
      </c>
      <c r="E824" t="s">
        <v>12</v>
      </c>
      <c r="F824" t="s">
        <v>13</v>
      </c>
      <c r="G824">
        <v>6</v>
      </c>
    </row>
    <row r="825" spans="1:7" x14ac:dyDescent="0.2">
      <c r="A825" t="s">
        <v>40</v>
      </c>
      <c r="B825" t="s">
        <v>30</v>
      </c>
      <c r="C825" t="s">
        <v>21</v>
      </c>
      <c r="D825" t="s">
        <v>11</v>
      </c>
      <c r="E825" t="s">
        <v>12</v>
      </c>
      <c r="F825" t="s">
        <v>13</v>
      </c>
      <c r="G825">
        <v>1</v>
      </c>
    </row>
    <row r="826" spans="1:7" x14ac:dyDescent="0.2">
      <c r="A826" t="s">
        <v>40</v>
      </c>
      <c r="B826" t="s">
        <v>30</v>
      </c>
      <c r="C826" t="s">
        <v>21</v>
      </c>
      <c r="D826" t="s">
        <v>16</v>
      </c>
      <c r="E826" t="s">
        <v>12</v>
      </c>
      <c r="F826" t="s">
        <v>13</v>
      </c>
      <c r="G826">
        <v>1</v>
      </c>
    </row>
    <row r="827" spans="1:7" x14ac:dyDescent="0.2">
      <c r="A827" t="s">
        <v>40</v>
      </c>
      <c r="B827" t="s">
        <v>30</v>
      </c>
      <c r="C827" t="s">
        <v>21</v>
      </c>
      <c r="D827" t="s">
        <v>17</v>
      </c>
      <c r="E827" t="s">
        <v>12</v>
      </c>
      <c r="F827" t="s">
        <v>13</v>
      </c>
      <c r="G827">
        <v>13</v>
      </c>
    </row>
    <row r="828" spans="1:7" x14ac:dyDescent="0.2">
      <c r="A828" t="s">
        <v>40</v>
      </c>
      <c r="B828" t="s">
        <v>30</v>
      </c>
      <c r="C828" t="s">
        <v>22</v>
      </c>
      <c r="D828" t="s">
        <v>11</v>
      </c>
      <c r="E828" t="s">
        <v>12</v>
      </c>
      <c r="F828" t="s">
        <v>13</v>
      </c>
      <c r="G828">
        <v>3</v>
      </c>
    </row>
    <row r="829" spans="1:7" x14ac:dyDescent="0.2">
      <c r="A829" t="s">
        <v>40</v>
      </c>
      <c r="B829" t="s">
        <v>30</v>
      </c>
      <c r="C829" t="s">
        <v>22</v>
      </c>
      <c r="D829" t="s">
        <v>17</v>
      </c>
      <c r="E829" t="s">
        <v>12</v>
      </c>
      <c r="F829" t="s">
        <v>13</v>
      </c>
      <c r="G829">
        <v>4</v>
      </c>
    </row>
    <row r="830" spans="1:7" x14ac:dyDescent="0.2">
      <c r="A830" t="s">
        <v>40</v>
      </c>
      <c r="B830" t="s">
        <v>30</v>
      </c>
      <c r="C830" t="s">
        <v>23</v>
      </c>
      <c r="D830" t="s">
        <v>17</v>
      </c>
      <c r="E830" t="s">
        <v>12</v>
      </c>
      <c r="F830" t="s">
        <v>13</v>
      </c>
      <c r="G830">
        <v>5</v>
      </c>
    </row>
    <row r="831" spans="1:7" x14ac:dyDescent="0.2">
      <c r="A831" t="s">
        <v>40</v>
      </c>
      <c r="B831" t="s">
        <v>30</v>
      </c>
      <c r="C831" t="s">
        <v>24</v>
      </c>
      <c r="D831" t="s">
        <v>17</v>
      </c>
      <c r="E831" t="s">
        <v>12</v>
      </c>
      <c r="F831" t="s">
        <v>13</v>
      </c>
      <c r="G831">
        <v>18</v>
      </c>
    </row>
    <row r="832" spans="1:7" x14ac:dyDescent="0.2">
      <c r="A832" t="s">
        <v>40</v>
      </c>
      <c r="B832" t="s">
        <v>30</v>
      </c>
      <c r="C832" t="s">
        <v>25</v>
      </c>
      <c r="D832" t="s">
        <v>11</v>
      </c>
      <c r="E832" t="s">
        <v>12</v>
      </c>
      <c r="F832" t="s">
        <v>13</v>
      </c>
      <c r="G832">
        <v>1</v>
      </c>
    </row>
    <row r="833" spans="1:7" x14ac:dyDescent="0.2">
      <c r="A833" t="s">
        <v>40</v>
      </c>
      <c r="B833" t="s">
        <v>30</v>
      </c>
      <c r="C833" t="s">
        <v>25</v>
      </c>
      <c r="D833" t="s">
        <v>17</v>
      </c>
      <c r="E833" t="s">
        <v>12</v>
      </c>
      <c r="F833" t="s">
        <v>13</v>
      </c>
      <c r="G833">
        <v>15</v>
      </c>
    </row>
    <row r="834" spans="1:7" x14ac:dyDescent="0.2">
      <c r="A834" t="s">
        <v>40</v>
      </c>
      <c r="B834" t="s">
        <v>30</v>
      </c>
      <c r="C834" t="s">
        <v>26</v>
      </c>
      <c r="D834" t="s">
        <v>16</v>
      </c>
      <c r="E834" t="s">
        <v>12</v>
      </c>
      <c r="F834" t="s">
        <v>13</v>
      </c>
      <c r="G834">
        <v>1</v>
      </c>
    </row>
    <row r="835" spans="1:7" x14ac:dyDescent="0.2">
      <c r="A835" t="s">
        <v>40</v>
      </c>
      <c r="B835" t="s">
        <v>30</v>
      </c>
      <c r="C835" t="s">
        <v>26</v>
      </c>
      <c r="D835" t="s">
        <v>17</v>
      </c>
      <c r="E835" t="s">
        <v>12</v>
      </c>
      <c r="F835" t="s">
        <v>13</v>
      </c>
      <c r="G835">
        <v>49.000000000000007</v>
      </c>
    </row>
    <row r="836" spans="1:7" x14ac:dyDescent="0.2">
      <c r="A836" t="s">
        <v>40</v>
      </c>
      <c r="B836" t="s">
        <v>30</v>
      </c>
      <c r="C836" t="s">
        <v>27</v>
      </c>
      <c r="D836" t="s">
        <v>11</v>
      </c>
      <c r="E836" t="s">
        <v>12</v>
      </c>
      <c r="F836" t="s">
        <v>13</v>
      </c>
      <c r="G836">
        <v>1</v>
      </c>
    </row>
    <row r="837" spans="1:7" x14ac:dyDescent="0.2">
      <c r="A837" t="s">
        <v>40</v>
      </c>
      <c r="B837" t="s">
        <v>30</v>
      </c>
      <c r="C837" t="s">
        <v>27</v>
      </c>
      <c r="D837" t="s">
        <v>16</v>
      </c>
      <c r="E837" t="s">
        <v>12</v>
      </c>
      <c r="F837" t="s">
        <v>13</v>
      </c>
      <c r="G837">
        <v>2</v>
      </c>
    </row>
    <row r="838" spans="1:7" x14ac:dyDescent="0.2">
      <c r="A838" t="s">
        <v>40</v>
      </c>
      <c r="B838" t="s">
        <v>30</v>
      </c>
      <c r="C838" t="s">
        <v>27</v>
      </c>
      <c r="D838" t="s">
        <v>17</v>
      </c>
      <c r="E838" t="s">
        <v>12</v>
      </c>
      <c r="F838" t="s">
        <v>13</v>
      </c>
      <c r="G838">
        <v>57</v>
      </c>
    </row>
    <row r="839" spans="1:7" x14ac:dyDescent="0.2">
      <c r="A839" t="s">
        <v>40</v>
      </c>
      <c r="B839" t="s">
        <v>30</v>
      </c>
      <c r="C839" t="s">
        <v>28</v>
      </c>
      <c r="D839" t="s">
        <v>11</v>
      </c>
      <c r="E839" t="s">
        <v>12</v>
      </c>
      <c r="F839" t="s">
        <v>13</v>
      </c>
      <c r="G839">
        <v>2</v>
      </c>
    </row>
    <row r="840" spans="1:7" x14ac:dyDescent="0.2">
      <c r="A840" t="s">
        <v>40</v>
      </c>
      <c r="B840" t="s">
        <v>30</v>
      </c>
      <c r="C840" t="s">
        <v>28</v>
      </c>
      <c r="D840" t="s">
        <v>16</v>
      </c>
      <c r="E840" t="s">
        <v>12</v>
      </c>
      <c r="F840" t="s">
        <v>13</v>
      </c>
      <c r="G840">
        <v>2</v>
      </c>
    </row>
    <row r="841" spans="1:7" x14ac:dyDescent="0.2">
      <c r="A841" t="s">
        <v>40</v>
      </c>
      <c r="B841" t="s">
        <v>30</v>
      </c>
      <c r="C841" t="s">
        <v>28</v>
      </c>
      <c r="D841" t="s">
        <v>17</v>
      </c>
      <c r="E841" t="s">
        <v>12</v>
      </c>
      <c r="F841" t="s">
        <v>13</v>
      </c>
      <c r="G841">
        <v>52</v>
      </c>
    </row>
    <row r="842" spans="1:7" x14ac:dyDescent="0.2">
      <c r="A842" t="s">
        <v>40</v>
      </c>
      <c r="B842" t="s">
        <v>30</v>
      </c>
      <c r="C842" t="s">
        <v>29</v>
      </c>
      <c r="D842" t="s">
        <v>11</v>
      </c>
      <c r="E842" t="s">
        <v>12</v>
      </c>
      <c r="F842" t="s">
        <v>13</v>
      </c>
      <c r="G842">
        <v>4</v>
      </c>
    </row>
    <row r="843" spans="1:7" x14ac:dyDescent="0.2">
      <c r="A843" t="s">
        <v>40</v>
      </c>
      <c r="B843" t="s">
        <v>30</v>
      </c>
      <c r="C843" t="s">
        <v>29</v>
      </c>
      <c r="D843" t="s">
        <v>16</v>
      </c>
      <c r="E843" t="s">
        <v>12</v>
      </c>
      <c r="F843" t="s">
        <v>13</v>
      </c>
      <c r="G843">
        <v>4</v>
      </c>
    </row>
    <row r="844" spans="1:7" x14ac:dyDescent="0.2">
      <c r="A844" t="s">
        <v>40</v>
      </c>
      <c r="B844" t="s">
        <v>30</v>
      </c>
      <c r="C844" t="s">
        <v>29</v>
      </c>
      <c r="D844" t="s">
        <v>17</v>
      </c>
      <c r="E844" t="s">
        <v>12</v>
      </c>
      <c r="F844" t="s">
        <v>13</v>
      </c>
      <c r="G844">
        <v>144</v>
      </c>
    </row>
    <row r="845" spans="1:7" x14ac:dyDescent="0.2">
      <c r="A845" t="s">
        <v>40</v>
      </c>
      <c r="B845" t="s">
        <v>31</v>
      </c>
      <c r="C845" t="s">
        <v>10</v>
      </c>
      <c r="D845" t="s">
        <v>11</v>
      </c>
      <c r="E845" t="s">
        <v>12</v>
      </c>
      <c r="F845" t="s">
        <v>13</v>
      </c>
      <c r="G845">
        <v>2</v>
      </c>
    </row>
    <row r="846" spans="1:7" x14ac:dyDescent="0.2">
      <c r="A846" t="s">
        <v>40</v>
      </c>
      <c r="B846" t="s">
        <v>31</v>
      </c>
      <c r="C846" t="s">
        <v>10</v>
      </c>
      <c r="D846" t="s">
        <v>16</v>
      </c>
      <c r="E846" t="s">
        <v>12</v>
      </c>
      <c r="F846" t="s">
        <v>13</v>
      </c>
      <c r="G846">
        <v>2</v>
      </c>
    </row>
    <row r="847" spans="1:7" x14ac:dyDescent="0.2">
      <c r="A847" t="s">
        <v>40</v>
      </c>
      <c r="B847" t="s">
        <v>31</v>
      </c>
      <c r="C847" t="s">
        <v>10</v>
      </c>
      <c r="D847" t="s">
        <v>17</v>
      </c>
      <c r="E847" t="s">
        <v>12</v>
      </c>
      <c r="F847" t="s">
        <v>13</v>
      </c>
      <c r="G847">
        <v>8</v>
      </c>
    </row>
    <row r="848" spans="1:7" x14ac:dyDescent="0.2">
      <c r="A848" t="s">
        <v>40</v>
      </c>
      <c r="B848" t="s">
        <v>31</v>
      </c>
      <c r="C848" t="s">
        <v>18</v>
      </c>
      <c r="D848" t="s">
        <v>11</v>
      </c>
      <c r="E848" t="s">
        <v>12</v>
      </c>
      <c r="F848" t="s">
        <v>13</v>
      </c>
      <c r="G848">
        <v>2</v>
      </c>
    </row>
    <row r="849" spans="1:7" x14ac:dyDescent="0.2">
      <c r="A849" t="s">
        <v>40</v>
      </c>
      <c r="B849" t="s">
        <v>31</v>
      </c>
      <c r="C849" t="s">
        <v>18</v>
      </c>
      <c r="D849" t="s">
        <v>16</v>
      </c>
      <c r="E849" t="s">
        <v>12</v>
      </c>
      <c r="F849" t="s">
        <v>13</v>
      </c>
      <c r="G849">
        <v>1</v>
      </c>
    </row>
    <row r="850" spans="1:7" x14ac:dyDescent="0.2">
      <c r="A850" t="s">
        <v>40</v>
      </c>
      <c r="B850" t="s">
        <v>31</v>
      </c>
      <c r="C850" t="s">
        <v>18</v>
      </c>
      <c r="D850" t="s">
        <v>17</v>
      </c>
      <c r="E850" t="s">
        <v>12</v>
      </c>
      <c r="F850" t="s">
        <v>13</v>
      </c>
      <c r="G850">
        <v>4</v>
      </c>
    </row>
    <row r="851" spans="1:7" x14ac:dyDescent="0.2">
      <c r="A851" t="s">
        <v>40</v>
      </c>
      <c r="B851" t="s">
        <v>31</v>
      </c>
      <c r="C851" t="s">
        <v>19</v>
      </c>
      <c r="D851" t="s">
        <v>11</v>
      </c>
      <c r="E851" t="s">
        <v>12</v>
      </c>
      <c r="F851" t="s">
        <v>13</v>
      </c>
      <c r="G851">
        <v>2</v>
      </c>
    </row>
    <row r="852" spans="1:7" x14ac:dyDescent="0.2">
      <c r="A852" t="s">
        <v>40</v>
      </c>
      <c r="B852" t="s">
        <v>31</v>
      </c>
      <c r="C852" t="s">
        <v>19</v>
      </c>
      <c r="D852" t="s">
        <v>16</v>
      </c>
      <c r="E852" t="s">
        <v>12</v>
      </c>
      <c r="F852" t="s">
        <v>13</v>
      </c>
      <c r="G852">
        <v>2</v>
      </c>
    </row>
    <row r="853" spans="1:7" x14ac:dyDescent="0.2">
      <c r="A853" t="s">
        <v>40</v>
      </c>
      <c r="B853" t="s">
        <v>31</v>
      </c>
      <c r="C853" t="s">
        <v>19</v>
      </c>
      <c r="D853" t="s">
        <v>17</v>
      </c>
      <c r="E853" t="s">
        <v>12</v>
      </c>
      <c r="F853" t="s">
        <v>13</v>
      </c>
      <c r="G853">
        <v>8</v>
      </c>
    </row>
    <row r="854" spans="1:7" x14ac:dyDescent="0.2">
      <c r="A854" t="s">
        <v>40</v>
      </c>
      <c r="B854" t="s">
        <v>31</v>
      </c>
      <c r="C854" t="s">
        <v>21</v>
      </c>
      <c r="D854" t="s">
        <v>11</v>
      </c>
      <c r="E854" t="s">
        <v>12</v>
      </c>
      <c r="F854" t="s">
        <v>13</v>
      </c>
      <c r="G854">
        <v>6</v>
      </c>
    </row>
    <row r="855" spans="1:7" x14ac:dyDescent="0.2">
      <c r="A855" t="s">
        <v>40</v>
      </c>
      <c r="B855" t="s">
        <v>31</v>
      </c>
      <c r="C855" t="s">
        <v>21</v>
      </c>
      <c r="D855" t="s">
        <v>16</v>
      </c>
      <c r="E855" t="s">
        <v>12</v>
      </c>
      <c r="F855" t="s">
        <v>13</v>
      </c>
      <c r="G855">
        <v>3</v>
      </c>
    </row>
    <row r="856" spans="1:7" x14ac:dyDescent="0.2">
      <c r="A856" t="s">
        <v>40</v>
      </c>
      <c r="B856" t="s">
        <v>31</v>
      </c>
      <c r="C856" t="s">
        <v>21</v>
      </c>
      <c r="D856" t="s">
        <v>20</v>
      </c>
      <c r="E856" t="s">
        <v>12</v>
      </c>
      <c r="F856" t="s">
        <v>13</v>
      </c>
      <c r="G856">
        <v>1</v>
      </c>
    </row>
    <row r="857" spans="1:7" x14ac:dyDescent="0.2">
      <c r="A857" t="s">
        <v>40</v>
      </c>
      <c r="B857" t="s">
        <v>31</v>
      </c>
      <c r="C857" t="s">
        <v>21</v>
      </c>
      <c r="D857" t="s">
        <v>17</v>
      </c>
      <c r="E857" t="s">
        <v>12</v>
      </c>
      <c r="F857" t="s">
        <v>13</v>
      </c>
      <c r="G857">
        <v>9</v>
      </c>
    </row>
    <row r="858" spans="1:7" x14ac:dyDescent="0.2">
      <c r="A858" t="s">
        <v>40</v>
      </c>
      <c r="B858" t="s">
        <v>31</v>
      </c>
      <c r="C858" t="s">
        <v>22</v>
      </c>
      <c r="D858" t="s">
        <v>11</v>
      </c>
      <c r="E858" t="s">
        <v>12</v>
      </c>
      <c r="F858" t="s">
        <v>13</v>
      </c>
      <c r="G858">
        <v>4</v>
      </c>
    </row>
    <row r="859" spans="1:7" x14ac:dyDescent="0.2">
      <c r="A859" t="s">
        <v>40</v>
      </c>
      <c r="B859" t="s">
        <v>31</v>
      </c>
      <c r="C859" t="s">
        <v>22</v>
      </c>
      <c r="D859" t="s">
        <v>17</v>
      </c>
      <c r="E859" t="s">
        <v>12</v>
      </c>
      <c r="F859" t="s">
        <v>13</v>
      </c>
      <c r="G859">
        <v>13</v>
      </c>
    </row>
    <row r="860" spans="1:7" x14ac:dyDescent="0.2">
      <c r="A860" t="s">
        <v>40</v>
      </c>
      <c r="B860" t="s">
        <v>31</v>
      </c>
      <c r="C860" t="s">
        <v>23</v>
      </c>
      <c r="D860" t="s">
        <v>11</v>
      </c>
      <c r="E860" t="s">
        <v>12</v>
      </c>
      <c r="F860" t="s">
        <v>13</v>
      </c>
      <c r="G860">
        <v>2</v>
      </c>
    </row>
    <row r="861" spans="1:7" x14ac:dyDescent="0.2">
      <c r="A861" t="s">
        <v>40</v>
      </c>
      <c r="B861" t="s">
        <v>31</v>
      </c>
      <c r="C861" t="s">
        <v>23</v>
      </c>
      <c r="D861" t="s">
        <v>16</v>
      </c>
      <c r="E861" t="s">
        <v>12</v>
      </c>
      <c r="F861" t="s">
        <v>13</v>
      </c>
      <c r="G861">
        <v>1</v>
      </c>
    </row>
    <row r="862" spans="1:7" x14ac:dyDescent="0.2">
      <c r="A862" t="s">
        <v>40</v>
      </c>
      <c r="B862" t="s">
        <v>31</v>
      </c>
      <c r="C862" t="s">
        <v>23</v>
      </c>
      <c r="D862" t="s">
        <v>17</v>
      </c>
      <c r="E862" t="s">
        <v>12</v>
      </c>
      <c r="F862" t="s">
        <v>13</v>
      </c>
      <c r="G862">
        <v>6</v>
      </c>
    </row>
    <row r="863" spans="1:7" x14ac:dyDescent="0.2">
      <c r="A863" t="s">
        <v>40</v>
      </c>
      <c r="B863" t="s">
        <v>31</v>
      </c>
      <c r="C863" t="s">
        <v>24</v>
      </c>
      <c r="D863" t="s">
        <v>11</v>
      </c>
      <c r="E863" t="s">
        <v>12</v>
      </c>
      <c r="F863" t="s">
        <v>13</v>
      </c>
      <c r="G863">
        <v>4</v>
      </c>
    </row>
    <row r="864" spans="1:7" x14ac:dyDescent="0.2">
      <c r="A864" t="s">
        <v>40</v>
      </c>
      <c r="B864" t="s">
        <v>31</v>
      </c>
      <c r="C864" t="s">
        <v>24</v>
      </c>
      <c r="D864" t="s">
        <v>16</v>
      </c>
      <c r="E864" t="s">
        <v>12</v>
      </c>
      <c r="F864" t="s">
        <v>13</v>
      </c>
      <c r="G864">
        <v>6</v>
      </c>
    </row>
    <row r="865" spans="1:7" x14ac:dyDescent="0.2">
      <c r="A865" t="s">
        <v>40</v>
      </c>
      <c r="B865" t="s">
        <v>31</v>
      </c>
      <c r="C865" t="s">
        <v>24</v>
      </c>
      <c r="D865" t="s">
        <v>17</v>
      </c>
      <c r="E865" t="s">
        <v>12</v>
      </c>
      <c r="F865" t="s">
        <v>13</v>
      </c>
      <c r="G865">
        <v>14</v>
      </c>
    </row>
    <row r="866" spans="1:7" x14ac:dyDescent="0.2">
      <c r="A866" t="s">
        <v>40</v>
      </c>
      <c r="B866" t="s">
        <v>31</v>
      </c>
      <c r="C866" t="s">
        <v>25</v>
      </c>
      <c r="D866" t="s">
        <v>11</v>
      </c>
      <c r="E866" t="s">
        <v>12</v>
      </c>
      <c r="F866" t="s">
        <v>13</v>
      </c>
      <c r="G866">
        <v>12</v>
      </c>
    </row>
    <row r="867" spans="1:7" x14ac:dyDescent="0.2">
      <c r="A867" t="s">
        <v>40</v>
      </c>
      <c r="B867" t="s">
        <v>31</v>
      </c>
      <c r="C867" t="s">
        <v>25</v>
      </c>
      <c r="D867" t="s">
        <v>16</v>
      </c>
      <c r="E867" t="s">
        <v>12</v>
      </c>
      <c r="F867" t="s">
        <v>13</v>
      </c>
      <c r="G867">
        <v>19</v>
      </c>
    </row>
    <row r="868" spans="1:7" x14ac:dyDescent="0.2">
      <c r="A868" t="s">
        <v>40</v>
      </c>
      <c r="B868" t="s">
        <v>31</v>
      </c>
      <c r="C868" t="s">
        <v>25</v>
      </c>
      <c r="D868" t="s">
        <v>17</v>
      </c>
      <c r="E868" t="s">
        <v>12</v>
      </c>
      <c r="F868" t="s">
        <v>13</v>
      </c>
      <c r="G868">
        <v>90</v>
      </c>
    </row>
    <row r="869" spans="1:7" x14ac:dyDescent="0.2">
      <c r="A869" t="s">
        <v>40</v>
      </c>
      <c r="B869" t="s">
        <v>31</v>
      </c>
      <c r="C869" t="s">
        <v>26</v>
      </c>
      <c r="D869" t="s">
        <v>11</v>
      </c>
      <c r="E869" t="s">
        <v>12</v>
      </c>
      <c r="F869" t="s">
        <v>13</v>
      </c>
      <c r="G869">
        <v>5</v>
      </c>
    </row>
    <row r="870" spans="1:7" x14ac:dyDescent="0.2">
      <c r="A870" t="s">
        <v>40</v>
      </c>
      <c r="B870" t="s">
        <v>31</v>
      </c>
      <c r="C870" t="s">
        <v>26</v>
      </c>
      <c r="D870" t="s">
        <v>16</v>
      </c>
      <c r="E870" t="s">
        <v>12</v>
      </c>
      <c r="F870" t="s">
        <v>13</v>
      </c>
      <c r="G870">
        <v>5</v>
      </c>
    </row>
    <row r="871" spans="1:7" x14ac:dyDescent="0.2">
      <c r="A871" t="s">
        <v>40</v>
      </c>
      <c r="B871" t="s">
        <v>31</v>
      </c>
      <c r="C871" t="s">
        <v>26</v>
      </c>
      <c r="D871" t="s">
        <v>17</v>
      </c>
      <c r="E871" t="s">
        <v>12</v>
      </c>
      <c r="F871" t="s">
        <v>13</v>
      </c>
      <c r="G871">
        <v>55.999999999999993</v>
      </c>
    </row>
    <row r="872" spans="1:7" x14ac:dyDescent="0.2">
      <c r="A872" t="s">
        <v>40</v>
      </c>
      <c r="B872" t="s">
        <v>31</v>
      </c>
      <c r="C872" t="s">
        <v>27</v>
      </c>
      <c r="D872" t="s">
        <v>11</v>
      </c>
      <c r="E872" t="s">
        <v>12</v>
      </c>
      <c r="F872" t="s">
        <v>13</v>
      </c>
      <c r="G872">
        <v>3</v>
      </c>
    </row>
    <row r="873" spans="1:7" x14ac:dyDescent="0.2">
      <c r="A873" t="s">
        <v>40</v>
      </c>
      <c r="B873" t="s">
        <v>31</v>
      </c>
      <c r="C873" t="s">
        <v>27</v>
      </c>
      <c r="D873" t="s">
        <v>16</v>
      </c>
      <c r="E873" t="s">
        <v>12</v>
      </c>
      <c r="F873" t="s">
        <v>13</v>
      </c>
      <c r="G873">
        <v>4</v>
      </c>
    </row>
    <row r="874" spans="1:7" x14ac:dyDescent="0.2">
      <c r="A874" t="s">
        <v>40</v>
      </c>
      <c r="B874" t="s">
        <v>31</v>
      </c>
      <c r="C874" t="s">
        <v>27</v>
      </c>
      <c r="D874" t="s">
        <v>17</v>
      </c>
      <c r="E874" t="s">
        <v>12</v>
      </c>
      <c r="F874" t="s">
        <v>13</v>
      </c>
      <c r="G874">
        <v>65</v>
      </c>
    </row>
    <row r="875" spans="1:7" x14ac:dyDescent="0.2">
      <c r="A875" t="s">
        <v>40</v>
      </c>
      <c r="B875" t="s">
        <v>31</v>
      </c>
      <c r="C875" t="s">
        <v>28</v>
      </c>
      <c r="D875" t="s">
        <v>11</v>
      </c>
      <c r="E875" t="s">
        <v>12</v>
      </c>
      <c r="F875" t="s">
        <v>13</v>
      </c>
      <c r="G875">
        <v>2</v>
      </c>
    </row>
    <row r="876" spans="1:7" x14ac:dyDescent="0.2">
      <c r="A876" t="s">
        <v>40</v>
      </c>
      <c r="B876" t="s">
        <v>31</v>
      </c>
      <c r="C876" t="s">
        <v>28</v>
      </c>
      <c r="D876" t="s">
        <v>16</v>
      </c>
      <c r="E876" t="s">
        <v>12</v>
      </c>
      <c r="F876" t="s">
        <v>13</v>
      </c>
      <c r="G876">
        <v>13</v>
      </c>
    </row>
    <row r="877" spans="1:7" x14ac:dyDescent="0.2">
      <c r="A877" t="s">
        <v>40</v>
      </c>
      <c r="B877" t="s">
        <v>31</v>
      </c>
      <c r="C877" t="s">
        <v>28</v>
      </c>
      <c r="D877" t="s">
        <v>17</v>
      </c>
      <c r="E877" t="s">
        <v>12</v>
      </c>
      <c r="F877" t="s">
        <v>13</v>
      </c>
      <c r="G877">
        <v>117</v>
      </c>
    </row>
    <row r="878" spans="1:7" x14ac:dyDescent="0.2">
      <c r="A878" t="s">
        <v>40</v>
      </c>
      <c r="B878" t="s">
        <v>31</v>
      </c>
      <c r="C878" t="s">
        <v>29</v>
      </c>
      <c r="D878" t="s">
        <v>11</v>
      </c>
      <c r="E878" t="s">
        <v>12</v>
      </c>
      <c r="F878" t="s">
        <v>13</v>
      </c>
      <c r="G878">
        <v>3</v>
      </c>
    </row>
    <row r="879" spans="1:7" x14ac:dyDescent="0.2">
      <c r="A879" t="s">
        <v>40</v>
      </c>
      <c r="B879" t="s">
        <v>31</v>
      </c>
      <c r="C879" t="s">
        <v>29</v>
      </c>
      <c r="D879" t="s">
        <v>16</v>
      </c>
      <c r="E879" t="s">
        <v>12</v>
      </c>
      <c r="F879" t="s">
        <v>13</v>
      </c>
      <c r="G879">
        <v>2</v>
      </c>
    </row>
    <row r="880" spans="1:7" x14ac:dyDescent="0.2">
      <c r="A880" t="s">
        <v>40</v>
      </c>
      <c r="B880" t="s">
        <v>31</v>
      </c>
      <c r="C880" t="s">
        <v>29</v>
      </c>
      <c r="D880" t="s">
        <v>17</v>
      </c>
      <c r="E880" t="s">
        <v>12</v>
      </c>
      <c r="F880" t="s">
        <v>13</v>
      </c>
      <c r="G880">
        <v>49.000000000000007</v>
      </c>
    </row>
    <row r="881" spans="1:7" x14ac:dyDescent="0.2">
      <c r="A881" t="s">
        <v>40</v>
      </c>
      <c r="B881" t="s">
        <v>32</v>
      </c>
      <c r="C881" t="s">
        <v>10</v>
      </c>
      <c r="D881" t="s">
        <v>17</v>
      </c>
      <c r="E881" t="s">
        <v>12</v>
      </c>
      <c r="F881" t="s">
        <v>13</v>
      </c>
      <c r="G881">
        <v>5</v>
      </c>
    </row>
    <row r="882" spans="1:7" x14ac:dyDescent="0.2">
      <c r="A882" t="s">
        <v>40</v>
      </c>
      <c r="B882" t="s">
        <v>32</v>
      </c>
      <c r="C882" t="s">
        <v>18</v>
      </c>
      <c r="D882" t="s">
        <v>17</v>
      </c>
      <c r="E882" t="s">
        <v>12</v>
      </c>
      <c r="F882" t="s">
        <v>13</v>
      </c>
      <c r="G882">
        <v>1</v>
      </c>
    </row>
    <row r="883" spans="1:7" x14ac:dyDescent="0.2">
      <c r="A883" t="s">
        <v>40</v>
      </c>
      <c r="B883" t="s">
        <v>32</v>
      </c>
      <c r="C883" t="s">
        <v>21</v>
      </c>
      <c r="D883" t="s">
        <v>17</v>
      </c>
      <c r="E883" t="s">
        <v>12</v>
      </c>
      <c r="F883" t="s">
        <v>13</v>
      </c>
      <c r="G883">
        <v>1</v>
      </c>
    </row>
    <row r="884" spans="1:7" x14ac:dyDescent="0.2">
      <c r="A884" t="s">
        <v>40</v>
      </c>
      <c r="B884" t="s">
        <v>32</v>
      </c>
      <c r="C884" t="s">
        <v>23</v>
      </c>
      <c r="D884" t="s">
        <v>17</v>
      </c>
      <c r="E884" t="s">
        <v>12</v>
      </c>
      <c r="F884" t="s">
        <v>13</v>
      </c>
      <c r="G884">
        <v>1</v>
      </c>
    </row>
    <row r="885" spans="1:7" x14ac:dyDescent="0.2">
      <c r="A885" t="s">
        <v>40</v>
      </c>
      <c r="B885" t="s">
        <v>32</v>
      </c>
      <c r="C885" t="s">
        <v>25</v>
      </c>
      <c r="D885" t="s">
        <v>17</v>
      </c>
      <c r="E885" t="s">
        <v>12</v>
      </c>
      <c r="F885" t="s">
        <v>13</v>
      </c>
      <c r="G885">
        <v>5</v>
      </c>
    </row>
    <row r="886" spans="1:7" x14ac:dyDescent="0.2">
      <c r="A886" t="s">
        <v>40</v>
      </c>
      <c r="B886" t="s">
        <v>32</v>
      </c>
      <c r="C886" t="s">
        <v>26</v>
      </c>
      <c r="D886" t="s">
        <v>17</v>
      </c>
      <c r="E886" t="s">
        <v>12</v>
      </c>
      <c r="F886" t="s">
        <v>13</v>
      </c>
      <c r="G886">
        <v>9</v>
      </c>
    </row>
    <row r="887" spans="1:7" x14ac:dyDescent="0.2">
      <c r="A887" t="s">
        <v>40</v>
      </c>
      <c r="B887" t="s">
        <v>32</v>
      </c>
      <c r="C887" t="s">
        <v>27</v>
      </c>
      <c r="D887" t="s">
        <v>17</v>
      </c>
      <c r="E887" t="s">
        <v>12</v>
      </c>
      <c r="F887" t="s">
        <v>13</v>
      </c>
      <c r="G887">
        <v>7</v>
      </c>
    </row>
    <row r="888" spans="1:7" x14ac:dyDescent="0.2">
      <c r="A888" t="s">
        <v>40</v>
      </c>
      <c r="B888" t="s">
        <v>32</v>
      </c>
      <c r="C888" t="s">
        <v>28</v>
      </c>
      <c r="D888" t="s">
        <v>17</v>
      </c>
      <c r="E888" t="s">
        <v>12</v>
      </c>
      <c r="F888" t="s">
        <v>13</v>
      </c>
      <c r="G888">
        <v>2</v>
      </c>
    </row>
    <row r="889" spans="1:7" x14ac:dyDescent="0.2">
      <c r="A889" t="s">
        <v>40</v>
      </c>
      <c r="B889" t="s">
        <v>32</v>
      </c>
      <c r="C889" t="s">
        <v>29</v>
      </c>
      <c r="D889" t="s">
        <v>16</v>
      </c>
      <c r="E889" t="s">
        <v>12</v>
      </c>
      <c r="F889" t="s">
        <v>13</v>
      </c>
      <c r="G889">
        <v>1</v>
      </c>
    </row>
    <row r="890" spans="1:7" x14ac:dyDescent="0.2">
      <c r="A890" t="s">
        <v>40</v>
      </c>
      <c r="B890" t="s">
        <v>32</v>
      </c>
      <c r="C890" t="s">
        <v>29</v>
      </c>
      <c r="D890" t="s">
        <v>17</v>
      </c>
      <c r="E890" t="s">
        <v>12</v>
      </c>
      <c r="F890" t="s">
        <v>13</v>
      </c>
      <c r="G890">
        <v>10</v>
      </c>
    </row>
    <row r="891" spans="1:7" x14ac:dyDescent="0.2">
      <c r="A891" t="s">
        <v>41</v>
      </c>
      <c r="B891" t="s">
        <v>9</v>
      </c>
      <c r="C891" t="s">
        <v>10</v>
      </c>
      <c r="D891" t="s">
        <v>11</v>
      </c>
      <c r="E891" t="s">
        <v>12</v>
      </c>
      <c r="F891" t="s">
        <v>13</v>
      </c>
      <c r="G891">
        <v>21</v>
      </c>
    </row>
    <row r="892" spans="1:7" x14ac:dyDescent="0.2">
      <c r="A892" t="s">
        <v>41</v>
      </c>
      <c r="B892" t="s">
        <v>9</v>
      </c>
      <c r="C892" t="s">
        <v>10</v>
      </c>
      <c r="D892" t="s">
        <v>16</v>
      </c>
      <c r="E892" t="s">
        <v>12</v>
      </c>
      <c r="F892" t="s">
        <v>13</v>
      </c>
      <c r="G892">
        <v>20</v>
      </c>
    </row>
    <row r="893" spans="1:7" x14ac:dyDescent="0.2">
      <c r="A893" t="s">
        <v>41</v>
      </c>
      <c r="B893" t="s">
        <v>9</v>
      </c>
      <c r="C893" t="s">
        <v>10</v>
      </c>
      <c r="D893" t="s">
        <v>17</v>
      </c>
      <c r="E893" t="s">
        <v>12</v>
      </c>
      <c r="F893" t="s">
        <v>13</v>
      </c>
      <c r="G893">
        <v>7</v>
      </c>
    </row>
    <row r="894" spans="1:7" x14ac:dyDescent="0.2">
      <c r="A894" t="s">
        <v>41</v>
      </c>
      <c r="B894" t="s">
        <v>9</v>
      </c>
      <c r="C894" t="s">
        <v>18</v>
      </c>
      <c r="D894" t="s">
        <v>11</v>
      </c>
      <c r="E894" t="s">
        <v>12</v>
      </c>
      <c r="F894" t="s">
        <v>13</v>
      </c>
      <c r="G894">
        <v>12</v>
      </c>
    </row>
    <row r="895" spans="1:7" x14ac:dyDescent="0.2">
      <c r="A895" t="s">
        <v>41</v>
      </c>
      <c r="B895" t="s">
        <v>9</v>
      </c>
      <c r="C895" t="s">
        <v>18</v>
      </c>
      <c r="D895" t="s">
        <v>16</v>
      </c>
      <c r="E895" t="s">
        <v>12</v>
      </c>
      <c r="F895" t="s">
        <v>13</v>
      </c>
      <c r="G895">
        <v>15</v>
      </c>
    </row>
    <row r="896" spans="1:7" x14ac:dyDescent="0.2">
      <c r="A896" t="s">
        <v>41</v>
      </c>
      <c r="B896" t="s">
        <v>9</v>
      </c>
      <c r="C896" t="s">
        <v>18</v>
      </c>
      <c r="D896" t="s">
        <v>17</v>
      </c>
      <c r="E896" t="s">
        <v>12</v>
      </c>
      <c r="F896" t="s">
        <v>13</v>
      </c>
      <c r="G896">
        <v>4</v>
      </c>
    </row>
    <row r="897" spans="1:7" x14ac:dyDescent="0.2">
      <c r="A897" t="s">
        <v>41</v>
      </c>
      <c r="B897" t="s">
        <v>9</v>
      </c>
      <c r="C897" t="s">
        <v>19</v>
      </c>
      <c r="D897" t="s">
        <v>11</v>
      </c>
      <c r="E897" t="s">
        <v>12</v>
      </c>
      <c r="F897" t="s">
        <v>13</v>
      </c>
      <c r="G897">
        <v>14</v>
      </c>
    </row>
    <row r="898" spans="1:7" x14ac:dyDescent="0.2">
      <c r="A898" t="s">
        <v>41</v>
      </c>
      <c r="B898" t="s">
        <v>9</v>
      </c>
      <c r="C898" t="s">
        <v>19</v>
      </c>
      <c r="D898" t="s">
        <v>16</v>
      </c>
      <c r="E898" t="s">
        <v>12</v>
      </c>
      <c r="F898" t="s">
        <v>13</v>
      </c>
      <c r="G898">
        <v>14</v>
      </c>
    </row>
    <row r="899" spans="1:7" x14ac:dyDescent="0.2">
      <c r="A899" t="s">
        <v>41</v>
      </c>
      <c r="B899" t="s">
        <v>9</v>
      </c>
      <c r="C899" t="s">
        <v>19</v>
      </c>
      <c r="D899" t="s">
        <v>17</v>
      </c>
      <c r="E899" t="s">
        <v>12</v>
      </c>
      <c r="F899" t="s">
        <v>13</v>
      </c>
      <c r="G899">
        <v>5</v>
      </c>
    </row>
    <row r="900" spans="1:7" x14ac:dyDescent="0.2">
      <c r="A900" t="s">
        <v>41</v>
      </c>
      <c r="B900" t="s">
        <v>9</v>
      </c>
      <c r="C900" t="s">
        <v>21</v>
      </c>
      <c r="D900" t="s">
        <v>11</v>
      </c>
      <c r="E900" t="s">
        <v>12</v>
      </c>
      <c r="F900" t="s">
        <v>13</v>
      </c>
      <c r="G900">
        <v>19</v>
      </c>
    </row>
    <row r="901" spans="1:7" x14ac:dyDescent="0.2">
      <c r="A901" t="s">
        <v>41</v>
      </c>
      <c r="B901" t="s">
        <v>9</v>
      </c>
      <c r="C901" t="s">
        <v>21</v>
      </c>
      <c r="D901" t="s">
        <v>16</v>
      </c>
      <c r="E901" t="s">
        <v>12</v>
      </c>
      <c r="F901" t="s">
        <v>13</v>
      </c>
      <c r="G901">
        <v>16</v>
      </c>
    </row>
    <row r="902" spans="1:7" x14ac:dyDescent="0.2">
      <c r="A902" t="s">
        <v>41</v>
      </c>
      <c r="B902" t="s">
        <v>9</v>
      </c>
      <c r="C902" t="s">
        <v>21</v>
      </c>
      <c r="D902" t="s">
        <v>17</v>
      </c>
      <c r="E902" t="s">
        <v>12</v>
      </c>
      <c r="F902" t="s">
        <v>13</v>
      </c>
      <c r="G902">
        <v>5</v>
      </c>
    </row>
    <row r="903" spans="1:7" x14ac:dyDescent="0.2">
      <c r="A903" t="s">
        <v>41</v>
      </c>
      <c r="B903" t="s">
        <v>9</v>
      </c>
      <c r="C903" t="s">
        <v>22</v>
      </c>
      <c r="D903" t="s">
        <v>11</v>
      </c>
      <c r="E903" t="s">
        <v>12</v>
      </c>
      <c r="F903" t="s">
        <v>13</v>
      </c>
      <c r="G903">
        <v>9</v>
      </c>
    </row>
    <row r="904" spans="1:7" x14ac:dyDescent="0.2">
      <c r="A904" t="s">
        <v>41</v>
      </c>
      <c r="B904" t="s">
        <v>9</v>
      </c>
      <c r="C904" t="s">
        <v>22</v>
      </c>
      <c r="D904" t="s">
        <v>16</v>
      </c>
      <c r="E904" t="s">
        <v>12</v>
      </c>
      <c r="F904" t="s">
        <v>13</v>
      </c>
      <c r="G904">
        <v>18</v>
      </c>
    </row>
    <row r="905" spans="1:7" x14ac:dyDescent="0.2">
      <c r="A905" t="s">
        <v>41</v>
      </c>
      <c r="B905" t="s">
        <v>9</v>
      </c>
      <c r="C905" t="s">
        <v>22</v>
      </c>
      <c r="D905" t="s">
        <v>17</v>
      </c>
      <c r="E905" t="s">
        <v>12</v>
      </c>
      <c r="F905" t="s">
        <v>13</v>
      </c>
      <c r="G905">
        <v>2</v>
      </c>
    </row>
    <row r="906" spans="1:7" x14ac:dyDescent="0.2">
      <c r="A906" t="s">
        <v>41</v>
      </c>
      <c r="B906" t="s">
        <v>9</v>
      </c>
      <c r="C906" t="s">
        <v>23</v>
      </c>
      <c r="D906" t="s">
        <v>11</v>
      </c>
      <c r="E906" t="s">
        <v>12</v>
      </c>
      <c r="F906" t="s">
        <v>13</v>
      </c>
      <c r="G906">
        <v>7</v>
      </c>
    </row>
    <row r="907" spans="1:7" x14ac:dyDescent="0.2">
      <c r="A907" t="s">
        <v>41</v>
      </c>
      <c r="B907" t="s">
        <v>9</v>
      </c>
      <c r="C907" t="s">
        <v>23</v>
      </c>
      <c r="D907" t="s">
        <v>16</v>
      </c>
      <c r="E907" t="s">
        <v>12</v>
      </c>
      <c r="F907" t="s">
        <v>13</v>
      </c>
      <c r="G907">
        <v>8</v>
      </c>
    </row>
    <row r="908" spans="1:7" x14ac:dyDescent="0.2">
      <c r="A908" t="s">
        <v>41</v>
      </c>
      <c r="B908" t="s">
        <v>9</v>
      </c>
      <c r="C908" t="s">
        <v>23</v>
      </c>
      <c r="D908" t="s">
        <v>17</v>
      </c>
      <c r="E908" t="s">
        <v>12</v>
      </c>
      <c r="F908" t="s">
        <v>13</v>
      </c>
      <c r="G908">
        <v>5</v>
      </c>
    </row>
    <row r="909" spans="1:7" x14ac:dyDescent="0.2">
      <c r="A909" t="s">
        <v>41</v>
      </c>
      <c r="B909" t="s">
        <v>9</v>
      </c>
      <c r="C909" t="s">
        <v>24</v>
      </c>
      <c r="D909" t="s">
        <v>11</v>
      </c>
      <c r="E909" t="s">
        <v>12</v>
      </c>
      <c r="F909" t="s">
        <v>13</v>
      </c>
      <c r="G909">
        <v>13</v>
      </c>
    </row>
    <row r="910" spans="1:7" x14ac:dyDescent="0.2">
      <c r="A910" t="s">
        <v>41</v>
      </c>
      <c r="B910" t="s">
        <v>9</v>
      </c>
      <c r="C910" t="s">
        <v>24</v>
      </c>
      <c r="D910" t="s">
        <v>16</v>
      </c>
      <c r="E910" t="s">
        <v>12</v>
      </c>
      <c r="F910" t="s">
        <v>13</v>
      </c>
      <c r="G910">
        <v>12</v>
      </c>
    </row>
    <row r="911" spans="1:7" x14ac:dyDescent="0.2">
      <c r="A911" t="s">
        <v>41</v>
      </c>
      <c r="B911" t="s">
        <v>9</v>
      </c>
      <c r="C911" t="s">
        <v>24</v>
      </c>
      <c r="D911" t="s">
        <v>17</v>
      </c>
      <c r="E911" t="s">
        <v>12</v>
      </c>
      <c r="F911" t="s">
        <v>13</v>
      </c>
      <c r="G911">
        <v>6</v>
      </c>
    </row>
    <row r="912" spans="1:7" x14ac:dyDescent="0.2">
      <c r="A912" t="s">
        <v>41</v>
      </c>
      <c r="B912" t="s">
        <v>9</v>
      </c>
      <c r="C912" t="s">
        <v>25</v>
      </c>
      <c r="D912" t="s">
        <v>11</v>
      </c>
      <c r="E912" t="s">
        <v>12</v>
      </c>
      <c r="F912" t="s">
        <v>13</v>
      </c>
      <c r="G912">
        <v>13</v>
      </c>
    </row>
    <row r="913" spans="1:7" x14ac:dyDescent="0.2">
      <c r="A913" t="s">
        <v>41</v>
      </c>
      <c r="B913" t="s">
        <v>9</v>
      </c>
      <c r="C913" t="s">
        <v>25</v>
      </c>
      <c r="D913" t="s">
        <v>16</v>
      </c>
      <c r="E913" t="s">
        <v>12</v>
      </c>
      <c r="F913" t="s">
        <v>13</v>
      </c>
      <c r="G913">
        <v>10</v>
      </c>
    </row>
    <row r="914" spans="1:7" x14ac:dyDescent="0.2">
      <c r="A914" t="s">
        <v>41</v>
      </c>
      <c r="B914" t="s">
        <v>9</v>
      </c>
      <c r="C914" t="s">
        <v>25</v>
      </c>
      <c r="D914" t="s">
        <v>17</v>
      </c>
      <c r="E914" t="s">
        <v>12</v>
      </c>
      <c r="F914" t="s">
        <v>13</v>
      </c>
      <c r="G914">
        <v>8</v>
      </c>
    </row>
    <row r="915" spans="1:7" x14ac:dyDescent="0.2">
      <c r="A915" t="s">
        <v>41</v>
      </c>
      <c r="B915" t="s">
        <v>9</v>
      </c>
      <c r="C915" t="s">
        <v>26</v>
      </c>
      <c r="D915" t="s">
        <v>11</v>
      </c>
      <c r="E915" t="s">
        <v>12</v>
      </c>
      <c r="F915" t="s">
        <v>13</v>
      </c>
      <c r="G915">
        <v>19</v>
      </c>
    </row>
    <row r="916" spans="1:7" x14ac:dyDescent="0.2">
      <c r="A916" t="s">
        <v>41</v>
      </c>
      <c r="B916" t="s">
        <v>9</v>
      </c>
      <c r="C916" t="s">
        <v>26</v>
      </c>
      <c r="D916" t="s">
        <v>16</v>
      </c>
      <c r="E916" t="s">
        <v>12</v>
      </c>
      <c r="F916" t="s">
        <v>13</v>
      </c>
      <c r="G916">
        <v>4</v>
      </c>
    </row>
    <row r="917" spans="1:7" x14ac:dyDescent="0.2">
      <c r="A917" t="s">
        <v>41</v>
      </c>
      <c r="B917" t="s">
        <v>9</v>
      </c>
      <c r="C917" t="s">
        <v>26</v>
      </c>
      <c r="D917" t="s">
        <v>17</v>
      </c>
      <c r="E917" t="s">
        <v>12</v>
      </c>
      <c r="F917" t="s">
        <v>13</v>
      </c>
      <c r="G917">
        <v>43</v>
      </c>
    </row>
    <row r="918" spans="1:7" x14ac:dyDescent="0.2">
      <c r="A918" t="s">
        <v>41</v>
      </c>
      <c r="B918" t="s">
        <v>9</v>
      </c>
      <c r="C918" t="s">
        <v>27</v>
      </c>
      <c r="D918" t="s">
        <v>11</v>
      </c>
      <c r="E918" t="s">
        <v>12</v>
      </c>
      <c r="F918" t="s">
        <v>13</v>
      </c>
      <c r="G918">
        <v>8</v>
      </c>
    </row>
    <row r="919" spans="1:7" x14ac:dyDescent="0.2">
      <c r="A919" t="s">
        <v>41</v>
      </c>
      <c r="B919" t="s">
        <v>9</v>
      </c>
      <c r="C919" t="s">
        <v>27</v>
      </c>
      <c r="D919" t="s">
        <v>16</v>
      </c>
      <c r="E919" t="s">
        <v>12</v>
      </c>
      <c r="F919" t="s">
        <v>13</v>
      </c>
      <c r="G919">
        <v>6</v>
      </c>
    </row>
    <row r="920" spans="1:7" x14ac:dyDescent="0.2">
      <c r="A920" t="s">
        <v>41</v>
      </c>
      <c r="B920" t="s">
        <v>9</v>
      </c>
      <c r="C920" t="s">
        <v>27</v>
      </c>
      <c r="D920" t="s">
        <v>17</v>
      </c>
      <c r="E920" t="s">
        <v>12</v>
      </c>
      <c r="F920" t="s">
        <v>13</v>
      </c>
      <c r="G920">
        <v>13</v>
      </c>
    </row>
    <row r="921" spans="1:7" x14ac:dyDescent="0.2">
      <c r="A921" t="s">
        <v>41</v>
      </c>
      <c r="B921" t="s">
        <v>9</v>
      </c>
      <c r="C921" t="s">
        <v>28</v>
      </c>
      <c r="D921" t="s">
        <v>11</v>
      </c>
      <c r="E921" t="s">
        <v>12</v>
      </c>
      <c r="F921" t="s">
        <v>13</v>
      </c>
      <c r="G921">
        <v>12</v>
      </c>
    </row>
    <row r="922" spans="1:7" x14ac:dyDescent="0.2">
      <c r="A922" t="s">
        <v>41</v>
      </c>
      <c r="B922" t="s">
        <v>9</v>
      </c>
      <c r="C922" t="s">
        <v>28</v>
      </c>
      <c r="D922" t="s">
        <v>16</v>
      </c>
      <c r="E922" t="s">
        <v>12</v>
      </c>
      <c r="F922" t="s">
        <v>13</v>
      </c>
      <c r="G922">
        <v>2</v>
      </c>
    </row>
    <row r="923" spans="1:7" x14ac:dyDescent="0.2">
      <c r="A923" t="s">
        <v>41</v>
      </c>
      <c r="B923" t="s">
        <v>9</v>
      </c>
      <c r="C923" t="s">
        <v>28</v>
      </c>
      <c r="D923" t="s">
        <v>17</v>
      </c>
      <c r="E923" t="s">
        <v>12</v>
      </c>
      <c r="F923" t="s">
        <v>13</v>
      </c>
      <c r="G923">
        <v>17</v>
      </c>
    </row>
    <row r="924" spans="1:7" x14ac:dyDescent="0.2">
      <c r="A924" t="s">
        <v>41</v>
      </c>
      <c r="B924" t="s">
        <v>9</v>
      </c>
      <c r="C924" t="s">
        <v>29</v>
      </c>
      <c r="D924" t="s">
        <v>11</v>
      </c>
      <c r="E924" t="s">
        <v>12</v>
      </c>
      <c r="F924" t="s">
        <v>13</v>
      </c>
      <c r="G924">
        <v>7</v>
      </c>
    </row>
    <row r="925" spans="1:7" x14ac:dyDescent="0.2">
      <c r="A925" t="s">
        <v>41</v>
      </c>
      <c r="B925" t="s">
        <v>9</v>
      </c>
      <c r="C925" t="s">
        <v>29</v>
      </c>
      <c r="D925" t="s">
        <v>17</v>
      </c>
      <c r="E925" t="s">
        <v>12</v>
      </c>
      <c r="F925" t="s">
        <v>13</v>
      </c>
      <c r="G925">
        <v>14</v>
      </c>
    </row>
    <row r="926" spans="1:7" x14ac:dyDescent="0.2">
      <c r="A926" t="s">
        <v>41</v>
      </c>
      <c r="B926" t="s">
        <v>30</v>
      </c>
      <c r="C926" t="s">
        <v>10</v>
      </c>
      <c r="D926" t="s">
        <v>11</v>
      </c>
      <c r="E926" t="s">
        <v>12</v>
      </c>
      <c r="F926" t="s">
        <v>13</v>
      </c>
      <c r="G926">
        <v>2</v>
      </c>
    </row>
    <row r="927" spans="1:7" x14ac:dyDescent="0.2">
      <c r="A927" t="s">
        <v>41</v>
      </c>
      <c r="B927" t="s">
        <v>30</v>
      </c>
      <c r="C927" t="s">
        <v>10</v>
      </c>
      <c r="D927" t="s">
        <v>17</v>
      </c>
      <c r="E927" t="s">
        <v>12</v>
      </c>
      <c r="F927" t="s">
        <v>13</v>
      </c>
      <c r="G927">
        <v>5</v>
      </c>
    </row>
    <row r="928" spans="1:7" x14ac:dyDescent="0.2">
      <c r="A928" t="s">
        <v>41</v>
      </c>
      <c r="B928" t="s">
        <v>30</v>
      </c>
      <c r="C928" t="s">
        <v>18</v>
      </c>
      <c r="D928" t="s">
        <v>11</v>
      </c>
      <c r="E928" t="s">
        <v>12</v>
      </c>
      <c r="F928" t="s">
        <v>13</v>
      </c>
      <c r="G928">
        <v>1</v>
      </c>
    </row>
    <row r="929" spans="1:7" x14ac:dyDescent="0.2">
      <c r="A929" t="s">
        <v>41</v>
      </c>
      <c r="B929" t="s">
        <v>30</v>
      </c>
      <c r="C929" t="s">
        <v>18</v>
      </c>
      <c r="D929" t="s">
        <v>16</v>
      </c>
      <c r="E929" t="s">
        <v>12</v>
      </c>
      <c r="F929" t="s">
        <v>13</v>
      </c>
      <c r="G929">
        <v>1</v>
      </c>
    </row>
    <row r="930" spans="1:7" x14ac:dyDescent="0.2">
      <c r="A930" t="s">
        <v>41</v>
      </c>
      <c r="B930" t="s">
        <v>30</v>
      </c>
      <c r="C930" t="s">
        <v>18</v>
      </c>
      <c r="D930" t="s">
        <v>17</v>
      </c>
      <c r="E930" t="s">
        <v>12</v>
      </c>
      <c r="F930" t="s">
        <v>13</v>
      </c>
      <c r="G930">
        <v>12</v>
      </c>
    </row>
    <row r="931" spans="1:7" x14ac:dyDescent="0.2">
      <c r="A931" t="s">
        <v>41</v>
      </c>
      <c r="B931" t="s">
        <v>30</v>
      </c>
      <c r="C931" t="s">
        <v>19</v>
      </c>
      <c r="D931" t="s">
        <v>11</v>
      </c>
      <c r="E931" t="s">
        <v>12</v>
      </c>
      <c r="F931" t="s">
        <v>13</v>
      </c>
      <c r="G931">
        <v>2</v>
      </c>
    </row>
    <row r="932" spans="1:7" x14ac:dyDescent="0.2">
      <c r="A932" t="s">
        <v>41</v>
      </c>
      <c r="B932" t="s">
        <v>30</v>
      </c>
      <c r="C932" t="s">
        <v>19</v>
      </c>
      <c r="D932" t="s">
        <v>17</v>
      </c>
      <c r="E932" t="s">
        <v>12</v>
      </c>
      <c r="F932" t="s">
        <v>13</v>
      </c>
      <c r="G932">
        <v>16</v>
      </c>
    </row>
    <row r="933" spans="1:7" x14ac:dyDescent="0.2">
      <c r="A933" t="s">
        <v>41</v>
      </c>
      <c r="B933" t="s">
        <v>30</v>
      </c>
      <c r="C933" t="s">
        <v>21</v>
      </c>
      <c r="D933" t="s">
        <v>16</v>
      </c>
      <c r="E933" t="s">
        <v>12</v>
      </c>
      <c r="F933" t="s">
        <v>13</v>
      </c>
      <c r="G933">
        <v>1</v>
      </c>
    </row>
    <row r="934" spans="1:7" x14ac:dyDescent="0.2">
      <c r="A934" t="s">
        <v>41</v>
      </c>
      <c r="B934" t="s">
        <v>30</v>
      </c>
      <c r="C934" t="s">
        <v>21</v>
      </c>
      <c r="D934" t="s">
        <v>17</v>
      </c>
      <c r="E934" t="s">
        <v>12</v>
      </c>
      <c r="F934" t="s">
        <v>13</v>
      </c>
      <c r="G934">
        <v>14</v>
      </c>
    </row>
    <row r="935" spans="1:7" x14ac:dyDescent="0.2">
      <c r="A935" t="s">
        <v>41</v>
      </c>
      <c r="B935" t="s">
        <v>30</v>
      </c>
      <c r="C935" t="s">
        <v>22</v>
      </c>
      <c r="D935" t="s">
        <v>11</v>
      </c>
      <c r="E935" t="s">
        <v>12</v>
      </c>
      <c r="F935" t="s">
        <v>13</v>
      </c>
      <c r="G935">
        <v>1</v>
      </c>
    </row>
    <row r="936" spans="1:7" x14ac:dyDescent="0.2">
      <c r="A936" t="s">
        <v>41</v>
      </c>
      <c r="B936" t="s">
        <v>30</v>
      </c>
      <c r="C936" t="s">
        <v>22</v>
      </c>
      <c r="D936" t="s">
        <v>17</v>
      </c>
      <c r="E936" t="s">
        <v>12</v>
      </c>
      <c r="F936" t="s">
        <v>13</v>
      </c>
      <c r="G936">
        <v>3</v>
      </c>
    </row>
    <row r="937" spans="1:7" x14ac:dyDescent="0.2">
      <c r="A937" t="s">
        <v>41</v>
      </c>
      <c r="B937" t="s">
        <v>30</v>
      </c>
      <c r="C937" t="s">
        <v>23</v>
      </c>
      <c r="D937" t="s">
        <v>11</v>
      </c>
      <c r="E937" t="s">
        <v>12</v>
      </c>
      <c r="F937" t="s">
        <v>13</v>
      </c>
      <c r="G937">
        <v>1</v>
      </c>
    </row>
    <row r="938" spans="1:7" x14ac:dyDescent="0.2">
      <c r="A938" t="s">
        <v>41</v>
      </c>
      <c r="B938" t="s">
        <v>30</v>
      </c>
      <c r="C938" t="s">
        <v>24</v>
      </c>
      <c r="D938" t="s">
        <v>11</v>
      </c>
      <c r="E938" t="s">
        <v>12</v>
      </c>
      <c r="F938" t="s">
        <v>13</v>
      </c>
      <c r="G938">
        <v>1</v>
      </c>
    </row>
    <row r="939" spans="1:7" x14ac:dyDescent="0.2">
      <c r="A939" t="s">
        <v>41</v>
      </c>
      <c r="B939" t="s">
        <v>30</v>
      </c>
      <c r="C939" t="s">
        <v>24</v>
      </c>
      <c r="D939" t="s">
        <v>17</v>
      </c>
      <c r="E939" t="s">
        <v>12</v>
      </c>
      <c r="F939" t="s">
        <v>13</v>
      </c>
      <c r="G939">
        <v>1</v>
      </c>
    </row>
    <row r="940" spans="1:7" x14ac:dyDescent="0.2">
      <c r="A940" t="s">
        <v>41</v>
      </c>
      <c r="B940" t="s">
        <v>30</v>
      </c>
      <c r="C940" t="s">
        <v>25</v>
      </c>
      <c r="D940" t="s">
        <v>11</v>
      </c>
      <c r="E940" t="s">
        <v>12</v>
      </c>
      <c r="F940" t="s">
        <v>13</v>
      </c>
      <c r="G940">
        <v>1</v>
      </c>
    </row>
    <row r="941" spans="1:7" x14ac:dyDescent="0.2">
      <c r="A941" t="s">
        <v>41</v>
      </c>
      <c r="B941" t="s">
        <v>30</v>
      </c>
      <c r="C941" t="s">
        <v>25</v>
      </c>
      <c r="D941" t="s">
        <v>16</v>
      </c>
      <c r="E941" t="s">
        <v>12</v>
      </c>
      <c r="F941" t="s">
        <v>13</v>
      </c>
      <c r="G941">
        <v>1</v>
      </c>
    </row>
    <row r="942" spans="1:7" x14ac:dyDescent="0.2">
      <c r="A942" t="s">
        <v>41</v>
      </c>
      <c r="B942" t="s">
        <v>30</v>
      </c>
      <c r="C942" t="s">
        <v>25</v>
      </c>
      <c r="D942" t="s">
        <v>17</v>
      </c>
      <c r="E942" t="s">
        <v>12</v>
      </c>
      <c r="F942" t="s">
        <v>13</v>
      </c>
      <c r="G942">
        <v>3</v>
      </c>
    </row>
    <row r="943" spans="1:7" x14ac:dyDescent="0.2">
      <c r="A943" t="s">
        <v>41</v>
      </c>
      <c r="B943" t="s">
        <v>30</v>
      </c>
      <c r="C943" t="s">
        <v>26</v>
      </c>
      <c r="D943" t="s">
        <v>11</v>
      </c>
      <c r="E943" t="s">
        <v>12</v>
      </c>
      <c r="F943" t="s">
        <v>13</v>
      </c>
      <c r="G943">
        <v>9</v>
      </c>
    </row>
    <row r="944" spans="1:7" x14ac:dyDescent="0.2">
      <c r="A944" t="s">
        <v>41</v>
      </c>
      <c r="B944" t="s">
        <v>30</v>
      </c>
      <c r="C944" t="s">
        <v>26</v>
      </c>
      <c r="D944" t="s">
        <v>17</v>
      </c>
      <c r="E944" t="s">
        <v>12</v>
      </c>
      <c r="F944" t="s">
        <v>13</v>
      </c>
      <c r="G944">
        <v>27.999999999999996</v>
      </c>
    </row>
    <row r="945" spans="1:7" x14ac:dyDescent="0.2">
      <c r="A945" t="s">
        <v>41</v>
      </c>
      <c r="B945" t="s">
        <v>30</v>
      </c>
      <c r="C945" t="s">
        <v>27</v>
      </c>
      <c r="D945" t="s">
        <v>17</v>
      </c>
      <c r="E945" t="s">
        <v>12</v>
      </c>
      <c r="F945" t="s">
        <v>13</v>
      </c>
      <c r="G945">
        <v>9</v>
      </c>
    </row>
    <row r="946" spans="1:7" x14ac:dyDescent="0.2">
      <c r="A946" t="s">
        <v>41</v>
      </c>
      <c r="B946" t="s">
        <v>30</v>
      </c>
      <c r="C946" t="s">
        <v>28</v>
      </c>
      <c r="D946" t="s">
        <v>11</v>
      </c>
      <c r="E946" t="s">
        <v>12</v>
      </c>
      <c r="F946" t="s">
        <v>13</v>
      </c>
      <c r="G946">
        <v>1</v>
      </c>
    </row>
    <row r="947" spans="1:7" x14ac:dyDescent="0.2">
      <c r="A947" t="s">
        <v>41</v>
      </c>
      <c r="B947" t="s">
        <v>30</v>
      </c>
      <c r="C947" t="s">
        <v>28</v>
      </c>
      <c r="D947" t="s">
        <v>16</v>
      </c>
      <c r="E947" t="s">
        <v>12</v>
      </c>
      <c r="F947" t="s">
        <v>13</v>
      </c>
      <c r="G947">
        <v>1</v>
      </c>
    </row>
    <row r="948" spans="1:7" x14ac:dyDescent="0.2">
      <c r="A948" t="s">
        <v>41</v>
      </c>
      <c r="B948" t="s">
        <v>30</v>
      </c>
      <c r="C948" t="s">
        <v>28</v>
      </c>
      <c r="D948" t="s">
        <v>17</v>
      </c>
      <c r="E948" t="s">
        <v>12</v>
      </c>
      <c r="F948" t="s">
        <v>13</v>
      </c>
      <c r="G948">
        <v>9</v>
      </c>
    </row>
    <row r="949" spans="1:7" x14ac:dyDescent="0.2">
      <c r="A949" t="s">
        <v>41</v>
      </c>
      <c r="B949" t="s">
        <v>30</v>
      </c>
      <c r="C949" t="s">
        <v>29</v>
      </c>
      <c r="D949" t="s">
        <v>17</v>
      </c>
      <c r="E949" t="s">
        <v>12</v>
      </c>
      <c r="F949" t="s">
        <v>13</v>
      </c>
      <c r="G949">
        <v>27.999999999999996</v>
      </c>
    </row>
    <row r="950" spans="1:7" x14ac:dyDescent="0.2">
      <c r="A950" t="s">
        <v>41</v>
      </c>
      <c r="B950" t="s">
        <v>31</v>
      </c>
      <c r="C950" t="s">
        <v>10</v>
      </c>
      <c r="D950" t="s">
        <v>11</v>
      </c>
      <c r="E950" t="s">
        <v>12</v>
      </c>
      <c r="F950" t="s">
        <v>13</v>
      </c>
      <c r="G950">
        <v>2</v>
      </c>
    </row>
    <row r="951" spans="1:7" x14ac:dyDescent="0.2">
      <c r="A951" t="s">
        <v>41</v>
      </c>
      <c r="B951" t="s">
        <v>31</v>
      </c>
      <c r="C951" t="s">
        <v>10</v>
      </c>
      <c r="D951" t="s">
        <v>17</v>
      </c>
      <c r="E951" t="s">
        <v>12</v>
      </c>
      <c r="F951" t="s">
        <v>13</v>
      </c>
      <c r="G951">
        <v>3</v>
      </c>
    </row>
    <row r="952" spans="1:7" x14ac:dyDescent="0.2">
      <c r="A952" t="s">
        <v>41</v>
      </c>
      <c r="B952" t="s">
        <v>31</v>
      </c>
      <c r="C952" t="s">
        <v>18</v>
      </c>
      <c r="D952" t="s">
        <v>16</v>
      </c>
      <c r="E952" t="s">
        <v>12</v>
      </c>
      <c r="F952" t="s">
        <v>13</v>
      </c>
      <c r="G952">
        <v>2</v>
      </c>
    </row>
    <row r="953" spans="1:7" x14ac:dyDescent="0.2">
      <c r="A953" t="s">
        <v>41</v>
      </c>
      <c r="B953" t="s">
        <v>31</v>
      </c>
      <c r="C953" t="s">
        <v>18</v>
      </c>
      <c r="D953" t="s">
        <v>17</v>
      </c>
      <c r="E953" t="s">
        <v>12</v>
      </c>
      <c r="F953" t="s">
        <v>13</v>
      </c>
      <c r="G953">
        <v>2</v>
      </c>
    </row>
    <row r="954" spans="1:7" x14ac:dyDescent="0.2">
      <c r="A954" t="s">
        <v>41</v>
      </c>
      <c r="B954" t="s">
        <v>31</v>
      </c>
      <c r="C954" t="s">
        <v>19</v>
      </c>
      <c r="D954" t="s">
        <v>11</v>
      </c>
      <c r="E954" t="s">
        <v>12</v>
      </c>
      <c r="F954" t="s">
        <v>13</v>
      </c>
      <c r="G954">
        <v>5</v>
      </c>
    </row>
    <row r="955" spans="1:7" x14ac:dyDescent="0.2">
      <c r="A955" t="s">
        <v>41</v>
      </c>
      <c r="B955" t="s">
        <v>31</v>
      </c>
      <c r="C955" t="s">
        <v>19</v>
      </c>
      <c r="D955" t="s">
        <v>16</v>
      </c>
      <c r="E955" t="s">
        <v>12</v>
      </c>
      <c r="F955" t="s">
        <v>13</v>
      </c>
      <c r="G955">
        <v>1</v>
      </c>
    </row>
    <row r="956" spans="1:7" x14ac:dyDescent="0.2">
      <c r="A956" t="s">
        <v>41</v>
      </c>
      <c r="B956" t="s">
        <v>31</v>
      </c>
      <c r="C956" t="s">
        <v>19</v>
      </c>
      <c r="D956" t="s">
        <v>17</v>
      </c>
      <c r="E956" t="s">
        <v>12</v>
      </c>
      <c r="F956" t="s">
        <v>13</v>
      </c>
      <c r="G956">
        <v>3</v>
      </c>
    </row>
    <row r="957" spans="1:7" x14ac:dyDescent="0.2">
      <c r="A957" t="s">
        <v>41</v>
      </c>
      <c r="B957" t="s">
        <v>31</v>
      </c>
      <c r="C957" t="s">
        <v>21</v>
      </c>
      <c r="D957" t="s">
        <v>11</v>
      </c>
      <c r="E957" t="s">
        <v>12</v>
      </c>
      <c r="F957" t="s">
        <v>13</v>
      </c>
      <c r="G957">
        <v>4</v>
      </c>
    </row>
    <row r="958" spans="1:7" x14ac:dyDescent="0.2">
      <c r="A958" t="s">
        <v>41</v>
      </c>
      <c r="B958" t="s">
        <v>31</v>
      </c>
      <c r="C958" t="s">
        <v>21</v>
      </c>
      <c r="D958" t="s">
        <v>17</v>
      </c>
      <c r="E958" t="s">
        <v>12</v>
      </c>
      <c r="F958" t="s">
        <v>13</v>
      </c>
      <c r="G958">
        <v>6</v>
      </c>
    </row>
    <row r="959" spans="1:7" x14ac:dyDescent="0.2">
      <c r="A959" t="s">
        <v>41</v>
      </c>
      <c r="B959" t="s">
        <v>31</v>
      </c>
      <c r="C959" t="s">
        <v>22</v>
      </c>
      <c r="D959" t="s">
        <v>11</v>
      </c>
      <c r="E959" t="s">
        <v>12</v>
      </c>
      <c r="F959" t="s">
        <v>13</v>
      </c>
      <c r="G959">
        <v>7</v>
      </c>
    </row>
    <row r="960" spans="1:7" x14ac:dyDescent="0.2">
      <c r="A960" t="s">
        <v>41</v>
      </c>
      <c r="B960" t="s">
        <v>31</v>
      </c>
      <c r="C960" t="s">
        <v>22</v>
      </c>
      <c r="D960" t="s">
        <v>17</v>
      </c>
      <c r="E960" t="s">
        <v>12</v>
      </c>
      <c r="F960" t="s">
        <v>13</v>
      </c>
      <c r="G960">
        <v>4</v>
      </c>
    </row>
    <row r="961" spans="1:7" x14ac:dyDescent="0.2">
      <c r="A961" t="s">
        <v>41</v>
      </c>
      <c r="B961" t="s">
        <v>31</v>
      </c>
      <c r="C961" t="s">
        <v>23</v>
      </c>
      <c r="D961" t="s">
        <v>11</v>
      </c>
      <c r="E961" t="s">
        <v>12</v>
      </c>
      <c r="F961" t="s">
        <v>13</v>
      </c>
      <c r="G961">
        <v>5</v>
      </c>
    </row>
    <row r="962" spans="1:7" x14ac:dyDescent="0.2">
      <c r="A962" t="s">
        <v>41</v>
      </c>
      <c r="B962" t="s">
        <v>31</v>
      </c>
      <c r="C962" t="s">
        <v>23</v>
      </c>
      <c r="D962" t="s">
        <v>16</v>
      </c>
      <c r="E962" t="s">
        <v>12</v>
      </c>
      <c r="F962" t="s">
        <v>13</v>
      </c>
      <c r="G962">
        <v>1</v>
      </c>
    </row>
    <row r="963" spans="1:7" x14ac:dyDescent="0.2">
      <c r="A963" t="s">
        <v>41</v>
      </c>
      <c r="B963" t="s">
        <v>31</v>
      </c>
      <c r="C963" t="s">
        <v>23</v>
      </c>
      <c r="D963" t="s">
        <v>17</v>
      </c>
      <c r="E963" t="s">
        <v>12</v>
      </c>
      <c r="F963" t="s">
        <v>13</v>
      </c>
      <c r="G963">
        <v>2</v>
      </c>
    </row>
    <row r="964" spans="1:7" x14ac:dyDescent="0.2">
      <c r="A964" t="s">
        <v>41</v>
      </c>
      <c r="B964" t="s">
        <v>31</v>
      </c>
      <c r="C964" t="s">
        <v>24</v>
      </c>
      <c r="D964" t="s">
        <v>11</v>
      </c>
      <c r="E964" t="s">
        <v>12</v>
      </c>
      <c r="F964" t="s">
        <v>13</v>
      </c>
      <c r="G964">
        <v>1</v>
      </c>
    </row>
    <row r="965" spans="1:7" x14ac:dyDescent="0.2">
      <c r="A965" t="s">
        <v>41</v>
      </c>
      <c r="B965" t="s">
        <v>31</v>
      </c>
      <c r="C965" t="s">
        <v>24</v>
      </c>
      <c r="D965" t="s">
        <v>17</v>
      </c>
      <c r="E965" t="s">
        <v>12</v>
      </c>
      <c r="F965" t="s">
        <v>13</v>
      </c>
      <c r="G965">
        <v>5</v>
      </c>
    </row>
    <row r="966" spans="1:7" x14ac:dyDescent="0.2">
      <c r="A966" t="s">
        <v>41</v>
      </c>
      <c r="B966" t="s">
        <v>31</v>
      </c>
      <c r="C966" t="s">
        <v>25</v>
      </c>
      <c r="D966" t="s">
        <v>11</v>
      </c>
      <c r="E966" t="s">
        <v>12</v>
      </c>
      <c r="F966" t="s">
        <v>13</v>
      </c>
      <c r="G966">
        <v>9</v>
      </c>
    </row>
    <row r="967" spans="1:7" x14ac:dyDescent="0.2">
      <c r="A967" t="s">
        <v>41</v>
      </c>
      <c r="B967" t="s">
        <v>31</v>
      </c>
      <c r="C967" t="s">
        <v>25</v>
      </c>
      <c r="D967" t="s">
        <v>17</v>
      </c>
      <c r="E967" t="s">
        <v>12</v>
      </c>
      <c r="F967" t="s">
        <v>13</v>
      </c>
      <c r="G967">
        <v>8</v>
      </c>
    </row>
    <row r="968" spans="1:7" x14ac:dyDescent="0.2">
      <c r="A968" t="s">
        <v>41</v>
      </c>
      <c r="B968" t="s">
        <v>31</v>
      </c>
      <c r="C968" t="s">
        <v>26</v>
      </c>
      <c r="D968" t="s">
        <v>11</v>
      </c>
      <c r="E968" t="s">
        <v>12</v>
      </c>
      <c r="F968" t="s">
        <v>13</v>
      </c>
      <c r="G968">
        <v>12</v>
      </c>
    </row>
    <row r="969" spans="1:7" x14ac:dyDescent="0.2">
      <c r="A969" t="s">
        <v>41</v>
      </c>
      <c r="B969" t="s">
        <v>31</v>
      </c>
      <c r="C969" t="s">
        <v>26</v>
      </c>
      <c r="D969" t="s">
        <v>16</v>
      </c>
      <c r="E969" t="s">
        <v>12</v>
      </c>
      <c r="F969" t="s">
        <v>13</v>
      </c>
      <c r="G969">
        <v>3</v>
      </c>
    </row>
    <row r="970" spans="1:7" x14ac:dyDescent="0.2">
      <c r="A970" t="s">
        <v>41</v>
      </c>
      <c r="B970" t="s">
        <v>31</v>
      </c>
      <c r="C970" t="s">
        <v>26</v>
      </c>
      <c r="D970" t="s">
        <v>17</v>
      </c>
      <c r="E970" t="s">
        <v>12</v>
      </c>
      <c r="F970" t="s">
        <v>13</v>
      </c>
      <c r="G970">
        <v>47</v>
      </c>
    </row>
    <row r="971" spans="1:7" x14ac:dyDescent="0.2">
      <c r="A971" t="s">
        <v>41</v>
      </c>
      <c r="B971" t="s">
        <v>31</v>
      </c>
      <c r="C971" t="s">
        <v>27</v>
      </c>
      <c r="D971" t="s">
        <v>11</v>
      </c>
      <c r="E971" t="s">
        <v>12</v>
      </c>
      <c r="F971" t="s">
        <v>13</v>
      </c>
      <c r="G971">
        <v>2</v>
      </c>
    </row>
    <row r="972" spans="1:7" x14ac:dyDescent="0.2">
      <c r="A972" t="s">
        <v>41</v>
      </c>
      <c r="B972" t="s">
        <v>31</v>
      </c>
      <c r="C972" t="s">
        <v>27</v>
      </c>
      <c r="D972" t="s">
        <v>16</v>
      </c>
      <c r="E972" t="s">
        <v>12</v>
      </c>
      <c r="F972" t="s">
        <v>13</v>
      </c>
      <c r="G972">
        <v>1</v>
      </c>
    </row>
    <row r="973" spans="1:7" x14ac:dyDescent="0.2">
      <c r="A973" t="s">
        <v>41</v>
      </c>
      <c r="B973" t="s">
        <v>31</v>
      </c>
      <c r="C973" t="s">
        <v>27</v>
      </c>
      <c r="D973" t="s">
        <v>17</v>
      </c>
      <c r="E973" t="s">
        <v>12</v>
      </c>
      <c r="F973" t="s">
        <v>13</v>
      </c>
      <c r="G973">
        <v>22.000000000000004</v>
      </c>
    </row>
    <row r="974" spans="1:7" x14ac:dyDescent="0.2">
      <c r="A974" t="s">
        <v>41</v>
      </c>
      <c r="B974" t="s">
        <v>31</v>
      </c>
      <c r="C974" t="s">
        <v>28</v>
      </c>
      <c r="D974" t="s">
        <v>11</v>
      </c>
      <c r="E974" t="s">
        <v>12</v>
      </c>
      <c r="F974" t="s">
        <v>13</v>
      </c>
      <c r="G974">
        <v>1</v>
      </c>
    </row>
    <row r="975" spans="1:7" x14ac:dyDescent="0.2">
      <c r="A975" t="s">
        <v>41</v>
      </c>
      <c r="B975" t="s">
        <v>31</v>
      </c>
      <c r="C975" t="s">
        <v>28</v>
      </c>
      <c r="D975" t="s">
        <v>16</v>
      </c>
      <c r="E975" t="s">
        <v>12</v>
      </c>
      <c r="F975" t="s">
        <v>13</v>
      </c>
      <c r="G975">
        <v>2</v>
      </c>
    </row>
    <row r="976" spans="1:7" x14ac:dyDescent="0.2">
      <c r="A976" t="s">
        <v>41</v>
      </c>
      <c r="B976" t="s">
        <v>31</v>
      </c>
      <c r="C976" t="s">
        <v>28</v>
      </c>
      <c r="D976" t="s">
        <v>17</v>
      </c>
      <c r="E976" t="s">
        <v>12</v>
      </c>
      <c r="F976" t="s">
        <v>13</v>
      </c>
      <c r="G976">
        <v>47</v>
      </c>
    </row>
    <row r="977" spans="1:7" x14ac:dyDescent="0.2">
      <c r="A977" t="s">
        <v>41</v>
      </c>
      <c r="B977" t="s">
        <v>31</v>
      </c>
      <c r="C977" t="s">
        <v>29</v>
      </c>
      <c r="D977" t="s">
        <v>11</v>
      </c>
      <c r="E977" t="s">
        <v>12</v>
      </c>
      <c r="F977" t="s">
        <v>13</v>
      </c>
      <c r="G977">
        <v>2</v>
      </c>
    </row>
    <row r="978" spans="1:7" x14ac:dyDescent="0.2">
      <c r="A978" t="s">
        <v>41</v>
      </c>
      <c r="B978" t="s">
        <v>31</v>
      </c>
      <c r="C978" t="s">
        <v>29</v>
      </c>
      <c r="D978" t="s">
        <v>16</v>
      </c>
      <c r="E978" t="s">
        <v>12</v>
      </c>
      <c r="F978" t="s">
        <v>13</v>
      </c>
      <c r="G978">
        <v>2</v>
      </c>
    </row>
    <row r="979" spans="1:7" x14ac:dyDescent="0.2">
      <c r="A979" t="s">
        <v>41</v>
      </c>
      <c r="B979" t="s">
        <v>31</v>
      </c>
      <c r="C979" t="s">
        <v>29</v>
      </c>
      <c r="D979" t="s">
        <v>17</v>
      </c>
      <c r="E979" t="s">
        <v>12</v>
      </c>
      <c r="F979" t="s">
        <v>13</v>
      </c>
      <c r="G979">
        <v>22.999999999999996</v>
      </c>
    </row>
    <row r="980" spans="1:7" x14ac:dyDescent="0.2">
      <c r="A980" t="s">
        <v>41</v>
      </c>
      <c r="B980" t="s">
        <v>32</v>
      </c>
      <c r="C980" t="s">
        <v>10</v>
      </c>
      <c r="D980" t="s">
        <v>16</v>
      </c>
      <c r="E980" t="s">
        <v>12</v>
      </c>
      <c r="F980" t="s">
        <v>13</v>
      </c>
      <c r="G980">
        <v>1</v>
      </c>
    </row>
    <row r="981" spans="1:7" x14ac:dyDescent="0.2">
      <c r="A981" t="s">
        <v>41</v>
      </c>
      <c r="B981" t="s">
        <v>32</v>
      </c>
      <c r="C981" t="s">
        <v>10</v>
      </c>
      <c r="D981" t="s">
        <v>17</v>
      </c>
      <c r="E981" t="s">
        <v>12</v>
      </c>
      <c r="F981" t="s">
        <v>13</v>
      </c>
      <c r="G981">
        <v>3</v>
      </c>
    </row>
    <row r="982" spans="1:7" x14ac:dyDescent="0.2">
      <c r="A982" t="s">
        <v>41</v>
      </c>
      <c r="B982" t="s">
        <v>32</v>
      </c>
      <c r="C982" t="s">
        <v>21</v>
      </c>
      <c r="D982" t="s">
        <v>17</v>
      </c>
      <c r="E982" t="s">
        <v>12</v>
      </c>
      <c r="F982" t="s">
        <v>13</v>
      </c>
      <c r="G982">
        <v>3</v>
      </c>
    </row>
    <row r="983" spans="1:7" x14ac:dyDescent="0.2">
      <c r="A983" t="s">
        <v>41</v>
      </c>
      <c r="B983" t="s">
        <v>32</v>
      </c>
      <c r="C983" t="s">
        <v>25</v>
      </c>
      <c r="D983" t="s">
        <v>17</v>
      </c>
      <c r="E983" t="s">
        <v>12</v>
      </c>
      <c r="F983" t="s">
        <v>13</v>
      </c>
      <c r="G983">
        <v>5</v>
      </c>
    </row>
    <row r="984" spans="1:7" x14ac:dyDescent="0.2">
      <c r="A984" t="s">
        <v>41</v>
      </c>
      <c r="B984" t="s">
        <v>32</v>
      </c>
      <c r="C984" t="s">
        <v>26</v>
      </c>
      <c r="D984" t="s">
        <v>11</v>
      </c>
      <c r="E984" t="s">
        <v>12</v>
      </c>
      <c r="F984" t="s">
        <v>13</v>
      </c>
      <c r="G984">
        <v>1</v>
      </c>
    </row>
    <row r="985" spans="1:7" x14ac:dyDescent="0.2">
      <c r="A985" t="s">
        <v>41</v>
      </c>
      <c r="B985" t="s">
        <v>32</v>
      </c>
      <c r="C985" t="s">
        <v>26</v>
      </c>
      <c r="D985" t="s">
        <v>17</v>
      </c>
      <c r="E985" t="s">
        <v>12</v>
      </c>
      <c r="F985" t="s">
        <v>13</v>
      </c>
      <c r="G985">
        <v>4</v>
      </c>
    </row>
    <row r="986" spans="1:7" x14ac:dyDescent="0.2">
      <c r="A986" t="s">
        <v>41</v>
      </c>
      <c r="B986" t="s">
        <v>32</v>
      </c>
      <c r="C986" t="s">
        <v>27</v>
      </c>
      <c r="D986" t="s">
        <v>17</v>
      </c>
      <c r="E986" t="s">
        <v>12</v>
      </c>
      <c r="F986" t="s">
        <v>13</v>
      </c>
      <c r="G986">
        <v>2</v>
      </c>
    </row>
    <row r="987" spans="1:7" x14ac:dyDescent="0.2">
      <c r="A987" t="s">
        <v>41</v>
      </c>
      <c r="B987" t="s">
        <v>32</v>
      </c>
      <c r="C987" t="s">
        <v>29</v>
      </c>
      <c r="D987" t="s">
        <v>17</v>
      </c>
      <c r="E987" t="s">
        <v>12</v>
      </c>
      <c r="F987" t="s">
        <v>13</v>
      </c>
      <c r="G987">
        <v>4</v>
      </c>
    </row>
    <row r="988" spans="1:7" x14ac:dyDescent="0.2">
      <c r="A988" t="s">
        <v>42</v>
      </c>
      <c r="B988" t="s">
        <v>9</v>
      </c>
      <c r="C988" t="s">
        <v>10</v>
      </c>
      <c r="D988" t="s">
        <v>11</v>
      </c>
      <c r="E988" t="s">
        <v>12</v>
      </c>
      <c r="F988" t="s">
        <v>13</v>
      </c>
      <c r="G988">
        <v>8</v>
      </c>
    </row>
    <row r="989" spans="1:7" x14ac:dyDescent="0.2">
      <c r="A989" t="s">
        <v>42</v>
      </c>
      <c r="B989" t="s">
        <v>9</v>
      </c>
      <c r="C989" t="s">
        <v>10</v>
      </c>
      <c r="D989" t="s">
        <v>16</v>
      </c>
      <c r="E989" t="s">
        <v>12</v>
      </c>
      <c r="F989" t="s">
        <v>13</v>
      </c>
      <c r="G989">
        <v>22.999999999999996</v>
      </c>
    </row>
    <row r="990" spans="1:7" x14ac:dyDescent="0.2">
      <c r="A990" t="s">
        <v>42</v>
      </c>
      <c r="B990" t="s">
        <v>9</v>
      </c>
      <c r="C990" t="s">
        <v>10</v>
      </c>
      <c r="D990" t="s">
        <v>17</v>
      </c>
      <c r="E990" t="s">
        <v>12</v>
      </c>
      <c r="F990" t="s">
        <v>13</v>
      </c>
      <c r="G990">
        <v>22.000000000000004</v>
      </c>
    </row>
    <row r="991" spans="1:7" x14ac:dyDescent="0.2">
      <c r="A991" t="s">
        <v>42</v>
      </c>
      <c r="B991" t="s">
        <v>9</v>
      </c>
      <c r="C991" t="s">
        <v>18</v>
      </c>
      <c r="D991" t="s">
        <v>11</v>
      </c>
      <c r="E991" t="s">
        <v>12</v>
      </c>
      <c r="F991" t="s">
        <v>13</v>
      </c>
      <c r="G991">
        <v>9</v>
      </c>
    </row>
    <row r="992" spans="1:7" x14ac:dyDescent="0.2">
      <c r="A992" t="s">
        <v>42</v>
      </c>
      <c r="B992" t="s">
        <v>9</v>
      </c>
      <c r="C992" t="s">
        <v>18</v>
      </c>
      <c r="D992" t="s">
        <v>16</v>
      </c>
      <c r="E992" t="s">
        <v>12</v>
      </c>
      <c r="F992" t="s">
        <v>13</v>
      </c>
      <c r="G992">
        <v>16</v>
      </c>
    </row>
    <row r="993" spans="1:7" x14ac:dyDescent="0.2">
      <c r="A993" t="s">
        <v>42</v>
      </c>
      <c r="B993" t="s">
        <v>9</v>
      </c>
      <c r="C993" t="s">
        <v>18</v>
      </c>
      <c r="D993" t="s">
        <v>17</v>
      </c>
      <c r="E993" t="s">
        <v>12</v>
      </c>
      <c r="F993" t="s">
        <v>13</v>
      </c>
      <c r="G993">
        <v>25</v>
      </c>
    </row>
    <row r="994" spans="1:7" x14ac:dyDescent="0.2">
      <c r="A994" t="s">
        <v>42</v>
      </c>
      <c r="B994" t="s">
        <v>9</v>
      </c>
      <c r="C994" t="s">
        <v>19</v>
      </c>
      <c r="D994" t="s">
        <v>11</v>
      </c>
      <c r="E994" t="s">
        <v>12</v>
      </c>
      <c r="F994" t="s">
        <v>13</v>
      </c>
      <c r="G994">
        <v>7</v>
      </c>
    </row>
    <row r="995" spans="1:7" x14ac:dyDescent="0.2">
      <c r="A995" t="s">
        <v>42</v>
      </c>
      <c r="B995" t="s">
        <v>9</v>
      </c>
      <c r="C995" t="s">
        <v>19</v>
      </c>
      <c r="D995" t="s">
        <v>16</v>
      </c>
      <c r="E995" t="s">
        <v>12</v>
      </c>
      <c r="F995" t="s">
        <v>13</v>
      </c>
      <c r="G995">
        <v>13</v>
      </c>
    </row>
    <row r="996" spans="1:7" x14ac:dyDescent="0.2">
      <c r="A996" t="s">
        <v>42</v>
      </c>
      <c r="B996" t="s">
        <v>9</v>
      </c>
      <c r="C996" t="s">
        <v>19</v>
      </c>
      <c r="D996" t="s">
        <v>17</v>
      </c>
      <c r="E996" t="s">
        <v>12</v>
      </c>
      <c r="F996" t="s">
        <v>13</v>
      </c>
      <c r="G996">
        <v>33</v>
      </c>
    </row>
    <row r="997" spans="1:7" x14ac:dyDescent="0.2">
      <c r="A997" t="s">
        <v>42</v>
      </c>
      <c r="B997" t="s">
        <v>9</v>
      </c>
      <c r="C997" t="s">
        <v>21</v>
      </c>
      <c r="D997" t="s">
        <v>11</v>
      </c>
      <c r="E997" t="s">
        <v>12</v>
      </c>
      <c r="F997" t="s">
        <v>13</v>
      </c>
      <c r="G997">
        <v>9</v>
      </c>
    </row>
    <row r="998" spans="1:7" x14ac:dyDescent="0.2">
      <c r="A998" t="s">
        <v>42</v>
      </c>
      <c r="B998" t="s">
        <v>9</v>
      </c>
      <c r="C998" t="s">
        <v>21</v>
      </c>
      <c r="D998" t="s">
        <v>16</v>
      </c>
      <c r="E998" t="s">
        <v>12</v>
      </c>
      <c r="F998" t="s">
        <v>13</v>
      </c>
      <c r="G998">
        <v>14</v>
      </c>
    </row>
    <row r="999" spans="1:7" x14ac:dyDescent="0.2">
      <c r="A999" t="s">
        <v>42</v>
      </c>
      <c r="B999" t="s">
        <v>9</v>
      </c>
      <c r="C999" t="s">
        <v>21</v>
      </c>
      <c r="D999" t="s">
        <v>17</v>
      </c>
      <c r="E999" t="s">
        <v>12</v>
      </c>
      <c r="F999" t="s">
        <v>13</v>
      </c>
      <c r="G999">
        <v>38</v>
      </c>
    </row>
    <row r="1000" spans="1:7" x14ac:dyDescent="0.2">
      <c r="A1000" t="s">
        <v>42</v>
      </c>
      <c r="B1000" t="s">
        <v>9</v>
      </c>
      <c r="C1000" t="s">
        <v>22</v>
      </c>
      <c r="D1000" t="s">
        <v>11</v>
      </c>
      <c r="E1000" t="s">
        <v>12</v>
      </c>
      <c r="F1000" t="s">
        <v>13</v>
      </c>
      <c r="G1000">
        <v>2</v>
      </c>
    </row>
    <row r="1001" spans="1:7" x14ac:dyDescent="0.2">
      <c r="A1001" t="s">
        <v>42</v>
      </c>
      <c r="B1001" t="s">
        <v>9</v>
      </c>
      <c r="C1001" t="s">
        <v>22</v>
      </c>
      <c r="D1001" t="s">
        <v>16</v>
      </c>
      <c r="E1001" t="s">
        <v>12</v>
      </c>
      <c r="F1001" t="s">
        <v>13</v>
      </c>
      <c r="G1001">
        <v>6</v>
      </c>
    </row>
    <row r="1002" spans="1:7" x14ac:dyDescent="0.2">
      <c r="A1002" t="s">
        <v>42</v>
      </c>
      <c r="B1002" t="s">
        <v>9</v>
      </c>
      <c r="C1002" t="s">
        <v>22</v>
      </c>
      <c r="D1002" t="s">
        <v>17</v>
      </c>
      <c r="E1002" t="s">
        <v>12</v>
      </c>
      <c r="F1002" t="s">
        <v>13</v>
      </c>
      <c r="G1002">
        <v>29</v>
      </c>
    </row>
    <row r="1003" spans="1:7" x14ac:dyDescent="0.2">
      <c r="A1003" t="s">
        <v>42</v>
      </c>
      <c r="B1003" t="s">
        <v>9</v>
      </c>
      <c r="C1003" t="s">
        <v>23</v>
      </c>
      <c r="D1003" t="s">
        <v>11</v>
      </c>
      <c r="E1003" t="s">
        <v>12</v>
      </c>
      <c r="F1003" t="s">
        <v>13</v>
      </c>
      <c r="G1003">
        <v>9</v>
      </c>
    </row>
    <row r="1004" spans="1:7" x14ac:dyDescent="0.2">
      <c r="A1004" t="s">
        <v>42</v>
      </c>
      <c r="B1004" t="s">
        <v>9</v>
      </c>
      <c r="C1004" t="s">
        <v>23</v>
      </c>
      <c r="D1004" t="s">
        <v>16</v>
      </c>
      <c r="E1004" t="s">
        <v>12</v>
      </c>
      <c r="F1004" t="s">
        <v>13</v>
      </c>
      <c r="G1004">
        <v>12</v>
      </c>
    </row>
    <row r="1005" spans="1:7" x14ac:dyDescent="0.2">
      <c r="A1005" t="s">
        <v>42</v>
      </c>
      <c r="B1005" t="s">
        <v>9</v>
      </c>
      <c r="C1005" t="s">
        <v>23</v>
      </c>
      <c r="D1005" t="s">
        <v>17</v>
      </c>
      <c r="E1005" t="s">
        <v>12</v>
      </c>
      <c r="F1005" t="s">
        <v>13</v>
      </c>
      <c r="G1005">
        <v>20</v>
      </c>
    </row>
    <row r="1006" spans="1:7" x14ac:dyDescent="0.2">
      <c r="A1006" t="s">
        <v>42</v>
      </c>
      <c r="B1006" t="s">
        <v>9</v>
      </c>
      <c r="C1006" t="s">
        <v>24</v>
      </c>
      <c r="D1006" t="s">
        <v>11</v>
      </c>
      <c r="E1006" t="s">
        <v>12</v>
      </c>
      <c r="F1006" t="s">
        <v>13</v>
      </c>
      <c r="G1006">
        <v>8</v>
      </c>
    </row>
    <row r="1007" spans="1:7" x14ac:dyDescent="0.2">
      <c r="A1007" t="s">
        <v>42</v>
      </c>
      <c r="B1007" t="s">
        <v>9</v>
      </c>
      <c r="C1007" t="s">
        <v>24</v>
      </c>
      <c r="D1007" t="s">
        <v>16</v>
      </c>
      <c r="E1007" t="s">
        <v>12</v>
      </c>
      <c r="F1007" t="s">
        <v>13</v>
      </c>
      <c r="G1007">
        <v>6</v>
      </c>
    </row>
    <row r="1008" spans="1:7" x14ac:dyDescent="0.2">
      <c r="A1008" t="s">
        <v>42</v>
      </c>
      <c r="B1008" t="s">
        <v>9</v>
      </c>
      <c r="C1008" t="s">
        <v>24</v>
      </c>
      <c r="D1008" t="s">
        <v>17</v>
      </c>
      <c r="E1008" t="s">
        <v>12</v>
      </c>
      <c r="F1008" t="s">
        <v>13</v>
      </c>
      <c r="G1008">
        <v>20</v>
      </c>
    </row>
    <row r="1009" spans="1:7" x14ac:dyDescent="0.2">
      <c r="A1009" t="s">
        <v>42</v>
      </c>
      <c r="B1009" t="s">
        <v>9</v>
      </c>
      <c r="C1009" t="s">
        <v>25</v>
      </c>
      <c r="D1009" t="s">
        <v>11</v>
      </c>
      <c r="E1009" t="s">
        <v>12</v>
      </c>
      <c r="F1009" t="s">
        <v>13</v>
      </c>
      <c r="G1009">
        <v>11</v>
      </c>
    </row>
    <row r="1010" spans="1:7" x14ac:dyDescent="0.2">
      <c r="A1010" t="s">
        <v>42</v>
      </c>
      <c r="B1010" t="s">
        <v>9</v>
      </c>
      <c r="C1010" t="s">
        <v>25</v>
      </c>
      <c r="D1010" t="s">
        <v>16</v>
      </c>
      <c r="E1010" t="s">
        <v>12</v>
      </c>
      <c r="F1010" t="s">
        <v>13</v>
      </c>
      <c r="G1010">
        <v>13</v>
      </c>
    </row>
    <row r="1011" spans="1:7" x14ac:dyDescent="0.2">
      <c r="A1011" t="s">
        <v>42</v>
      </c>
      <c r="B1011" t="s">
        <v>9</v>
      </c>
      <c r="C1011" t="s">
        <v>25</v>
      </c>
      <c r="D1011" t="s">
        <v>20</v>
      </c>
      <c r="E1011" t="s">
        <v>12</v>
      </c>
      <c r="F1011" t="s">
        <v>13</v>
      </c>
      <c r="G1011">
        <v>1</v>
      </c>
    </row>
    <row r="1012" spans="1:7" x14ac:dyDescent="0.2">
      <c r="A1012" t="s">
        <v>42</v>
      </c>
      <c r="B1012" t="s">
        <v>9</v>
      </c>
      <c r="C1012" t="s">
        <v>25</v>
      </c>
      <c r="D1012" t="s">
        <v>17</v>
      </c>
      <c r="E1012" t="s">
        <v>12</v>
      </c>
      <c r="F1012" t="s">
        <v>13</v>
      </c>
      <c r="G1012">
        <v>38</v>
      </c>
    </row>
    <row r="1013" spans="1:7" x14ac:dyDescent="0.2">
      <c r="A1013" t="s">
        <v>42</v>
      </c>
      <c r="B1013" t="s">
        <v>9</v>
      </c>
      <c r="C1013" t="s">
        <v>26</v>
      </c>
      <c r="D1013" t="s">
        <v>11</v>
      </c>
      <c r="E1013" t="s">
        <v>12</v>
      </c>
      <c r="F1013" t="s">
        <v>13</v>
      </c>
      <c r="G1013">
        <v>5</v>
      </c>
    </row>
    <row r="1014" spans="1:7" x14ac:dyDescent="0.2">
      <c r="A1014" t="s">
        <v>42</v>
      </c>
      <c r="B1014" t="s">
        <v>9</v>
      </c>
      <c r="C1014" t="s">
        <v>26</v>
      </c>
      <c r="D1014" t="s">
        <v>16</v>
      </c>
      <c r="E1014" t="s">
        <v>12</v>
      </c>
      <c r="F1014" t="s">
        <v>13</v>
      </c>
      <c r="G1014">
        <v>5</v>
      </c>
    </row>
    <row r="1015" spans="1:7" x14ac:dyDescent="0.2">
      <c r="A1015" t="s">
        <v>42</v>
      </c>
      <c r="B1015" t="s">
        <v>9</v>
      </c>
      <c r="C1015" t="s">
        <v>26</v>
      </c>
      <c r="D1015" t="s">
        <v>17</v>
      </c>
      <c r="E1015" t="s">
        <v>12</v>
      </c>
      <c r="F1015" t="s">
        <v>13</v>
      </c>
      <c r="G1015">
        <v>55</v>
      </c>
    </row>
    <row r="1016" spans="1:7" x14ac:dyDescent="0.2">
      <c r="A1016" t="s">
        <v>42</v>
      </c>
      <c r="B1016" t="s">
        <v>9</v>
      </c>
      <c r="C1016" t="s">
        <v>27</v>
      </c>
      <c r="D1016" t="s">
        <v>11</v>
      </c>
      <c r="E1016" t="s">
        <v>12</v>
      </c>
      <c r="F1016" t="s">
        <v>13</v>
      </c>
      <c r="G1016">
        <v>7</v>
      </c>
    </row>
    <row r="1017" spans="1:7" x14ac:dyDescent="0.2">
      <c r="A1017" t="s">
        <v>42</v>
      </c>
      <c r="B1017" t="s">
        <v>9</v>
      </c>
      <c r="C1017" t="s">
        <v>27</v>
      </c>
      <c r="D1017" t="s">
        <v>16</v>
      </c>
      <c r="E1017" t="s">
        <v>12</v>
      </c>
      <c r="F1017" t="s">
        <v>13</v>
      </c>
      <c r="G1017">
        <v>4</v>
      </c>
    </row>
    <row r="1018" spans="1:7" x14ac:dyDescent="0.2">
      <c r="A1018" t="s">
        <v>42</v>
      </c>
      <c r="B1018" t="s">
        <v>9</v>
      </c>
      <c r="C1018" t="s">
        <v>27</v>
      </c>
      <c r="D1018" t="s">
        <v>17</v>
      </c>
      <c r="E1018" t="s">
        <v>12</v>
      </c>
      <c r="F1018" t="s">
        <v>13</v>
      </c>
      <c r="G1018">
        <v>40</v>
      </c>
    </row>
    <row r="1019" spans="1:7" x14ac:dyDescent="0.2">
      <c r="A1019" t="s">
        <v>42</v>
      </c>
      <c r="B1019" t="s">
        <v>9</v>
      </c>
      <c r="C1019" t="s">
        <v>28</v>
      </c>
      <c r="D1019" t="s">
        <v>11</v>
      </c>
      <c r="E1019" t="s">
        <v>12</v>
      </c>
      <c r="F1019" t="s">
        <v>13</v>
      </c>
      <c r="G1019">
        <v>1</v>
      </c>
    </row>
    <row r="1020" spans="1:7" x14ac:dyDescent="0.2">
      <c r="A1020" t="s">
        <v>42</v>
      </c>
      <c r="B1020" t="s">
        <v>9</v>
      </c>
      <c r="C1020" t="s">
        <v>28</v>
      </c>
      <c r="D1020" t="s">
        <v>16</v>
      </c>
      <c r="E1020" t="s">
        <v>12</v>
      </c>
      <c r="F1020" t="s">
        <v>13</v>
      </c>
      <c r="G1020">
        <v>4</v>
      </c>
    </row>
    <row r="1021" spans="1:7" x14ac:dyDescent="0.2">
      <c r="A1021" t="s">
        <v>42</v>
      </c>
      <c r="B1021" t="s">
        <v>9</v>
      </c>
      <c r="C1021" t="s">
        <v>28</v>
      </c>
      <c r="D1021" t="s">
        <v>17</v>
      </c>
      <c r="E1021" t="s">
        <v>12</v>
      </c>
      <c r="F1021" t="s">
        <v>13</v>
      </c>
      <c r="G1021">
        <v>50.999999999999993</v>
      </c>
    </row>
    <row r="1022" spans="1:7" x14ac:dyDescent="0.2">
      <c r="A1022" t="s">
        <v>42</v>
      </c>
      <c r="B1022" t="s">
        <v>9</v>
      </c>
      <c r="C1022" t="s">
        <v>29</v>
      </c>
      <c r="D1022" t="s">
        <v>11</v>
      </c>
      <c r="E1022" t="s">
        <v>12</v>
      </c>
      <c r="F1022" t="s">
        <v>13</v>
      </c>
      <c r="G1022">
        <v>4</v>
      </c>
    </row>
    <row r="1023" spans="1:7" x14ac:dyDescent="0.2">
      <c r="A1023" t="s">
        <v>42</v>
      </c>
      <c r="B1023" t="s">
        <v>9</v>
      </c>
      <c r="C1023" t="s">
        <v>29</v>
      </c>
      <c r="D1023" t="s">
        <v>16</v>
      </c>
      <c r="E1023" t="s">
        <v>12</v>
      </c>
      <c r="F1023" t="s">
        <v>13</v>
      </c>
      <c r="G1023">
        <v>6</v>
      </c>
    </row>
    <row r="1024" spans="1:7" x14ac:dyDescent="0.2">
      <c r="A1024" t="s">
        <v>42</v>
      </c>
      <c r="B1024" t="s">
        <v>9</v>
      </c>
      <c r="C1024" t="s">
        <v>29</v>
      </c>
      <c r="D1024" t="s">
        <v>17</v>
      </c>
      <c r="E1024" t="s">
        <v>12</v>
      </c>
      <c r="F1024" t="s">
        <v>13</v>
      </c>
      <c r="G1024">
        <v>47</v>
      </c>
    </row>
    <row r="1025" spans="1:7" x14ac:dyDescent="0.2">
      <c r="A1025" t="s">
        <v>42</v>
      </c>
      <c r="B1025" t="s">
        <v>30</v>
      </c>
      <c r="C1025" t="s">
        <v>10</v>
      </c>
      <c r="D1025" t="s">
        <v>11</v>
      </c>
      <c r="E1025" t="s">
        <v>12</v>
      </c>
      <c r="F1025" t="s">
        <v>13</v>
      </c>
      <c r="G1025">
        <v>4</v>
      </c>
    </row>
    <row r="1026" spans="1:7" x14ac:dyDescent="0.2">
      <c r="A1026" t="s">
        <v>42</v>
      </c>
      <c r="B1026" t="s">
        <v>30</v>
      </c>
      <c r="C1026" t="s">
        <v>10</v>
      </c>
      <c r="D1026" t="s">
        <v>16</v>
      </c>
      <c r="E1026" t="s">
        <v>12</v>
      </c>
      <c r="F1026" t="s">
        <v>13</v>
      </c>
      <c r="G1026">
        <v>1</v>
      </c>
    </row>
    <row r="1027" spans="1:7" x14ac:dyDescent="0.2">
      <c r="A1027" t="s">
        <v>42</v>
      </c>
      <c r="B1027" t="s">
        <v>30</v>
      </c>
      <c r="C1027" t="s">
        <v>10</v>
      </c>
      <c r="D1027" t="s">
        <v>17</v>
      </c>
      <c r="E1027" t="s">
        <v>12</v>
      </c>
      <c r="F1027" t="s">
        <v>13</v>
      </c>
      <c r="G1027">
        <v>43</v>
      </c>
    </row>
    <row r="1028" spans="1:7" x14ac:dyDescent="0.2">
      <c r="A1028" t="s">
        <v>42</v>
      </c>
      <c r="B1028" t="s">
        <v>30</v>
      </c>
      <c r="C1028" t="s">
        <v>18</v>
      </c>
      <c r="D1028" t="s">
        <v>11</v>
      </c>
      <c r="E1028" t="s">
        <v>12</v>
      </c>
      <c r="F1028" t="s">
        <v>13</v>
      </c>
      <c r="G1028">
        <v>1</v>
      </c>
    </row>
    <row r="1029" spans="1:7" x14ac:dyDescent="0.2">
      <c r="A1029" t="s">
        <v>42</v>
      </c>
      <c r="B1029" t="s">
        <v>30</v>
      </c>
      <c r="C1029" t="s">
        <v>18</v>
      </c>
      <c r="D1029" t="s">
        <v>17</v>
      </c>
      <c r="E1029" t="s">
        <v>12</v>
      </c>
      <c r="F1029" t="s">
        <v>13</v>
      </c>
      <c r="G1029">
        <v>40</v>
      </c>
    </row>
    <row r="1030" spans="1:7" x14ac:dyDescent="0.2">
      <c r="A1030" t="s">
        <v>42</v>
      </c>
      <c r="B1030" t="s">
        <v>30</v>
      </c>
      <c r="C1030" t="s">
        <v>19</v>
      </c>
      <c r="D1030" t="s">
        <v>17</v>
      </c>
      <c r="E1030" t="s">
        <v>12</v>
      </c>
      <c r="F1030" t="s">
        <v>13</v>
      </c>
      <c r="G1030">
        <v>25</v>
      </c>
    </row>
    <row r="1031" spans="1:7" x14ac:dyDescent="0.2">
      <c r="A1031" t="s">
        <v>42</v>
      </c>
      <c r="B1031" t="s">
        <v>30</v>
      </c>
      <c r="C1031" t="s">
        <v>21</v>
      </c>
      <c r="D1031" t="s">
        <v>16</v>
      </c>
      <c r="E1031" t="s">
        <v>12</v>
      </c>
      <c r="F1031" t="s">
        <v>13</v>
      </c>
      <c r="G1031">
        <v>1</v>
      </c>
    </row>
    <row r="1032" spans="1:7" x14ac:dyDescent="0.2">
      <c r="A1032" t="s">
        <v>42</v>
      </c>
      <c r="B1032" t="s">
        <v>30</v>
      </c>
      <c r="C1032" t="s">
        <v>21</v>
      </c>
      <c r="D1032" t="s">
        <v>17</v>
      </c>
      <c r="E1032" t="s">
        <v>12</v>
      </c>
      <c r="F1032" t="s">
        <v>13</v>
      </c>
      <c r="G1032">
        <v>14</v>
      </c>
    </row>
    <row r="1033" spans="1:7" x14ac:dyDescent="0.2">
      <c r="A1033" t="s">
        <v>42</v>
      </c>
      <c r="B1033" t="s">
        <v>30</v>
      </c>
      <c r="C1033" t="s">
        <v>22</v>
      </c>
      <c r="D1033" t="s">
        <v>17</v>
      </c>
      <c r="E1033" t="s">
        <v>12</v>
      </c>
      <c r="F1033" t="s">
        <v>13</v>
      </c>
      <c r="G1033">
        <v>6</v>
      </c>
    </row>
    <row r="1034" spans="1:7" x14ac:dyDescent="0.2">
      <c r="A1034" t="s">
        <v>42</v>
      </c>
      <c r="B1034" t="s">
        <v>30</v>
      </c>
      <c r="C1034" t="s">
        <v>23</v>
      </c>
      <c r="D1034" t="s">
        <v>17</v>
      </c>
      <c r="E1034" t="s">
        <v>12</v>
      </c>
      <c r="F1034" t="s">
        <v>13</v>
      </c>
      <c r="G1034">
        <v>14</v>
      </c>
    </row>
    <row r="1035" spans="1:7" x14ac:dyDescent="0.2">
      <c r="A1035" t="s">
        <v>42</v>
      </c>
      <c r="B1035" t="s">
        <v>30</v>
      </c>
      <c r="C1035" t="s">
        <v>24</v>
      </c>
      <c r="D1035" t="s">
        <v>17</v>
      </c>
      <c r="E1035" t="s">
        <v>12</v>
      </c>
      <c r="F1035" t="s">
        <v>13</v>
      </c>
      <c r="G1035">
        <v>3</v>
      </c>
    </row>
    <row r="1036" spans="1:7" x14ac:dyDescent="0.2">
      <c r="A1036" t="s">
        <v>42</v>
      </c>
      <c r="B1036" t="s">
        <v>30</v>
      </c>
      <c r="C1036" t="s">
        <v>25</v>
      </c>
      <c r="D1036" t="s">
        <v>17</v>
      </c>
      <c r="E1036" t="s">
        <v>12</v>
      </c>
      <c r="F1036" t="s">
        <v>13</v>
      </c>
      <c r="G1036">
        <v>9</v>
      </c>
    </row>
    <row r="1037" spans="1:7" x14ac:dyDescent="0.2">
      <c r="A1037" t="s">
        <v>42</v>
      </c>
      <c r="B1037" t="s">
        <v>30</v>
      </c>
      <c r="C1037" t="s">
        <v>26</v>
      </c>
      <c r="D1037" t="s">
        <v>11</v>
      </c>
      <c r="E1037" t="s">
        <v>12</v>
      </c>
      <c r="F1037" t="s">
        <v>13</v>
      </c>
      <c r="G1037">
        <v>2</v>
      </c>
    </row>
    <row r="1038" spans="1:7" x14ac:dyDescent="0.2">
      <c r="A1038" t="s">
        <v>42</v>
      </c>
      <c r="B1038" t="s">
        <v>30</v>
      </c>
      <c r="C1038" t="s">
        <v>26</v>
      </c>
      <c r="D1038" t="s">
        <v>17</v>
      </c>
      <c r="E1038" t="s">
        <v>12</v>
      </c>
      <c r="F1038" t="s">
        <v>13</v>
      </c>
      <c r="G1038">
        <v>54.000000000000007</v>
      </c>
    </row>
    <row r="1039" spans="1:7" x14ac:dyDescent="0.2">
      <c r="A1039" t="s">
        <v>42</v>
      </c>
      <c r="B1039" t="s">
        <v>30</v>
      </c>
      <c r="C1039" t="s">
        <v>27</v>
      </c>
      <c r="D1039" t="s">
        <v>11</v>
      </c>
      <c r="E1039" t="s">
        <v>12</v>
      </c>
      <c r="F1039" t="s">
        <v>13</v>
      </c>
      <c r="G1039">
        <v>1</v>
      </c>
    </row>
    <row r="1040" spans="1:7" x14ac:dyDescent="0.2">
      <c r="A1040" t="s">
        <v>42</v>
      </c>
      <c r="B1040" t="s">
        <v>30</v>
      </c>
      <c r="C1040" t="s">
        <v>27</v>
      </c>
      <c r="D1040" t="s">
        <v>17</v>
      </c>
      <c r="E1040" t="s">
        <v>12</v>
      </c>
      <c r="F1040" t="s">
        <v>13</v>
      </c>
      <c r="G1040">
        <v>24</v>
      </c>
    </row>
    <row r="1041" spans="1:7" x14ac:dyDescent="0.2">
      <c r="A1041" t="s">
        <v>42</v>
      </c>
      <c r="B1041" t="s">
        <v>30</v>
      </c>
      <c r="C1041" t="s">
        <v>28</v>
      </c>
      <c r="D1041" t="s">
        <v>16</v>
      </c>
      <c r="E1041" t="s">
        <v>12</v>
      </c>
      <c r="F1041" t="s">
        <v>13</v>
      </c>
      <c r="G1041">
        <v>1</v>
      </c>
    </row>
    <row r="1042" spans="1:7" x14ac:dyDescent="0.2">
      <c r="A1042" t="s">
        <v>42</v>
      </c>
      <c r="B1042" t="s">
        <v>30</v>
      </c>
      <c r="C1042" t="s">
        <v>28</v>
      </c>
      <c r="D1042" t="s">
        <v>17</v>
      </c>
      <c r="E1042" t="s">
        <v>12</v>
      </c>
      <c r="F1042" t="s">
        <v>13</v>
      </c>
      <c r="G1042">
        <v>18</v>
      </c>
    </row>
    <row r="1043" spans="1:7" x14ac:dyDescent="0.2">
      <c r="A1043" t="s">
        <v>42</v>
      </c>
      <c r="B1043" t="s">
        <v>30</v>
      </c>
      <c r="C1043" t="s">
        <v>29</v>
      </c>
      <c r="D1043" t="s">
        <v>11</v>
      </c>
      <c r="E1043" t="s">
        <v>12</v>
      </c>
      <c r="F1043" t="s">
        <v>13</v>
      </c>
      <c r="G1043">
        <v>1</v>
      </c>
    </row>
    <row r="1044" spans="1:7" x14ac:dyDescent="0.2">
      <c r="A1044" t="s">
        <v>42</v>
      </c>
      <c r="B1044" t="s">
        <v>30</v>
      </c>
      <c r="C1044" t="s">
        <v>29</v>
      </c>
      <c r="D1044" t="s">
        <v>16</v>
      </c>
      <c r="E1044" t="s">
        <v>12</v>
      </c>
      <c r="F1044" t="s">
        <v>13</v>
      </c>
      <c r="G1044">
        <v>1</v>
      </c>
    </row>
    <row r="1045" spans="1:7" x14ac:dyDescent="0.2">
      <c r="A1045" t="s">
        <v>42</v>
      </c>
      <c r="B1045" t="s">
        <v>30</v>
      </c>
      <c r="C1045" t="s">
        <v>29</v>
      </c>
      <c r="D1045" t="s">
        <v>17</v>
      </c>
      <c r="E1045" t="s">
        <v>12</v>
      </c>
      <c r="F1045" t="s">
        <v>13</v>
      </c>
      <c r="G1045">
        <v>47</v>
      </c>
    </row>
    <row r="1046" spans="1:7" x14ac:dyDescent="0.2">
      <c r="A1046" t="s">
        <v>42</v>
      </c>
      <c r="B1046" t="s">
        <v>31</v>
      </c>
      <c r="C1046" t="s">
        <v>10</v>
      </c>
      <c r="D1046" t="s">
        <v>11</v>
      </c>
      <c r="E1046" t="s">
        <v>12</v>
      </c>
      <c r="F1046" t="s">
        <v>13</v>
      </c>
      <c r="G1046">
        <v>2</v>
      </c>
    </row>
    <row r="1047" spans="1:7" x14ac:dyDescent="0.2">
      <c r="A1047" t="s">
        <v>42</v>
      </c>
      <c r="B1047" t="s">
        <v>31</v>
      </c>
      <c r="C1047" t="s">
        <v>10</v>
      </c>
      <c r="D1047" t="s">
        <v>16</v>
      </c>
      <c r="E1047" t="s">
        <v>12</v>
      </c>
      <c r="F1047" t="s">
        <v>13</v>
      </c>
      <c r="G1047">
        <v>2</v>
      </c>
    </row>
    <row r="1048" spans="1:7" x14ac:dyDescent="0.2">
      <c r="A1048" t="s">
        <v>42</v>
      </c>
      <c r="B1048" t="s">
        <v>31</v>
      </c>
      <c r="C1048" t="s">
        <v>10</v>
      </c>
      <c r="D1048" t="s">
        <v>17</v>
      </c>
      <c r="E1048" t="s">
        <v>12</v>
      </c>
      <c r="F1048" t="s">
        <v>13</v>
      </c>
      <c r="G1048">
        <v>34</v>
      </c>
    </row>
    <row r="1049" spans="1:7" x14ac:dyDescent="0.2">
      <c r="A1049" t="s">
        <v>42</v>
      </c>
      <c r="B1049" t="s">
        <v>31</v>
      </c>
      <c r="C1049" t="s">
        <v>18</v>
      </c>
      <c r="D1049" t="s">
        <v>11</v>
      </c>
      <c r="E1049" t="s">
        <v>12</v>
      </c>
      <c r="F1049" t="s">
        <v>13</v>
      </c>
      <c r="G1049">
        <v>2</v>
      </c>
    </row>
    <row r="1050" spans="1:7" x14ac:dyDescent="0.2">
      <c r="A1050" t="s">
        <v>42</v>
      </c>
      <c r="B1050" t="s">
        <v>31</v>
      </c>
      <c r="C1050" t="s">
        <v>18</v>
      </c>
      <c r="D1050" t="s">
        <v>16</v>
      </c>
      <c r="E1050" t="s">
        <v>12</v>
      </c>
      <c r="F1050" t="s">
        <v>13</v>
      </c>
      <c r="G1050">
        <v>1</v>
      </c>
    </row>
    <row r="1051" spans="1:7" x14ac:dyDescent="0.2">
      <c r="A1051" t="s">
        <v>42</v>
      </c>
      <c r="B1051" t="s">
        <v>31</v>
      </c>
      <c r="C1051" t="s">
        <v>18</v>
      </c>
      <c r="D1051" t="s">
        <v>17</v>
      </c>
      <c r="E1051" t="s">
        <v>12</v>
      </c>
      <c r="F1051" t="s">
        <v>13</v>
      </c>
      <c r="G1051">
        <v>26</v>
      </c>
    </row>
    <row r="1052" spans="1:7" x14ac:dyDescent="0.2">
      <c r="A1052" t="s">
        <v>42</v>
      </c>
      <c r="B1052" t="s">
        <v>31</v>
      </c>
      <c r="C1052" t="s">
        <v>19</v>
      </c>
      <c r="D1052" t="s">
        <v>11</v>
      </c>
      <c r="E1052" t="s">
        <v>12</v>
      </c>
      <c r="F1052" t="s">
        <v>13</v>
      </c>
      <c r="G1052">
        <v>2</v>
      </c>
    </row>
    <row r="1053" spans="1:7" x14ac:dyDescent="0.2">
      <c r="A1053" t="s">
        <v>42</v>
      </c>
      <c r="B1053" t="s">
        <v>31</v>
      </c>
      <c r="C1053" t="s">
        <v>19</v>
      </c>
      <c r="D1053" t="s">
        <v>16</v>
      </c>
      <c r="E1053" t="s">
        <v>12</v>
      </c>
      <c r="F1053" t="s">
        <v>13</v>
      </c>
      <c r="G1053">
        <v>1</v>
      </c>
    </row>
    <row r="1054" spans="1:7" x14ac:dyDescent="0.2">
      <c r="A1054" t="s">
        <v>42</v>
      </c>
      <c r="B1054" t="s">
        <v>31</v>
      </c>
      <c r="C1054" t="s">
        <v>19</v>
      </c>
      <c r="D1054" t="s">
        <v>17</v>
      </c>
      <c r="E1054" t="s">
        <v>12</v>
      </c>
      <c r="F1054" t="s">
        <v>13</v>
      </c>
      <c r="G1054">
        <v>34</v>
      </c>
    </row>
    <row r="1055" spans="1:7" x14ac:dyDescent="0.2">
      <c r="A1055" t="s">
        <v>42</v>
      </c>
      <c r="B1055" t="s">
        <v>31</v>
      </c>
      <c r="C1055" t="s">
        <v>21</v>
      </c>
      <c r="D1055" t="s">
        <v>11</v>
      </c>
      <c r="E1055" t="s">
        <v>12</v>
      </c>
      <c r="F1055" t="s">
        <v>13</v>
      </c>
      <c r="G1055">
        <v>2</v>
      </c>
    </row>
    <row r="1056" spans="1:7" x14ac:dyDescent="0.2">
      <c r="A1056" t="s">
        <v>42</v>
      </c>
      <c r="B1056" t="s">
        <v>31</v>
      </c>
      <c r="C1056" t="s">
        <v>21</v>
      </c>
      <c r="D1056" t="s">
        <v>16</v>
      </c>
      <c r="E1056" t="s">
        <v>12</v>
      </c>
      <c r="F1056" t="s">
        <v>13</v>
      </c>
      <c r="G1056">
        <v>2</v>
      </c>
    </row>
    <row r="1057" spans="1:7" x14ac:dyDescent="0.2">
      <c r="A1057" t="s">
        <v>42</v>
      </c>
      <c r="B1057" t="s">
        <v>31</v>
      </c>
      <c r="C1057" t="s">
        <v>21</v>
      </c>
      <c r="D1057" t="s">
        <v>17</v>
      </c>
      <c r="E1057" t="s">
        <v>12</v>
      </c>
      <c r="F1057" t="s">
        <v>13</v>
      </c>
      <c r="G1057">
        <v>39</v>
      </c>
    </row>
    <row r="1058" spans="1:7" x14ac:dyDescent="0.2">
      <c r="A1058" t="s">
        <v>42</v>
      </c>
      <c r="B1058" t="s">
        <v>31</v>
      </c>
      <c r="C1058" t="s">
        <v>22</v>
      </c>
      <c r="D1058" t="s">
        <v>11</v>
      </c>
      <c r="E1058" t="s">
        <v>12</v>
      </c>
      <c r="F1058" t="s">
        <v>13</v>
      </c>
      <c r="G1058">
        <v>4</v>
      </c>
    </row>
    <row r="1059" spans="1:7" x14ac:dyDescent="0.2">
      <c r="A1059" t="s">
        <v>42</v>
      </c>
      <c r="B1059" t="s">
        <v>31</v>
      </c>
      <c r="C1059" t="s">
        <v>22</v>
      </c>
      <c r="D1059" t="s">
        <v>16</v>
      </c>
      <c r="E1059" t="s">
        <v>12</v>
      </c>
      <c r="F1059" t="s">
        <v>13</v>
      </c>
      <c r="G1059">
        <v>1</v>
      </c>
    </row>
    <row r="1060" spans="1:7" x14ac:dyDescent="0.2">
      <c r="A1060" t="s">
        <v>42</v>
      </c>
      <c r="B1060" t="s">
        <v>31</v>
      </c>
      <c r="C1060" t="s">
        <v>22</v>
      </c>
      <c r="D1060" t="s">
        <v>17</v>
      </c>
      <c r="E1060" t="s">
        <v>12</v>
      </c>
      <c r="F1060" t="s">
        <v>13</v>
      </c>
      <c r="G1060">
        <v>30</v>
      </c>
    </row>
    <row r="1061" spans="1:7" x14ac:dyDescent="0.2">
      <c r="A1061" t="s">
        <v>42</v>
      </c>
      <c r="B1061" t="s">
        <v>31</v>
      </c>
      <c r="C1061" t="s">
        <v>23</v>
      </c>
      <c r="D1061" t="s">
        <v>11</v>
      </c>
      <c r="E1061" t="s">
        <v>12</v>
      </c>
      <c r="F1061" t="s">
        <v>13</v>
      </c>
      <c r="G1061">
        <v>3</v>
      </c>
    </row>
    <row r="1062" spans="1:7" x14ac:dyDescent="0.2">
      <c r="A1062" t="s">
        <v>42</v>
      </c>
      <c r="B1062" t="s">
        <v>31</v>
      </c>
      <c r="C1062" t="s">
        <v>23</v>
      </c>
      <c r="D1062" t="s">
        <v>16</v>
      </c>
      <c r="E1062" t="s">
        <v>12</v>
      </c>
      <c r="F1062" t="s">
        <v>13</v>
      </c>
      <c r="G1062">
        <v>1</v>
      </c>
    </row>
    <row r="1063" spans="1:7" x14ac:dyDescent="0.2">
      <c r="A1063" t="s">
        <v>42</v>
      </c>
      <c r="B1063" t="s">
        <v>31</v>
      </c>
      <c r="C1063" t="s">
        <v>23</v>
      </c>
      <c r="D1063" t="s">
        <v>17</v>
      </c>
      <c r="E1063" t="s">
        <v>12</v>
      </c>
      <c r="F1063" t="s">
        <v>13</v>
      </c>
      <c r="G1063">
        <v>24</v>
      </c>
    </row>
    <row r="1064" spans="1:7" x14ac:dyDescent="0.2">
      <c r="A1064" t="s">
        <v>42</v>
      </c>
      <c r="B1064" t="s">
        <v>31</v>
      </c>
      <c r="C1064" t="s">
        <v>24</v>
      </c>
      <c r="D1064" t="s">
        <v>17</v>
      </c>
      <c r="E1064" t="s">
        <v>12</v>
      </c>
      <c r="F1064" t="s">
        <v>13</v>
      </c>
      <c r="G1064">
        <v>22.999999999999996</v>
      </c>
    </row>
    <row r="1065" spans="1:7" x14ac:dyDescent="0.2">
      <c r="A1065" t="s">
        <v>42</v>
      </c>
      <c r="B1065" t="s">
        <v>31</v>
      </c>
      <c r="C1065" t="s">
        <v>25</v>
      </c>
      <c r="D1065" t="s">
        <v>11</v>
      </c>
      <c r="E1065" t="s">
        <v>12</v>
      </c>
      <c r="F1065" t="s">
        <v>13</v>
      </c>
      <c r="G1065">
        <v>3</v>
      </c>
    </row>
    <row r="1066" spans="1:7" x14ac:dyDescent="0.2">
      <c r="A1066" t="s">
        <v>42</v>
      </c>
      <c r="B1066" t="s">
        <v>31</v>
      </c>
      <c r="C1066" t="s">
        <v>25</v>
      </c>
      <c r="D1066" t="s">
        <v>16</v>
      </c>
      <c r="E1066" t="s">
        <v>12</v>
      </c>
      <c r="F1066" t="s">
        <v>13</v>
      </c>
      <c r="G1066">
        <v>1</v>
      </c>
    </row>
    <row r="1067" spans="1:7" x14ac:dyDescent="0.2">
      <c r="A1067" t="s">
        <v>42</v>
      </c>
      <c r="B1067" t="s">
        <v>31</v>
      </c>
      <c r="C1067" t="s">
        <v>25</v>
      </c>
      <c r="D1067" t="s">
        <v>17</v>
      </c>
      <c r="E1067" t="s">
        <v>12</v>
      </c>
      <c r="F1067" t="s">
        <v>13</v>
      </c>
      <c r="G1067">
        <v>38</v>
      </c>
    </row>
    <row r="1068" spans="1:7" x14ac:dyDescent="0.2">
      <c r="A1068" t="s">
        <v>42</v>
      </c>
      <c r="B1068" t="s">
        <v>31</v>
      </c>
      <c r="C1068" t="s">
        <v>26</v>
      </c>
      <c r="D1068" t="s">
        <v>11</v>
      </c>
      <c r="E1068" t="s">
        <v>12</v>
      </c>
      <c r="F1068" t="s">
        <v>13</v>
      </c>
      <c r="G1068">
        <v>10</v>
      </c>
    </row>
    <row r="1069" spans="1:7" x14ac:dyDescent="0.2">
      <c r="A1069" t="s">
        <v>42</v>
      </c>
      <c r="B1069" t="s">
        <v>31</v>
      </c>
      <c r="C1069" t="s">
        <v>26</v>
      </c>
      <c r="D1069" t="s">
        <v>16</v>
      </c>
      <c r="E1069" t="s">
        <v>12</v>
      </c>
      <c r="F1069" t="s">
        <v>13</v>
      </c>
      <c r="G1069">
        <v>3</v>
      </c>
    </row>
    <row r="1070" spans="1:7" x14ac:dyDescent="0.2">
      <c r="A1070" t="s">
        <v>42</v>
      </c>
      <c r="B1070" t="s">
        <v>31</v>
      </c>
      <c r="C1070" t="s">
        <v>26</v>
      </c>
      <c r="D1070" t="s">
        <v>17</v>
      </c>
      <c r="E1070" t="s">
        <v>12</v>
      </c>
      <c r="F1070" t="s">
        <v>13</v>
      </c>
      <c r="G1070">
        <v>85</v>
      </c>
    </row>
    <row r="1071" spans="1:7" x14ac:dyDescent="0.2">
      <c r="A1071" t="s">
        <v>42</v>
      </c>
      <c r="B1071" t="s">
        <v>31</v>
      </c>
      <c r="C1071" t="s">
        <v>27</v>
      </c>
      <c r="D1071" t="s">
        <v>11</v>
      </c>
      <c r="E1071" t="s">
        <v>12</v>
      </c>
      <c r="F1071" t="s">
        <v>13</v>
      </c>
      <c r="G1071">
        <v>3</v>
      </c>
    </row>
    <row r="1072" spans="1:7" x14ac:dyDescent="0.2">
      <c r="A1072" t="s">
        <v>42</v>
      </c>
      <c r="B1072" t="s">
        <v>31</v>
      </c>
      <c r="C1072" t="s">
        <v>27</v>
      </c>
      <c r="D1072" t="s">
        <v>16</v>
      </c>
      <c r="E1072" t="s">
        <v>12</v>
      </c>
      <c r="F1072" t="s">
        <v>13</v>
      </c>
      <c r="G1072">
        <v>1</v>
      </c>
    </row>
    <row r="1073" spans="1:7" x14ac:dyDescent="0.2">
      <c r="A1073" t="s">
        <v>42</v>
      </c>
      <c r="B1073" t="s">
        <v>31</v>
      </c>
      <c r="C1073" t="s">
        <v>27</v>
      </c>
      <c r="D1073" t="s">
        <v>20</v>
      </c>
      <c r="E1073" t="s">
        <v>12</v>
      </c>
      <c r="F1073" t="s">
        <v>13</v>
      </c>
      <c r="G1073">
        <v>1</v>
      </c>
    </row>
    <row r="1074" spans="1:7" x14ac:dyDescent="0.2">
      <c r="A1074" t="s">
        <v>42</v>
      </c>
      <c r="B1074" t="s">
        <v>31</v>
      </c>
      <c r="C1074" t="s">
        <v>27</v>
      </c>
      <c r="D1074" t="s">
        <v>17</v>
      </c>
      <c r="E1074" t="s">
        <v>12</v>
      </c>
      <c r="F1074" t="s">
        <v>13</v>
      </c>
      <c r="G1074">
        <v>36</v>
      </c>
    </row>
    <row r="1075" spans="1:7" x14ac:dyDescent="0.2">
      <c r="A1075" t="s">
        <v>42</v>
      </c>
      <c r="B1075" t="s">
        <v>31</v>
      </c>
      <c r="C1075" t="s">
        <v>28</v>
      </c>
      <c r="D1075" t="s">
        <v>11</v>
      </c>
      <c r="E1075" t="s">
        <v>12</v>
      </c>
      <c r="F1075" t="s">
        <v>13</v>
      </c>
      <c r="G1075">
        <v>3</v>
      </c>
    </row>
    <row r="1076" spans="1:7" x14ac:dyDescent="0.2">
      <c r="A1076" t="s">
        <v>42</v>
      </c>
      <c r="B1076" t="s">
        <v>31</v>
      </c>
      <c r="C1076" t="s">
        <v>28</v>
      </c>
      <c r="D1076" t="s">
        <v>16</v>
      </c>
      <c r="E1076" t="s">
        <v>12</v>
      </c>
      <c r="F1076" t="s">
        <v>13</v>
      </c>
      <c r="G1076">
        <v>3</v>
      </c>
    </row>
    <row r="1077" spans="1:7" x14ac:dyDescent="0.2">
      <c r="A1077" t="s">
        <v>42</v>
      </c>
      <c r="B1077" t="s">
        <v>31</v>
      </c>
      <c r="C1077" t="s">
        <v>28</v>
      </c>
      <c r="D1077" t="s">
        <v>17</v>
      </c>
      <c r="E1077" t="s">
        <v>12</v>
      </c>
      <c r="F1077" t="s">
        <v>13</v>
      </c>
      <c r="G1077">
        <v>74</v>
      </c>
    </row>
    <row r="1078" spans="1:7" x14ac:dyDescent="0.2">
      <c r="A1078" t="s">
        <v>42</v>
      </c>
      <c r="B1078" t="s">
        <v>31</v>
      </c>
      <c r="C1078" t="s">
        <v>29</v>
      </c>
      <c r="D1078" t="s">
        <v>11</v>
      </c>
      <c r="E1078" t="s">
        <v>12</v>
      </c>
      <c r="F1078" t="s">
        <v>13</v>
      </c>
      <c r="G1078">
        <v>2</v>
      </c>
    </row>
    <row r="1079" spans="1:7" x14ac:dyDescent="0.2">
      <c r="A1079" t="s">
        <v>42</v>
      </c>
      <c r="B1079" t="s">
        <v>31</v>
      </c>
      <c r="C1079" t="s">
        <v>29</v>
      </c>
      <c r="D1079" t="s">
        <v>17</v>
      </c>
      <c r="E1079" t="s">
        <v>12</v>
      </c>
      <c r="F1079" t="s">
        <v>13</v>
      </c>
      <c r="G1079">
        <v>49.000000000000007</v>
      </c>
    </row>
    <row r="1080" spans="1:7" x14ac:dyDescent="0.2">
      <c r="A1080" t="s">
        <v>42</v>
      </c>
      <c r="B1080" t="s">
        <v>32</v>
      </c>
      <c r="C1080" t="s">
        <v>10</v>
      </c>
      <c r="D1080" t="s">
        <v>17</v>
      </c>
      <c r="E1080" t="s">
        <v>12</v>
      </c>
      <c r="F1080" t="s">
        <v>13</v>
      </c>
      <c r="G1080">
        <v>6</v>
      </c>
    </row>
    <row r="1081" spans="1:7" x14ac:dyDescent="0.2">
      <c r="A1081" t="s">
        <v>42</v>
      </c>
      <c r="B1081" t="s">
        <v>32</v>
      </c>
      <c r="C1081" t="s">
        <v>18</v>
      </c>
      <c r="D1081" t="s">
        <v>11</v>
      </c>
      <c r="E1081" t="s">
        <v>12</v>
      </c>
      <c r="F1081" t="s">
        <v>13</v>
      </c>
      <c r="G1081">
        <v>1</v>
      </c>
    </row>
    <row r="1082" spans="1:7" x14ac:dyDescent="0.2">
      <c r="A1082" t="s">
        <v>42</v>
      </c>
      <c r="B1082" t="s">
        <v>32</v>
      </c>
      <c r="C1082" t="s">
        <v>18</v>
      </c>
      <c r="D1082" t="s">
        <v>17</v>
      </c>
      <c r="E1082" t="s">
        <v>12</v>
      </c>
      <c r="F1082" t="s">
        <v>13</v>
      </c>
      <c r="G1082">
        <v>8</v>
      </c>
    </row>
    <row r="1083" spans="1:7" x14ac:dyDescent="0.2">
      <c r="A1083" t="s">
        <v>42</v>
      </c>
      <c r="B1083" t="s">
        <v>32</v>
      </c>
      <c r="C1083" t="s">
        <v>19</v>
      </c>
      <c r="D1083" t="s">
        <v>17</v>
      </c>
      <c r="E1083" t="s">
        <v>12</v>
      </c>
      <c r="F1083" t="s">
        <v>13</v>
      </c>
      <c r="G1083">
        <v>1</v>
      </c>
    </row>
    <row r="1084" spans="1:7" x14ac:dyDescent="0.2">
      <c r="A1084" t="s">
        <v>42</v>
      </c>
      <c r="B1084" t="s">
        <v>32</v>
      </c>
      <c r="C1084" t="s">
        <v>23</v>
      </c>
      <c r="D1084" t="s">
        <v>17</v>
      </c>
      <c r="E1084" t="s">
        <v>12</v>
      </c>
      <c r="F1084" t="s">
        <v>13</v>
      </c>
      <c r="G1084">
        <v>1</v>
      </c>
    </row>
    <row r="1085" spans="1:7" x14ac:dyDescent="0.2">
      <c r="A1085" t="s">
        <v>42</v>
      </c>
      <c r="B1085" t="s">
        <v>32</v>
      </c>
      <c r="C1085" t="s">
        <v>26</v>
      </c>
      <c r="D1085" t="s">
        <v>17</v>
      </c>
      <c r="E1085" t="s">
        <v>12</v>
      </c>
      <c r="F1085" t="s">
        <v>13</v>
      </c>
      <c r="G1085">
        <v>1</v>
      </c>
    </row>
    <row r="1086" spans="1:7" x14ac:dyDescent="0.2">
      <c r="A1086" t="s">
        <v>42</v>
      </c>
      <c r="B1086" t="s">
        <v>32</v>
      </c>
      <c r="C1086" t="s">
        <v>27</v>
      </c>
      <c r="D1086" t="s">
        <v>17</v>
      </c>
      <c r="E1086" t="s">
        <v>12</v>
      </c>
      <c r="F1086" t="s">
        <v>13</v>
      </c>
      <c r="G1086">
        <v>1</v>
      </c>
    </row>
    <row r="1087" spans="1:7" x14ac:dyDescent="0.2">
      <c r="A1087" t="s">
        <v>42</v>
      </c>
      <c r="B1087" t="s">
        <v>32</v>
      </c>
      <c r="C1087" t="s">
        <v>28</v>
      </c>
      <c r="D1087" t="s">
        <v>17</v>
      </c>
      <c r="E1087" t="s">
        <v>12</v>
      </c>
      <c r="F1087" t="s">
        <v>13</v>
      </c>
      <c r="G1087">
        <v>1</v>
      </c>
    </row>
    <row r="1088" spans="1:7" x14ac:dyDescent="0.2">
      <c r="A1088" t="s">
        <v>42</v>
      </c>
      <c r="B1088" t="s">
        <v>32</v>
      </c>
      <c r="C1088" t="s">
        <v>29</v>
      </c>
      <c r="D1088" t="s">
        <v>11</v>
      </c>
      <c r="E1088" t="s">
        <v>12</v>
      </c>
      <c r="F1088" t="s">
        <v>13</v>
      </c>
      <c r="G1088">
        <v>1</v>
      </c>
    </row>
    <row r="1089" spans="1:7" x14ac:dyDescent="0.2">
      <c r="A1089" t="s">
        <v>42</v>
      </c>
      <c r="B1089" t="s">
        <v>32</v>
      </c>
      <c r="C1089" t="s">
        <v>29</v>
      </c>
      <c r="D1089" t="s">
        <v>17</v>
      </c>
      <c r="E1089" t="s">
        <v>12</v>
      </c>
      <c r="F1089" t="s">
        <v>13</v>
      </c>
      <c r="G1089">
        <v>13</v>
      </c>
    </row>
    <row r="1090" spans="1:7" x14ac:dyDescent="0.2">
      <c r="A1090" t="s">
        <v>43</v>
      </c>
      <c r="B1090" t="s">
        <v>9</v>
      </c>
      <c r="C1090" t="s">
        <v>10</v>
      </c>
      <c r="D1090" t="s">
        <v>11</v>
      </c>
      <c r="E1090" t="s">
        <v>12</v>
      </c>
      <c r="F1090" t="s">
        <v>13</v>
      </c>
      <c r="G1090">
        <v>57</v>
      </c>
    </row>
    <row r="1091" spans="1:7" x14ac:dyDescent="0.2">
      <c r="A1091" t="s">
        <v>43</v>
      </c>
      <c r="B1091" t="s">
        <v>9</v>
      </c>
      <c r="C1091" t="s">
        <v>10</v>
      </c>
      <c r="D1091" t="s">
        <v>16</v>
      </c>
      <c r="E1091" t="s">
        <v>12</v>
      </c>
      <c r="F1091" t="s">
        <v>13</v>
      </c>
      <c r="G1091">
        <v>162</v>
      </c>
    </row>
    <row r="1092" spans="1:7" x14ac:dyDescent="0.2">
      <c r="A1092" t="s">
        <v>43</v>
      </c>
      <c r="B1092" t="s">
        <v>9</v>
      </c>
      <c r="C1092" t="s">
        <v>10</v>
      </c>
      <c r="D1092" t="s">
        <v>20</v>
      </c>
      <c r="E1092" t="s">
        <v>12</v>
      </c>
      <c r="F1092" t="s">
        <v>13</v>
      </c>
      <c r="G1092">
        <v>2</v>
      </c>
    </row>
    <row r="1093" spans="1:7" x14ac:dyDescent="0.2">
      <c r="A1093" t="s">
        <v>43</v>
      </c>
      <c r="B1093" t="s">
        <v>9</v>
      </c>
      <c r="C1093" t="s">
        <v>10</v>
      </c>
      <c r="D1093" t="s">
        <v>17</v>
      </c>
      <c r="E1093" t="s">
        <v>12</v>
      </c>
      <c r="F1093" t="s">
        <v>13</v>
      </c>
      <c r="G1093">
        <v>35</v>
      </c>
    </row>
    <row r="1094" spans="1:7" x14ac:dyDescent="0.2">
      <c r="A1094" t="s">
        <v>43</v>
      </c>
      <c r="B1094" t="s">
        <v>9</v>
      </c>
      <c r="C1094" t="s">
        <v>18</v>
      </c>
      <c r="D1094" t="s">
        <v>11</v>
      </c>
      <c r="E1094" t="s">
        <v>12</v>
      </c>
      <c r="F1094" t="s">
        <v>13</v>
      </c>
      <c r="G1094">
        <v>34</v>
      </c>
    </row>
    <row r="1095" spans="1:7" x14ac:dyDescent="0.2">
      <c r="A1095" t="s">
        <v>43</v>
      </c>
      <c r="B1095" t="s">
        <v>9</v>
      </c>
      <c r="C1095" t="s">
        <v>18</v>
      </c>
      <c r="D1095" t="s">
        <v>16</v>
      </c>
      <c r="E1095" t="s">
        <v>12</v>
      </c>
      <c r="F1095" t="s">
        <v>13</v>
      </c>
      <c r="G1095">
        <v>146</v>
      </c>
    </row>
    <row r="1096" spans="1:7" x14ac:dyDescent="0.2">
      <c r="A1096" t="s">
        <v>43</v>
      </c>
      <c r="B1096" t="s">
        <v>9</v>
      </c>
      <c r="C1096" t="s">
        <v>18</v>
      </c>
      <c r="D1096" t="s">
        <v>20</v>
      </c>
      <c r="E1096" t="s">
        <v>12</v>
      </c>
      <c r="F1096" t="s">
        <v>13</v>
      </c>
      <c r="G1096">
        <v>2</v>
      </c>
    </row>
    <row r="1097" spans="1:7" x14ac:dyDescent="0.2">
      <c r="A1097" t="s">
        <v>43</v>
      </c>
      <c r="B1097" t="s">
        <v>9</v>
      </c>
      <c r="C1097" t="s">
        <v>18</v>
      </c>
      <c r="D1097" t="s">
        <v>17</v>
      </c>
      <c r="E1097" t="s">
        <v>12</v>
      </c>
      <c r="F1097" t="s">
        <v>13</v>
      </c>
      <c r="G1097">
        <v>36</v>
      </c>
    </row>
    <row r="1098" spans="1:7" x14ac:dyDescent="0.2">
      <c r="A1098" t="s">
        <v>43</v>
      </c>
      <c r="B1098" t="s">
        <v>9</v>
      </c>
      <c r="C1098" t="s">
        <v>19</v>
      </c>
      <c r="D1098" t="s">
        <v>11</v>
      </c>
      <c r="E1098" t="s">
        <v>12</v>
      </c>
      <c r="F1098" t="s">
        <v>13</v>
      </c>
      <c r="G1098">
        <v>45</v>
      </c>
    </row>
    <row r="1099" spans="1:7" x14ac:dyDescent="0.2">
      <c r="A1099" t="s">
        <v>43</v>
      </c>
      <c r="B1099" t="s">
        <v>9</v>
      </c>
      <c r="C1099" t="s">
        <v>19</v>
      </c>
      <c r="D1099" t="s">
        <v>16</v>
      </c>
      <c r="E1099" t="s">
        <v>12</v>
      </c>
      <c r="F1099" t="s">
        <v>13</v>
      </c>
      <c r="G1099">
        <v>143</v>
      </c>
    </row>
    <row r="1100" spans="1:7" x14ac:dyDescent="0.2">
      <c r="A1100" t="s">
        <v>43</v>
      </c>
      <c r="B1100" t="s">
        <v>9</v>
      </c>
      <c r="C1100" t="s">
        <v>19</v>
      </c>
      <c r="D1100" t="s">
        <v>20</v>
      </c>
      <c r="E1100" t="s">
        <v>12</v>
      </c>
      <c r="F1100" t="s">
        <v>13</v>
      </c>
      <c r="G1100">
        <v>2</v>
      </c>
    </row>
    <row r="1101" spans="1:7" x14ac:dyDescent="0.2">
      <c r="A1101" t="s">
        <v>43</v>
      </c>
      <c r="B1101" t="s">
        <v>9</v>
      </c>
      <c r="C1101" t="s">
        <v>19</v>
      </c>
      <c r="D1101" t="s">
        <v>17</v>
      </c>
      <c r="E1101" t="s">
        <v>12</v>
      </c>
      <c r="F1101" t="s">
        <v>13</v>
      </c>
      <c r="G1101">
        <v>27.999999999999996</v>
      </c>
    </row>
    <row r="1102" spans="1:7" x14ac:dyDescent="0.2">
      <c r="A1102" t="s">
        <v>43</v>
      </c>
      <c r="B1102" t="s">
        <v>9</v>
      </c>
      <c r="C1102" t="s">
        <v>21</v>
      </c>
      <c r="D1102" t="s">
        <v>11</v>
      </c>
      <c r="E1102" t="s">
        <v>12</v>
      </c>
      <c r="F1102" t="s">
        <v>13</v>
      </c>
      <c r="G1102">
        <v>57</v>
      </c>
    </row>
    <row r="1103" spans="1:7" x14ac:dyDescent="0.2">
      <c r="A1103" t="s">
        <v>43</v>
      </c>
      <c r="B1103" t="s">
        <v>9</v>
      </c>
      <c r="C1103" t="s">
        <v>21</v>
      </c>
      <c r="D1103" t="s">
        <v>16</v>
      </c>
      <c r="E1103" t="s">
        <v>12</v>
      </c>
      <c r="F1103" t="s">
        <v>13</v>
      </c>
      <c r="G1103">
        <v>142</v>
      </c>
    </row>
    <row r="1104" spans="1:7" x14ac:dyDescent="0.2">
      <c r="A1104" t="s">
        <v>43</v>
      </c>
      <c r="B1104" t="s">
        <v>9</v>
      </c>
      <c r="C1104" t="s">
        <v>21</v>
      </c>
      <c r="D1104" t="s">
        <v>17</v>
      </c>
      <c r="E1104" t="s">
        <v>12</v>
      </c>
      <c r="F1104" t="s">
        <v>13</v>
      </c>
      <c r="G1104">
        <v>40.999999999999993</v>
      </c>
    </row>
    <row r="1105" spans="1:7" x14ac:dyDescent="0.2">
      <c r="A1105" t="s">
        <v>43</v>
      </c>
      <c r="B1105" t="s">
        <v>9</v>
      </c>
      <c r="C1105" t="s">
        <v>22</v>
      </c>
      <c r="D1105" t="s">
        <v>11</v>
      </c>
      <c r="E1105" t="s">
        <v>12</v>
      </c>
      <c r="F1105" t="s">
        <v>13</v>
      </c>
      <c r="G1105">
        <v>50</v>
      </c>
    </row>
    <row r="1106" spans="1:7" x14ac:dyDescent="0.2">
      <c r="A1106" t="s">
        <v>43</v>
      </c>
      <c r="B1106" t="s">
        <v>9</v>
      </c>
      <c r="C1106" t="s">
        <v>22</v>
      </c>
      <c r="D1106" t="s">
        <v>16</v>
      </c>
      <c r="E1106" t="s">
        <v>12</v>
      </c>
      <c r="F1106" t="s">
        <v>13</v>
      </c>
      <c r="G1106">
        <v>122</v>
      </c>
    </row>
    <row r="1107" spans="1:7" x14ac:dyDescent="0.2">
      <c r="A1107" t="s">
        <v>43</v>
      </c>
      <c r="B1107" t="s">
        <v>9</v>
      </c>
      <c r="C1107" t="s">
        <v>22</v>
      </c>
      <c r="D1107" t="s">
        <v>17</v>
      </c>
      <c r="E1107" t="s">
        <v>12</v>
      </c>
      <c r="F1107" t="s">
        <v>13</v>
      </c>
      <c r="G1107">
        <v>42</v>
      </c>
    </row>
    <row r="1108" spans="1:7" x14ac:dyDescent="0.2">
      <c r="A1108" t="s">
        <v>43</v>
      </c>
      <c r="B1108" t="s">
        <v>9</v>
      </c>
      <c r="C1108" t="s">
        <v>23</v>
      </c>
      <c r="D1108" t="s">
        <v>11</v>
      </c>
      <c r="E1108" t="s">
        <v>12</v>
      </c>
      <c r="F1108" t="s">
        <v>13</v>
      </c>
      <c r="G1108">
        <v>43</v>
      </c>
    </row>
    <row r="1109" spans="1:7" x14ac:dyDescent="0.2">
      <c r="A1109" t="s">
        <v>43</v>
      </c>
      <c r="B1109" t="s">
        <v>9</v>
      </c>
      <c r="C1109" t="s">
        <v>23</v>
      </c>
      <c r="D1109" t="s">
        <v>16</v>
      </c>
      <c r="E1109" t="s">
        <v>12</v>
      </c>
      <c r="F1109" t="s">
        <v>13</v>
      </c>
      <c r="G1109">
        <v>86</v>
      </c>
    </row>
    <row r="1110" spans="1:7" x14ac:dyDescent="0.2">
      <c r="A1110" t="s">
        <v>43</v>
      </c>
      <c r="B1110" t="s">
        <v>9</v>
      </c>
      <c r="C1110" t="s">
        <v>23</v>
      </c>
      <c r="D1110" t="s">
        <v>17</v>
      </c>
      <c r="E1110" t="s">
        <v>12</v>
      </c>
      <c r="F1110" t="s">
        <v>13</v>
      </c>
      <c r="G1110">
        <v>43</v>
      </c>
    </row>
    <row r="1111" spans="1:7" x14ac:dyDescent="0.2">
      <c r="A1111" t="s">
        <v>43</v>
      </c>
      <c r="B1111" t="s">
        <v>9</v>
      </c>
      <c r="C1111" t="s">
        <v>24</v>
      </c>
      <c r="D1111" t="s">
        <v>11</v>
      </c>
      <c r="E1111" t="s">
        <v>12</v>
      </c>
      <c r="F1111" t="s">
        <v>13</v>
      </c>
      <c r="G1111">
        <v>53</v>
      </c>
    </row>
    <row r="1112" spans="1:7" x14ac:dyDescent="0.2">
      <c r="A1112" t="s">
        <v>43</v>
      </c>
      <c r="B1112" t="s">
        <v>9</v>
      </c>
      <c r="C1112" t="s">
        <v>24</v>
      </c>
      <c r="D1112" t="s">
        <v>16</v>
      </c>
      <c r="E1112" t="s">
        <v>12</v>
      </c>
      <c r="F1112" t="s">
        <v>13</v>
      </c>
      <c r="G1112">
        <v>68</v>
      </c>
    </row>
    <row r="1113" spans="1:7" x14ac:dyDescent="0.2">
      <c r="A1113" t="s">
        <v>43</v>
      </c>
      <c r="B1113" t="s">
        <v>9</v>
      </c>
      <c r="C1113" t="s">
        <v>24</v>
      </c>
      <c r="D1113" t="s">
        <v>17</v>
      </c>
      <c r="E1113" t="s">
        <v>12</v>
      </c>
      <c r="F1113" t="s">
        <v>13</v>
      </c>
      <c r="G1113">
        <v>32</v>
      </c>
    </row>
    <row r="1114" spans="1:7" x14ac:dyDescent="0.2">
      <c r="A1114" t="s">
        <v>43</v>
      </c>
      <c r="B1114" t="s">
        <v>9</v>
      </c>
      <c r="C1114" t="s">
        <v>25</v>
      </c>
      <c r="D1114" t="s">
        <v>11</v>
      </c>
      <c r="E1114" t="s">
        <v>12</v>
      </c>
      <c r="F1114" t="s">
        <v>13</v>
      </c>
      <c r="G1114">
        <v>89</v>
      </c>
    </row>
    <row r="1115" spans="1:7" x14ac:dyDescent="0.2">
      <c r="A1115" t="s">
        <v>43</v>
      </c>
      <c r="B1115" t="s">
        <v>9</v>
      </c>
      <c r="C1115" t="s">
        <v>25</v>
      </c>
      <c r="D1115" t="s">
        <v>16</v>
      </c>
      <c r="E1115" t="s">
        <v>12</v>
      </c>
      <c r="F1115" t="s">
        <v>13</v>
      </c>
      <c r="G1115">
        <v>39</v>
      </c>
    </row>
    <row r="1116" spans="1:7" x14ac:dyDescent="0.2">
      <c r="A1116" t="s">
        <v>43</v>
      </c>
      <c r="B1116" t="s">
        <v>9</v>
      </c>
      <c r="C1116" t="s">
        <v>25</v>
      </c>
      <c r="D1116" t="s">
        <v>17</v>
      </c>
      <c r="E1116" t="s">
        <v>12</v>
      </c>
      <c r="F1116" t="s">
        <v>13</v>
      </c>
      <c r="G1116">
        <v>48</v>
      </c>
    </row>
    <row r="1117" spans="1:7" x14ac:dyDescent="0.2">
      <c r="A1117" t="s">
        <v>43</v>
      </c>
      <c r="B1117" t="s">
        <v>9</v>
      </c>
      <c r="C1117" t="s">
        <v>26</v>
      </c>
      <c r="D1117" t="s">
        <v>11</v>
      </c>
      <c r="E1117" t="s">
        <v>12</v>
      </c>
      <c r="F1117" t="s">
        <v>13</v>
      </c>
      <c r="G1117">
        <v>95</v>
      </c>
    </row>
    <row r="1118" spans="1:7" x14ac:dyDescent="0.2">
      <c r="A1118" t="s">
        <v>43</v>
      </c>
      <c r="B1118" t="s">
        <v>9</v>
      </c>
      <c r="C1118" t="s">
        <v>26</v>
      </c>
      <c r="D1118" t="s">
        <v>16</v>
      </c>
      <c r="E1118" t="s">
        <v>12</v>
      </c>
      <c r="F1118" t="s">
        <v>13</v>
      </c>
      <c r="G1118">
        <v>43</v>
      </c>
    </row>
    <row r="1119" spans="1:7" x14ac:dyDescent="0.2">
      <c r="A1119" t="s">
        <v>43</v>
      </c>
      <c r="B1119" t="s">
        <v>9</v>
      </c>
      <c r="C1119" t="s">
        <v>26</v>
      </c>
      <c r="D1119" t="s">
        <v>17</v>
      </c>
      <c r="E1119" t="s">
        <v>12</v>
      </c>
      <c r="F1119" t="s">
        <v>13</v>
      </c>
      <c r="G1119">
        <v>136.00000000000003</v>
      </c>
    </row>
    <row r="1120" spans="1:7" x14ac:dyDescent="0.2">
      <c r="A1120" t="s">
        <v>43</v>
      </c>
      <c r="B1120" t="s">
        <v>9</v>
      </c>
      <c r="C1120" t="s">
        <v>27</v>
      </c>
      <c r="D1120" t="s">
        <v>11</v>
      </c>
      <c r="E1120" t="s">
        <v>12</v>
      </c>
      <c r="F1120" t="s">
        <v>13</v>
      </c>
      <c r="G1120">
        <v>54.000000000000007</v>
      </c>
    </row>
    <row r="1121" spans="1:7" x14ac:dyDescent="0.2">
      <c r="A1121" t="s">
        <v>43</v>
      </c>
      <c r="B1121" t="s">
        <v>9</v>
      </c>
      <c r="C1121" t="s">
        <v>27</v>
      </c>
      <c r="D1121" t="s">
        <v>16</v>
      </c>
      <c r="E1121" t="s">
        <v>12</v>
      </c>
      <c r="F1121" t="s">
        <v>13</v>
      </c>
      <c r="G1121">
        <v>37</v>
      </c>
    </row>
    <row r="1122" spans="1:7" x14ac:dyDescent="0.2">
      <c r="A1122" t="s">
        <v>43</v>
      </c>
      <c r="B1122" t="s">
        <v>9</v>
      </c>
      <c r="C1122" t="s">
        <v>27</v>
      </c>
      <c r="D1122" t="s">
        <v>20</v>
      </c>
      <c r="E1122" t="s">
        <v>12</v>
      </c>
      <c r="F1122" t="s">
        <v>13</v>
      </c>
      <c r="G1122">
        <v>1</v>
      </c>
    </row>
    <row r="1123" spans="1:7" x14ac:dyDescent="0.2">
      <c r="A1123" t="s">
        <v>43</v>
      </c>
      <c r="B1123" t="s">
        <v>9</v>
      </c>
      <c r="C1123" t="s">
        <v>27</v>
      </c>
      <c r="D1123" t="s">
        <v>17</v>
      </c>
      <c r="E1123" t="s">
        <v>12</v>
      </c>
      <c r="F1123" t="s">
        <v>13</v>
      </c>
      <c r="G1123">
        <v>81.999999999999986</v>
      </c>
    </row>
    <row r="1124" spans="1:7" x14ac:dyDescent="0.2">
      <c r="A1124" t="s">
        <v>43</v>
      </c>
      <c r="B1124" t="s">
        <v>9</v>
      </c>
      <c r="C1124" t="s">
        <v>28</v>
      </c>
      <c r="D1124" t="s">
        <v>11</v>
      </c>
      <c r="E1124" t="s">
        <v>12</v>
      </c>
      <c r="F1124" t="s">
        <v>13</v>
      </c>
      <c r="G1124">
        <v>47</v>
      </c>
    </row>
    <row r="1125" spans="1:7" x14ac:dyDescent="0.2">
      <c r="A1125" t="s">
        <v>43</v>
      </c>
      <c r="B1125" t="s">
        <v>9</v>
      </c>
      <c r="C1125" t="s">
        <v>28</v>
      </c>
      <c r="D1125" t="s">
        <v>16</v>
      </c>
      <c r="E1125" t="s">
        <v>12</v>
      </c>
      <c r="F1125" t="s">
        <v>13</v>
      </c>
      <c r="G1125">
        <v>27.999999999999996</v>
      </c>
    </row>
    <row r="1126" spans="1:7" x14ac:dyDescent="0.2">
      <c r="A1126" t="s">
        <v>43</v>
      </c>
      <c r="B1126" t="s">
        <v>9</v>
      </c>
      <c r="C1126" t="s">
        <v>28</v>
      </c>
      <c r="D1126" t="s">
        <v>17</v>
      </c>
      <c r="E1126" t="s">
        <v>12</v>
      </c>
      <c r="F1126" t="s">
        <v>13</v>
      </c>
      <c r="G1126">
        <v>63</v>
      </c>
    </row>
    <row r="1127" spans="1:7" x14ac:dyDescent="0.2">
      <c r="A1127" t="s">
        <v>43</v>
      </c>
      <c r="B1127" t="s">
        <v>9</v>
      </c>
      <c r="C1127" t="s">
        <v>29</v>
      </c>
      <c r="D1127" t="s">
        <v>11</v>
      </c>
      <c r="E1127" t="s">
        <v>12</v>
      </c>
      <c r="F1127" t="s">
        <v>13</v>
      </c>
      <c r="G1127">
        <v>22.000000000000004</v>
      </c>
    </row>
    <row r="1128" spans="1:7" x14ac:dyDescent="0.2">
      <c r="A1128" t="s">
        <v>43</v>
      </c>
      <c r="B1128" t="s">
        <v>9</v>
      </c>
      <c r="C1128" t="s">
        <v>29</v>
      </c>
      <c r="D1128" t="s">
        <v>16</v>
      </c>
      <c r="E1128" t="s">
        <v>12</v>
      </c>
      <c r="F1128" t="s">
        <v>13</v>
      </c>
      <c r="G1128">
        <v>15</v>
      </c>
    </row>
    <row r="1129" spans="1:7" x14ac:dyDescent="0.2">
      <c r="A1129" t="s">
        <v>43</v>
      </c>
      <c r="B1129" t="s">
        <v>9</v>
      </c>
      <c r="C1129" t="s">
        <v>29</v>
      </c>
      <c r="D1129" t="s">
        <v>17</v>
      </c>
      <c r="E1129" t="s">
        <v>12</v>
      </c>
      <c r="F1129" t="s">
        <v>13</v>
      </c>
      <c r="G1129">
        <v>84</v>
      </c>
    </row>
    <row r="1130" spans="1:7" x14ac:dyDescent="0.2">
      <c r="A1130" t="s">
        <v>43</v>
      </c>
      <c r="B1130" t="s">
        <v>30</v>
      </c>
      <c r="C1130" t="s">
        <v>10</v>
      </c>
      <c r="D1130" t="s">
        <v>11</v>
      </c>
      <c r="E1130" t="s">
        <v>12</v>
      </c>
      <c r="F1130" t="s">
        <v>13</v>
      </c>
      <c r="G1130">
        <v>6</v>
      </c>
    </row>
    <row r="1131" spans="1:7" x14ac:dyDescent="0.2">
      <c r="A1131" t="s">
        <v>43</v>
      </c>
      <c r="B1131" t="s">
        <v>30</v>
      </c>
      <c r="C1131" t="s">
        <v>10</v>
      </c>
      <c r="D1131" t="s">
        <v>16</v>
      </c>
      <c r="E1131" t="s">
        <v>12</v>
      </c>
      <c r="F1131" t="s">
        <v>13</v>
      </c>
      <c r="G1131">
        <v>2</v>
      </c>
    </row>
    <row r="1132" spans="1:7" x14ac:dyDescent="0.2">
      <c r="A1132" t="s">
        <v>43</v>
      </c>
      <c r="B1132" t="s">
        <v>30</v>
      </c>
      <c r="C1132" t="s">
        <v>10</v>
      </c>
      <c r="D1132" t="s">
        <v>20</v>
      </c>
      <c r="E1132" t="s">
        <v>12</v>
      </c>
      <c r="F1132" t="s">
        <v>13</v>
      </c>
      <c r="G1132">
        <v>1</v>
      </c>
    </row>
    <row r="1133" spans="1:7" x14ac:dyDescent="0.2">
      <c r="A1133" t="s">
        <v>43</v>
      </c>
      <c r="B1133" t="s">
        <v>30</v>
      </c>
      <c r="C1133" t="s">
        <v>10</v>
      </c>
      <c r="D1133" t="s">
        <v>17</v>
      </c>
      <c r="E1133" t="s">
        <v>12</v>
      </c>
      <c r="F1133" t="s">
        <v>13</v>
      </c>
      <c r="G1133">
        <v>22.000000000000004</v>
      </c>
    </row>
    <row r="1134" spans="1:7" x14ac:dyDescent="0.2">
      <c r="A1134" t="s">
        <v>43</v>
      </c>
      <c r="B1134" t="s">
        <v>30</v>
      </c>
      <c r="C1134" t="s">
        <v>18</v>
      </c>
      <c r="D1134" t="s">
        <v>11</v>
      </c>
      <c r="E1134" t="s">
        <v>12</v>
      </c>
      <c r="F1134" t="s">
        <v>13</v>
      </c>
      <c r="G1134">
        <v>5</v>
      </c>
    </row>
    <row r="1135" spans="1:7" x14ac:dyDescent="0.2">
      <c r="A1135" t="s">
        <v>43</v>
      </c>
      <c r="B1135" t="s">
        <v>30</v>
      </c>
      <c r="C1135" t="s">
        <v>18</v>
      </c>
      <c r="D1135" t="s">
        <v>16</v>
      </c>
      <c r="E1135" t="s">
        <v>12</v>
      </c>
      <c r="F1135" t="s">
        <v>13</v>
      </c>
      <c r="G1135">
        <v>2</v>
      </c>
    </row>
    <row r="1136" spans="1:7" x14ac:dyDescent="0.2">
      <c r="A1136" t="s">
        <v>43</v>
      </c>
      <c r="B1136" t="s">
        <v>30</v>
      </c>
      <c r="C1136" t="s">
        <v>18</v>
      </c>
      <c r="D1136" t="s">
        <v>20</v>
      </c>
      <c r="E1136" t="s">
        <v>12</v>
      </c>
      <c r="F1136" t="s">
        <v>13</v>
      </c>
      <c r="G1136">
        <v>1</v>
      </c>
    </row>
    <row r="1137" spans="1:7" x14ac:dyDescent="0.2">
      <c r="A1137" t="s">
        <v>43</v>
      </c>
      <c r="B1137" t="s">
        <v>30</v>
      </c>
      <c r="C1137" t="s">
        <v>18</v>
      </c>
      <c r="D1137" t="s">
        <v>17</v>
      </c>
      <c r="E1137" t="s">
        <v>12</v>
      </c>
      <c r="F1137" t="s">
        <v>13</v>
      </c>
      <c r="G1137">
        <v>13</v>
      </c>
    </row>
    <row r="1138" spans="1:7" x14ac:dyDescent="0.2">
      <c r="A1138" t="s">
        <v>43</v>
      </c>
      <c r="B1138" t="s">
        <v>30</v>
      </c>
      <c r="C1138" t="s">
        <v>19</v>
      </c>
      <c r="D1138" t="s">
        <v>11</v>
      </c>
      <c r="E1138" t="s">
        <v>12</v>
      </c>
      <c r="F1138" t="s">
        <v>13</v>
      </c>
      <c r="G1138">
        <v>2</v>
      </c>
    </row>
    <row r="1139" spans="1:7" x14ac:dyDescent="0.2">
      <c r="A1139" t="s">
        <v>43</v>
      </c>
      <c r="B1139" t="s">
        <v>30</v>
      </c>
      <c r="C1139" t="s">
        <v>19</v>
      </c>
      <c r="D1139" t="s">
        <v>16</v>
      </c>
      <c r="E1139" t="s">
        <v>12</v>
      </c>
      <c r="F1139" t="s">
        <v>13</v>
      </c>
      <c r="G1139">
        <v>1</v>
      </c>
    </row>
    <row r="1140" spans="1:7" x14ac:dyDescent="0.2">
      <c r="A1140" t="s">
        <v>43</v>
      </c>
      <c r="B1140" t="s">
        <v>30</v>
      </c>
      <c r="C1140" t="s">
        <v>19</v>
      </c>
      <c r="D1140" t="s">
        <v>20</v>
      </c>
      <c r="E1140" t="s">
        <v>12</v>
      </c>
      <c r="F1140" t="s">
        <v>13</v>
      </c>
      <c r="G1140">
        <v>1</v>
      </c>
    </row>
    <row r="1141" spans="1:7" x14ac:dyDescent="0.2">
      <c r="A1141" t="s">
        <v>43</v>
      </c>
      <c r="B1141" t="s">
        <v>30</v>
      </c>
      <c r="C1141" t="s">
        <v>19</v>
      </c>
      <c r="D1141" t="s">
        <v>17</v>
      </c>
      <c r="E1141" t="s">
        <v>12</v>
      </c>
      <c r="F1141" t="s">
        <v>13</v>
      </c>
      <c r="G1141">
        <v>9</v>
      </c>
    </row>
    <row r="1142" spans="1:7" x14ac:dyDescent="0.2">
      <c r="A1142" t="s">
        <v>43</v>
      </c>
      <c r="B1142" t="s">
        <v>30</v>
      </c>
      <c r="C1142" t="s">
        <v>21</v>
      </c>
      <c r="D1142" t="s">
        <v>11</v>
      </c>
      <c r="E1142" t="s">
        <v>12</v>
      </c>
      <c r="F1142" t="s">
        <v>13</v>
      </c>
      <c r="G1142">
        <v>4</v>
      </c>
    </row>
    <row r="1143" spans="1:7" x14ac:dyDescent="0.2">
      <c r="A1143" t="s">
        <v>43</v>
      </c>
      <c r="B1143" t="s">
        <v>30</v>
      </c>
      <c r="C1143" t="s">
        <v>21</v>
      </c>
      <c r="D1143" t="s">
        <v>17</v>
      </c>
      <c r="E1143" t="s">
        <v>12</v>
      </c>
      <c r="F1143" t="s">
        <v>13</v>
      </c>
      <c r="G1143">
        <v>9</v>
      </c>
    </row>
    <row r="1144" spans="1:7" x14ac:dyDescent="0.2">
      <c r="A1144" t="s">
        <v>43</v>
      </c>
      <c r="B1144" t="s">
        <v>30</v>
      </c>
      <c r="C1144" t="s">
        <v>22</v>
      </c>
      <c r="D1144" t="s">
        <v>11</v>
      </c>
      <c r="E1144" t="s">
        <v>12</v>
      </c>
      <c r="F1144" t="s">
        <v>13</v>
      </c>
      <c r="G1144">
        <v>2</v>
      </c>
    </row>
    <row r="1145" spans="1:7" x14ac:dyDescent="0.2">
      <c r="A1145" t="s">
        <v>43</v>
      </c>
      <c r="B1145" t="s">
        <v>30</v>
      </c>
      <c r="C1145" t="s">
        <v>22</v>
      </c>
      <c r="D1145" t="s">
        <v>17</v>
      </c>
      <c r="E1145" t="s">
        <v>12</v>
      </c>
      <c r="F1145" t="s">
        <v>13</v>
      </c>
      <c r="G1145">
        <v>5</v>
      </c>
    </row>
    <row r="1146" spans="1:7" x14ac:dyDescent="0.2">
      <c r="A1146" t="s">
        <v>43</v>
      </c>
      <c r="B1146" t="s">
        <v>30</v>
      </c>
      <c r="C1146" t="s">
        <v>23</v>
      </c>
      <c r="D1146" t="s">
        <v>17</v>
      </c>
      <c r="E1146" t="s">
        <v>12</v>
      </c>
      <c r="F1146" t="s">
        <v>13</v>
      </c>
      <c r="G1146">
        <v>6</v>
      </c>
    </row>
    <row r="1147" spans="1:7" x14ac:dyDescent="0.2">
      <c r="A1147" t="s">
        <v>43</v>
      </c>
      <c r="B1147" t="s">
        <v>30</v>
      </c>
      <c r="C1147" t="s">
        <v>24</v>
      </c>
      <c r="D1147" t="s">
        <v>11</v>
      </c>
      <c r="E1147" t="s">
        <v>12</v>
      </c>
      <c r="F1147" t="s">
        <v>13</v>
      </c>
      <c r="G1147">
        <v>3</v>
      </c>
    </row>
    <row r="1148" spans="1:7" x14ac:dyDescent="0.2">
      <c r="A1148" t="s">
        <v>43</v>
      </c>
      <c r="B1148" t="s">
        <v>30</v>
      </c>
      <c r="C1148" t="s">
        <v>24</v>
      </c>
      <c r="D1148" t="s">
        <v>17</v>
      </c>
      <c r="E1148" t="s">
        <v>12</v>
      </c>
      <c r="F1148" t="s">
        <v>13</v>
      </c>
      <c r="G1148">
        <v>3</v>
      </c>
    </row>
    <row r="1149" spans="1:7" x14ac:dyDescent="0.2">
      <c r="A1149" t="s">
        <v>43</v>
      </c>
      <c r="B1149" t="s">
        <v>30</v>
      </c>
      <c r="C1149" t="s">
        <v>25</v>
      </c>
      <c r="D1149" t="s">
        <v>11</v>
      </c>
      <c r="E1149" t="s">
        <v>12</v>
      </c>
      <c r="F1149" t="s">
        <v>13</v>
      </c>
      <c r="G1149">
        <v>1</v>
      </c>
    </row>
    <row r="1150" spans="1:7" x14ac:dyDescent="0.2">
      <c r="A1150" t="s">
        <v>43</v>
      </c>
      <c r="B1150" t="s">
        <v>30</v>
      </c>
      <c r="C1150" t="s">
        <v>25</v>
      </c>
      <c r="D1150" t="s">
        <v>17</v>
      </c>
      <c r="E1150" t="s">
        <v>12</v>
      </c>
      <c r="F1150" t="s">
        <v>13</v>
      </c>
      <c r="G1150">
        <v>5</v>
      </c>
    </row>
    <row r="1151" spans="1:7" x14ac:dyDescent="0.2">
      <c r="A1151" t="s">
        <v>43</v>
      </c>
      <c r="B1151" t="s">
        <v>30</v>
      </c>
      <c r="C1151" t="s">
        <v>26</v>
      </c>
      <c r="D1151" t="s">
        <v>11</v>
      </c>
      <c r="E1151" t="s">
        <v>12</v>
      </c>
      <c r="F1151" t="s">
        <v>13</v>
      </c>
      <c r="G1151">
        <v>13</v>
      </c>
    </row>
    <row r="1152" spans="1:7" x14ac:dyDescent="0.2">
      <c r="A1152" t="s">
        <v>43</v>
      </c>
      <c r="B1152" t="s">
        <v>30</v>
      </c>
      <c r="C1152" t="s">
        <v>26</v>
      </c>
      <c r="D1152" t="s">
        <v>16</v>
      </c>
      <c r="E1152" t="s">
        <v>12</v>
      </c>
      <c r="F1152" t="s">
        <v>13</v>
      </c>
      <c r="G1152">
        <v>2</v>
      </c>
    </row>
    <row r="1153" spans="1:7" x14ac:dyDescent="0.2">
      <c r="A1153" t="s">
        <v>43</v>
      </c>
      <c r="B1153" t="s">
        <v>30</v>
      </c>
      <c r="C1153" t="s">
        <v>26</v>
      </c>
      <c r="D1153" t="s">
        <v>17</v>
      </c>
      <c r="E1153" t="s">
        <v>12</v>
      </c>
      <c r="F1153" t="s">
        <v>13</v>
      </c>
      <c r="G1153">
        <v>53</v>
      </c>
    </row>
    <row r="1154" spans="1:7" x14ac:dyDescent="0.2">
      <c r="A1154" t="s">
        <v>43</v>
      </c>
      <c r="B1154" t="s">
        <v>30</v>
      </c>
      <c r="C1154" t="s">
        <v>27</v>
      </c>
      <c r="D1154" t="s">
        <v>11</v>
      </c>
      <c r="E1154" t="s">
        <v>12</v>
      </c>
      <c r="F1154" t="s">
        <v>13</v>
      </c>
      <c r="G1154">
        <v>2</v>
      </c>
    </row>
    <row r="1155" spans="1:7" x14ac:dyDescent="0.2">
      <c r="A1155" t="s">
        <v>43</v>
      </c>
      <c r="B1155" t="s">
        <v>30</v>
      </c>
      <c r="C1155" t="s">
        <v>27</v>
      </c>
      <c r="D1155" t="s">
        <v>17</v>
      </c>
      <c r="E1155" t="s">
        <v>12</v>
      </c>
      <c r="F1155" t="s">
        <v>13</v>
      </c>
      <c r="G1155">
        <v>10</v>
      </c>
    </row>
    <row r="1156" spans="1:7" x14ac:dyDescent="0.2">
      <c r="A1156" t="s">
        <v>43</v>
      </c>
      <c r="B1156" t="s">
        <v>30</v>
      </c>
      <c r="C1156" t="s">
        <v>28</v>
      </c>
      <c r="D1156" t="s">
        <v>11</v>
      </c>
      <c r="E1156" t="s">
        <v>12</v>
      </c>
      <c r="F1156" t="s">
        <v>13</v>
      </c>
      <c r="G1156">
        <v>2</v>
      </c>
    </row>
    <row r="1157" spans="1:7" x14ac:dyDescent="0.2">
      <c r="A1157" t="s">
        <v>43</v>
      </c>
      <c r="B1157" t="s">
        <v>30</v>
      </c>
      <c r="C1157" t="s">
        <v>28</v>
      </c>
      <c r="D1157" t="s">
        <v>16</v>
      </c>
      <c r="E1157" t="s">
        <v>12</v>
      </c>
      <c r="F1157" t="s">
        <v>13</v>
      </c>
      <c r="G1157">
        <v>1</v>
      </c>
    </row>
    <row r="1158" spans="1:7" x14ac:dyDescent="0.2">
      <c r="A1158" t="s">
        <v>43</v>
      </c>
      <c r="B1158" t="s">
        <v>30</v>
      </c>
      <c r="C1158" t="s">
        <v>28</v>
      </c>
      <c r="D1158" t="s">
        <v>17</v>
      </c>
      <c r="E1158" t="s">
        <v>12</v>
      </c>
      <c r="F1158" t="s">
        <v>13</v>
      </c>
      <c r="G1158">
        <v>49.000000000000007</v>
      </c>
    </row>
    <row r="1159" spans="1:7" x14ac:dyDescent="0.2">
      <c r="A1159" t="s">
        <v>43</v>
      </c>
      <c r="B1159" t="s">
        <v>30</v>
      </c>
      <c r="C1159" t="s">
        <v>29</v>
      </c>
      <c r="D1159" t="s">
        <v>11</v>
      </c>
      <c r="E1159" t="s">
        <v>12</v>
      </c>
      <c r="F1159" t="s">
        <v>13</v>
      </c>
      <c r="G1159">
        <v>4</v>
      </c>
    </row>
    <row r="1160" spans="1:7" x14ac:dyDescent="0.2">
      <c r="A1160" t="s">
        <v>43</v>
      </c>
      <c r="B1160" t="s">
        <v>30</v>
      </c>
      <c r="C1160" t="s">
        <v>29</v>
      </c>
      <c r="D1160" t="s">
        <v>16</v>
      </c>
      <c r="E1160" t="s">
        <v>12</v>
      </c>
      <c r="F1160" t="s">
        <v>13</v>
      </c>
      <c r="G1160">
        <v>3</v>
      </c>
    </row>
    <row r="1161" spans="1:7" x14ac:dyDescent="0.2">
      <c r="A1161" t="s">
        <v>43</v>
      </c>
      <c r="B1161" t="s">
        <v>30</v>
      </c>
      <c r="C1161" t="s">
        <v>29</v>
      </c>
      <c r="D1161" t="s">
        <v>17</v>
      </c>
      <c r="E1161" t="s">
        <v>12</v>
      </c>
      <c r="F1161" t="s">
        <v>13</v>
      </c>
      <c r="G1161">
        <v>101</v>
      </c>
    </row>
    <row r="1162" spans="1:7" x14ac:dyDescent="0.2">
      <c r="A1162" t="s">
        <v>43</v>
      </c>
      <c r="B1162" t="s">
        <v>31</v>
      </c>
      <c r="C1162" t="s">
        <v>10</v>
      </c>
      <c r="D1162" t="s">
        <v>11</v>
      </c>
      <c r="E1162" t="s">
        <v>12</v>
      </c>
      <c r="F1162" t="s">
        <v>13</v>
      </c>
      <c r="G1162">
        <v>15</v>
      </c>
    </row>
    <row r="1163" spans="1:7" x14ac:dyDescent="0.2">
      <c r="A1163" t="s">
        <v>43</v>
      </c>
      <c r="B1163" t="s">
        <v>31</v>
      </c>
      <c r="C1163" t="s">
        <v>10</v>
      </c>
      <c r="D1163" t="s">
        <v>16</v>
      </c>
      <c r="E1163" t="s">
        <v>12</v>
      </c>
      <c r="F1163" t="s">
        <v>13</v>
      </c>
      <c r="G1163">
        <v>4</v>
      </c>
    </row>
    <row r="1164" spans="1:7" x14ac:dyDescent="0.2">
      <c r="A1164" t="s">
        <v>43</v>
      </c>
      <c r="B1164" t="s">
        <v>31</v>
      </c>
      <c r="C1164" t="s">
        <v>10</v>
      </c>
      <c r="D1164" t="s">
        <v>17</v>
      </c>
      <c r="E1164" t="s">
        <v>12</v>
      </c>
      <c r="F1164" t="s">
        <v>13</v>
      </c>
      <c r="G1164">
        <v>15</v>
      </c>
    </row>
    <row r="1165" spans="1:7" x14ac:dyDescent="0.2">
      <c r="A1165" t="s">
        <v>43</v>
      </c>
      <c r="B1165" t="s">
        <v>31</v>
      </c>
      <c r="C1165" t="s">
        <v>18</v>
      </c>
      <c r="D1165" t="s">
        <v>11</v>
      </c>
      <c r="E1165" t="s">
        <v>12</v>
      </c>
      <c r="F1165" t="s">
        <v>13</v>
      </c>
      <c r="G1165">
        <v>10</v>
      </c>
    </row>
    <row r="1166" spans="1:7" x14ac:dyDescent="0.2">
      <c r="A1166" t="s">
        <v>43</v>
      </c>
      <c r="B1166" t="s">
        <v>31</v>
      </c>
      <c r="C1166" t="s">
        <v>18</v>
      </c>
      <c r="D1166" t="s">
        <v>16</v>
      </c>
      <c r="E1166" t="s">
        <v>12</v>
      </c>
      <c r="F1166" t="s">
        <v>13</v>
      </c>
      <c r="G1166">
        <v>1</v>
      </c>
    </row>
    <row r="1167" spans="1:7" x14ac:dyDescent="0.2">
      <c r="A1167" t="s">
        <v>43</v>
      </c>
      <c r="B1167" t="s">
        <v>31</v>
      </c>
      <c r="C1167" t="s">
        <v>18</v>
      </c>
      <c r="D1167" t="s">
        <v>20</v>
      </c>
      <c r="E1167" t="s">
        <v>12</v>
      </c>
      <c r="F1167" t="s">
        <v>13</v>
      </c>
      <c r="G1167">
        <v>5</v>
      </c>
    </row>
    <row r="1168" spans="1:7" x14ac:dyDescent="0.2">
      <c r="A1168" t="s">
        <v>43</v>
      </c>
      <c r="B1168" t="s">
        <v>31</v>
      </c>
      <c r="C1168" t="s">
        <v>18</v>
      </c>
      <c r="D1168" t="s">
        <v>17</v>
      </c>
      <c r="E1168" t="s">
        <v>12</v>
      </c>
      <c r="F1168" t="s">
        <v>13</v>
      </c>
      <c r="G1168">
        <v>17</v>
      </c>
    </row>
    <row r="1169" spans="1:7" x14ac:dyDescent="0.2">
      <c r="A1169" t="s">
        <v>43</v>
      </c>
      <c r="B1169" t="s">
        <v>31</v>
      </c>
      <c r="C1169" t="s">
        <v>19</v>
      </c>
      <c r="D1169" t="s">
        <v>11</v>
      </c>
      <c r="E1169" t="s">
        <v>12</v>
      </c>
      <c r="F1169" t="s">
        <v>13</v>
      </c>
      <c r="G1169">
        <v>12</v>
      </c>
    </row>
    <row r="1170" spans="1:7" x14ac:dyDescent="0.2">
      <c r="A1170" t="s">
        <v>43</v>
      </c>
      <c r="B1170" t="s">
        <v>31</v>
      </c>
      <c r="C1170" t="s">
        <v>19</v>
      </c>
      <c r="D1170" t="s">
        <v>17</v>
      </c>
      <c r="E1170" t="s">
        <v>12</v>
      </c>
      <c r="F1170" t="s">
        <v>13</v>
      </c>
      <c r="G1170">
        <v>6</v>
      </c>
    </row>
    <row r="1171" spans="1:7" x14ac:dyDescent="0.2">
      <c r="A1171" t="s">
        <v>43</v>
      </c>
      <c r="B1171" t="s">
        <v>31</v>
      </c>
      <c r="C1171" t="s">
        <v>21</v>
      </c>
      <c r="D1171" t="s">
        <v>11</v>
      </c>
      <c r="E1171" t="s">
        <v>12</v>
      </c>
      <c r="F1171" t="s">
        <v>13</v>
      </c>
      <c r="G1171">
        <v>13</v>
      </c>
    </row>
    <row r="1172" spans="1:7" x14ac:dyDescent="0.2">
      <c r="A1172" t="s">
        <v>43</v>
      </c>
      <c r="B1172" t="s">
        <v>31</v>
      </c>
      <c r="C1172" t="s">
        <v>21</v>
      </c>
      <c r="D1172" t="s">
        <v>16</v>
      </c>
      <c r="E1172" t="s">
        <v>12</v>
      </c>
      <c r="F1172" t="s">
        <v>13</v>
      </c>
      <c r="G1172">
        <v>3</v>
      </c>
    </row>
    <row r="1173" spans="1:7" x14ac:dyDescent="0.2">
      <c r="A1173" t="s">
        <v>43</v>
      </c>
      <c r="B1173" t="s">
        <v>31</v>
      </c>
      <c r="C1173" t="s">
        <v>21</v>
      </c>
      <c r="D1173" t="s">
        <v>17</v>
      </c>
      <c r="E1173" t="s">
        <v>12</v>
      </c>
      <c r="F1173" t="s">
        <v>13</v>
      </c>
      <c r="G1173">
        <v>7</v>
      </c>
    </row>
    <row r="1174" spans="1:7" x14ac:dyDescent="0.2">
      <c r="A1174" t="s">
        <v>43</v>
      </c>
      <c r="B1174" t="s">
        <v>31</v>
      </c>
      <c r="C1174" t="s">
        <v>22</v>
      </c>
      <c r="D1174" t="s">
        <v>11</v>
      </c>
      <c r="E1174" t="s">
        <v>12</v>
      </c>
      <c r="F1174" t="s">
        <v>13</v>
      </c>
      <c r="G1174">
        <v>3</v>
      </c>
    </row>
    <row r="1175" spans="1:7" x14ac:dyDescent="0.2">
      <c r="A1175" t="s">
        <v>43</v>
      </c>
      <c r="B1175" t="s">
        <v>31</v>
      </c>
      <c r="C1175" t="s">
        <v>22</v>
      </c>
      <c r="D1175" t="s">
        <v>17</v>
      </c>
      <c r="E1175" t="s">
        <v>12</v>
      </c>
      <c r="F1175" t="s">
        <v>13</v>
      </c>
      <c r="G1175">
        <v>10</v>
      </c>
    </row>
    <row r="1176" spans="1:7" x14ac:dyDescent="0.2">
      <c r="A1176" t="s">
        <v>43</v>
      </c>
      <c r="B1176" t="s">
        <v>31</v>
      </c>
      <c r="C1176" t="s">
        <v>23</v>
      </c>
      <c r="D1176" t="s">
        <v>11</v>
      </c>
      <c r="E1176" t="s">
        <v>12</v>
      </c>
      <c r="F1176" t="s">
        <v>13</v>
      </c>
      <c r="G1176">
        <v>11</v>
      </c>
    </row>
    <row r="1177" spans="1:7" x14ac:dyDescent="0.2">
      <c r="A1177" t="s">
        <v>43</v>
      </c>
      <c r="B1177" t="s">
        <v>31</v>
      </c>
      <c r="C1177" t="s">
        <v>23</v>
      </c>
      <c r="D1177" t="s">
        <v>16</v>
      </c>
      <c r="E1177" t="s">
        <v>12</v>
      </c>
      <c r="F1177" t="s">
        <v>13</v>
      </c>
      <c r="G1177">
        <v>1</v>
      </c>
    </row>
    <row r="1178" spans="1:7" x14ac:dyDescent="0.2">
      <c r="A1178" t="s">
        <v>43</v>
      </c>
      <c r="B1178" t="s">
        <v>31</v>
      </c>
      <c r="C1178" t="s">
        <v>23</v>
      </c>
      <c r="D1178" t="s">
        <v>17</v>
      </c>
      <c r="E1178" t="s">
        <v>12</v>
      </c>
      <c r="F1178" t="s">
        <v>13</v>
      </c>
      <c r="G1178">
        <v>14</v>
      </c>
    </row>
    <row r="1179" spans="1:7" x14ac:dyDescent="0.2">
      <c r="A1179" t="s">
        <v>43</v>
      </c>
      <c r="B1179" t="s">
        <v>31</v>
      </c>
      <c r="C1179" t="s">
        <v>24</v>
      </c>
      <c r="D1179" t="s">
        <v>11</v>
      </c>
      <c r="E1179" t="s">
        <v>12</v>
      </c>
      <c r="F1179" t="s">
        <v>13</v>
      </c>
      <c r="G1179">
        <v>25</v>
      </c>
    </row>
    <row r="1180" spans="1:7" x14ac:dyDescent="0.2">
      <c r="A1180" t="s">
        <v>43</v>
      </c>
      <c r="B1180" t="s">
        <v>31</v>
      </c>
      <c r="C1180" t="s">
        <v>24</v>
      </c>
      <c r="D1180" t="s">
        <v>16</v>
      </c>
      <c r="E1180" t="s">
        <v>12</v>
      </c>
      <c r="F1180" t="s">
        <v>13</v>
      </c>
      <c r="G1180">
        <v>5</v>
      </c>
    </row>
    <row r="1181" spans="1:7" x14ac:dyDescent="0.2">
      <c r="A1181" t="s">
        <v>43</v>
      </c>
      <c r="B1181" t="s">
        <v>31</v>
      </c>
      <c r="C1181" t="s">
        <v>24</v>
      </c>
      <c r="D1181" t="s">
        <v>17</v>
      </c>
      <c r="E1181" t="s">
        <v>12</v>
      </c>
      <c r="F1181" t="s">
        <v>13</v>
      </c>
      <c r="G1181">
        <v>15</v>
      </c>
    </row>
    <row r="1182" spans="1:7" x14ac:dyDescent="0.2">
      <c r="A1182" t="s">
        <v>43</v>
      </c>
      <c r="B1182" t="s">
        <v>31</v>
      </c>
      <c r="C1182" t="s">
        <v>25</v>
      </c>
      <c r="D1182" t="s">
        <v>11</v>
      </c>
      <c r="E1182" t="s">
        <v>12</v>
      </c>
      <c r="F1182" t="s">
        <v>13</v>
      </c>
      <c r="G1182">
        <v>14</v>
      </c>
    </row>
    <row r="1183" spans="1:7" x14ac:dyDescent="0.2">
      <c r="A1183" t="s">
        <v>43</v>
      </c>
      <c r="B1183" t="s">
        <v>31</v>
      </c>
      <c r="C1183" t="s">
        <v>25</v>
      </c>
      <c r="D1183" t="s">
        <v>16</v>
      </c>
      <c r="E1183" t="s">
        <v>12</v>
      </c>
      <c r="F1183" t="s">
        <v>13</v>
      </c>
      <c r="G1183">
        <v>1</v>
      </c>
    </row>
    <row r="1184" spans="1:7" x14ac:dyDescent="0.2">
      <c r="A1184" t="s">
        <v>43</v>
      </c>
      <c r="B1184" t="s">
        <v>31</v>
      </c>
      <c r="C1184" t="s">
        <v>25</v>
      </c>
      <c r="D1184" t="s">
        <v>20</v>
      </c>
      <c r="E1184" t="s">
        <v>12</v>
      </c>
      <c r="F1184" t="s">
        <v>13</v>
      </c>
      <c r="G1184">
        <v>1</v>
      </c>
    </row>
    <row r="1185" spans="1:7" x14ac:dyDescent="0.2">
      <c r="A1185" t="s">
        <v>43</v>
      </c>
      <c r="B1185" t="s">
        <v>31</v>
      </c>
      <c r="C1185" t="s">
        <v>25</v>
      </c>
      <c r="D1185" t="s">
        <v>17</v>
      </c>
      <c r="E1185" t="s">
        <v>12</v>
      </c>
      <c r="F1185" t="s">
        <v>13</v>
      </c>
      <c r="G1185">
        <v>45</v>
      </c>
    </row>
    <row r="1186" spans="1:7" x14ac:dyDescent="0.2">
      <c r="A1186" t="s">
        <v>43</v>
      </c>
      <c r="B1186" t="s">
        <v>31</v>
      </c>
      <c r="C1186" t="s">
        <v>26</v>
      </c>
      <c r="D1186" t="s">
        <v>11</v>
      </c>
      <c r="E1186" t="s">
        <v>12</v>
      </c>
      <c r="F1186" t="s">
        <v>13</v>
      </c>
      <c r="G1186">
        <v>36</v>
      </c>
    </row>
    <row r="1187" spans="1:7" x14ac:dyDescent="0.2">
      <c r="A1187" t="s">
        <v>43</v>
      </c>
      <c r="B1187" t="s">
        <v>31</v>
      </c>
      <c r="C1187" t="s">
        <v>26</v>
      </c>
      <c r="D1187" t="s">
        <v>16</v>
      </c>
      <c r="E1187" t="s">
        <v>12</v>
      </c>
      <c r="F1187" t="s">
        <v>13</v>
      </c>
      <c r="G1187">
        <v>10</v>
      </c>
    </row>
    <row r="1188" spans="1:7" x14ac:dyDescent="0.2">
      <c r="A1188" t="s">
        <v>43</v>
      </c>
      <c r="B1188" t="s">
        <v>31</v>
      </c>
      <c r="C1188" t="s">
        <v>26</v>
      </c>
      <c r="D1188" t="s">
        <v>20</v>
      </c>
      <c r="E1188" t="s">
        <v>12</v>
      </c>
      <c r="F1188" t="s">
        <v>13</v>
      </c>
      <c r="G1188">
        <v>1</v>
      </c>
    </row>
    <row r="1189" spans="1:7" x14ac:dyDescent="0.2">
      <c r="A1189" t="s">
        <v>43</v>
      </c>
      <c r="B1189" t="s">
        <v>31</v>
      </c>
      <c r="C1189" t="s">
        <v>26</v>
      </c>
      <c r="D1189" t="s">
        <v>17</v>
      </c>
      <c r="E1189" t="s">
        <v>12</v>
      </c>
      <c r="F1189" t="s">
        <v>13</v>
      </c>
      <c r="G1189">
        <v>89</v>
      </c>
    </row>
    <row r="1190" spans="1:7" x14ac:dyDescent="0.2">
      <c r="A1190" t="s">
        <v>43</v>
      </c>
      <c r="B1190" t="s">
        <v>31</v>
      </c>
      <c r="C1190" t="s">
        <v>27</v>
      </c>
      <c r="D1190" t="s">
        <v>11</v>
      </c>
      <c r="E1190" t="s">
        <v>12</v>
      </c>
      <c r="F1190" t="s">
        <v>13</v>
      </c>
      <c r="G1190">
        <v>13</v>
      </c>
    </row>
    <row r="1191" spans="1:7" x14ac:dyDescent="0.2">
      <c r="A1191" t="s">
        <v>43</v>
      </c>
      <c r="B1191" t="s">
        <v>31</v>
      </c>
      <c r="C1191" t="s">
        <v>27</v>
      </c>
      <c r="D1191" t="s">
        <v>16</v>
      </c>
      <c r="E1191" t="s">
        <v>12</v>
      </c>
      <c r="F1191" t="s">
        <v>13</v>
      </c>
      <c r="G1191">
        <v>5</v>
      </c>
    </row>
    <row r="1192" spans="1:7" x14ac:dyDescent="0.2">
      <c r="A1192" t="s">
        <v>43</v>
      </c>
      <c r="B1192" t="s">
        <v>31</v>
      </c>
      <c r="C1192" t="s">
        <v>27</v>
      </c>
      <c r="D1192" t="s">
        <v>17</v>
      </c>
      <c r="E1192" t="s">
        <v>12</v>
      </c>
      <c r="F1192" t="s">
        <v>13</v>
      </c>
      <c r="G1192">
        <v>64</v>
      </c>
    </row>
    <row r="1193" spans="1:7" x14ac:dyDescent="0.2">
      <c r="A1193" t="s">
        <v>43</v>
      </c>
      <c r="B1193" t="s">
        <v>31</v>
      </c>
      <c r="C1193" t="s">
        <v>28</v>
      </c>
      <c r="D1193" t="s">
        <v>11</v>
      </c>
      <c r="E1193" t="s">
        <v>12</v>
      </c>
      <c r="F1193" t="s">
        <v>13</v>
      </c>
      <c r="G1193">
        <v>10</v>
      </c>
    </row>
    <row r="1194" spans="1:7" x14ac:dyDescent="0.2">
      <c r="A1194" t="s">
        <v>43</v>
      </c>
      <c r="B1194" t="s">
        <v>31</v>
      </c>
      <c r="C1194" t="s">
        <v>28</v>
      </c>
      <c r="D1194" t="s">
        <v>16</v>
      </c>
      <c r="E1194" t="s">
        <v>12</v>
      </c>
      <c r="F1194" t="s">
        <v>13</v>
      </c>
      <c r="G1194">
        <v>6</v>
      </c>
    </row>
    <row r="1195" spans="1:7" x14ac:dyDescent="0.2">
      <c r="A1195" t="s">
        <v>43</v>
      </c>
      <c r="B1195" t="s">
        <v>31</v>
      </c>
      <c r="C1195" t="s">
        <v>28</v>
      </c>
      <c r="D1195" t="s">
        <v>17</v>
      </c>
      <c r="E1195" t="s">
        <v>12</v>
      </c>
      <c r="F1195" t="s">
        <v>13</v>
      </c>
      <c r="G1195">
        <v>62</v>
      </c>
    </row>
    <row r="1196" spans="1:7" x14ac:dyDescent="0.2">
      <c r="A1196" t="s">
        <v>43</v>
      </c>
      <c r="B1196" t="s">
        <v>31</v>
      </c>
      <c r="C1196" t="s">
        <v>29</v>
      </c>
      <c r="D1196" t="s">
        <v>11</v>
      </c>
      <c r="E1196" t="s">
        <v>12</v>
      </c>
      <c r="F1196" t="s">
        <v>13</v>
      </c>
      <c r="G1196">
        <v>4</v>
      </c>
    </row>
    <row r="1197" spans="1:7" x14ac:dyDescent="0.2">
      <c r="A1197" t="s">
        <v>43</v>
      </c>
      <c r="B1197" t="s">
        <v>31</v>
      </c>
      <c r="C1197" t="s">
        <v>29</v>
      </c>
      <c r="D1197" t="s">
        <v>16</v>
      </c>
      <c r="E1197" t="s">
        <v>12</v>
      </c>
      <c r="F1197" t="s">
        <v>13</v>
      </c>
      <c r="G1197">
        <v>7</v>
      </c>
    </row>
    <row r="1198" spans="1:7" x14ac:dyDescent="0.2">
      <c r="A1198" t="s">
        <v>43</v>
      </c>
      <c r="B1198" t="s">
        <v>31</v>
      </c>
      <c r="C1198" t="s">
        <v>29</v>
      </c>
      <c r="D1198" t="s">
        <v>17</v>
      </c>
      <c r="E1198" t="s">
        <v>12</v>
      </c>
      <c r="F1198" t="s">
        <v>13</v>
      </c>
      <c r="G1198">
        <v>50</v>
      </c>
    </row>
    <row r="1199" spans="1:7" x14ac:dyDescent="0.2">
      <c r="A1199" t="s">
        <v>43</v>
      </c>
      <c r="B1199" t="s">
        <v>32</v>
      </c>
      <c r="C1199" t="s">
        <v>10</v>
      </c>
      <c r="D1199" t="s">
        <v>20</v>
      </c>
      <c r="E1199" t="s">
        <v>12</v>
      </c>
      <c r="F1199" t="s">
        <v>13</v>
      </c>
      <c r="G1199">
        <v>1</v>
      </c>
    </row>
    <row r="1200" spans="1:7" x14ac:dyDescent="0.2">
      <c r="A1200" t="s">
        <v>43</v>
      </c>
      <c r="B1200" t="s">
        <v>32</v>
      </c>
      <c r="C1200" t="s">
        <v>10</v>
      </c>
      <c r="D1200" t="s">
        <v>17</v>
      </c>
      <c r="E1200" t="s">
        <v>12</v>
      </c>
      <c r="F1200" t="s">
        <v>13</v>
      </c>
      <c r="G1200">
        <v>1</v>
      </c>
    </row>
    <row r="1201" spans="1:7" x14ac:dyDescent="0.2">
      <c r="A1201" t="s">
        <v>43</v>
      </c>
      <c r="B1201" t="s">
        <v>32</v>
      </c>
      <c r="C1201" t="s">
        <v>18</v>
      </c>
      <c r="D1201" t="s">
        <v>16</v>
      </c>
      <c r="E1201" t="s">
        <v>12</v>
      </c>
      <c r="F1201" t="s">
        <v>13</v>
      </c>
      <c r="G1201">
        <v>1</v>
      </c>
    </row>
    <row r="1202" spans="1:7" x14ac:dyDescent="0.2">
      <c r="A1202" t="s">
        <v>43</v>
      </c>
      <c r="B1202" t="s">
        <v>32</v>
      </c>
      <c r="C1202" t="s">
        <v>18</v>
      </c>
      <c r="D1202" t="s">
        <v>17</v>
      </c>
      <c r="E1202" t="s">
        <v>12</v>
      </c>
      <c r="F1202" t="s">
        <v>13</v>
      </c>
      <c r="G1202">
        <v>2</v>
      </c>
    </row>
    <row r="1203" spans="1:7" x14ac:dyDescent="0.2">
      <c r="A1203" t="s">
        <v>43</v>
      </c>
      <c r="B1203" t="s">
        <v>32</v>
      </c>
      <c r="C1203" t="s">
        <v>19</v>
      </c>
      <c r="D1203" t="s">
        <v>16</v>
      </c>
      <c r="E1203" t="s">
        <v>12</v>
      </c>
      <c r="F1203" t="s">
        <v>13</v>
      </c>
      <c r="G1203">
        <v>1</v>
      </c>
    </row>
    <row r="1204" spans="1:7" x14ac:dyDescent="0.2">
      <c r="A1204" t="s">
        <v>43</v>
      </c>
      <c r="B1204" t="s">
        <v>32</v>
      </c>
      <c r="C1204" t="s">
        <v>19</v>
      </c>
      <c r="D1204" t="s">
        <v>17</v>
      </c>
      <c r="E1204" t="s">
        <v>12</v>
      </c>
      <c r="F1204" t="s">
        <v>13</v>
      </c>
      <c r="G1204">
        <v>1</v>
      </c>
    </row>
    <row r="1205" spans="1:7" x14ac:dyDescent="0.2">
      <c r="A1205" t="s">
        <v>43</v>
      </c>
      <c r="B1205" t="s">
        <v>32</v>
      </c>
      <c r="C1205" t="s">
        <v>23</v>
      </c>
      <c r="D1205" t="s">
        <v>17</v>
      </c>
      <c r="E1205" t="s">
        <v>12</v>
      </c>
      <c r="F1205" t="s">
        <v>13</v>
      </c>
      <c r="G1205">
        <v>1</v>
      </c>
    </row>
    <row r="1206" spans="1:7" x14ac:dyDescent="0.2">
      <c r="A1206" t="s">
        <v>43</v>
      </c>
      <c r="B1206" t="s">
        <v>32</v>
      </c>
      <c r="C1206" t="s">
        <v>24</v>
      </c>
      <c r="D1206" t="s">
        <v>11</v>
      </c>
      <c r="E1206" t="s">
        <v>12</v>
      </c>
      <c r="F1206" t="s">
        <v>13</v>
      </c>
      <c r="G1206">
        <v>2</v>
      </c>
    </row>
    <row r="1207" spans="1:7" x14ac:dyDescent="0.2">
      <c r="A1207" t="s">
        <v>43</v>
      </c>
      <c r="B1207" t="s">
        <v>32</v>
      </c>
      <c r="C1207" t="s">
        <v>24</v>
      </c>
      <c r="D1207" t="s">
        <v>17</v>
      </c>
      <c r="E1207" t="s">
        <v>12</v>
      </c>
      <c r="F1207" t="s">
        <v>13</v>
      </c>
      <c r="G1207">
        <v>1</v>
      </c>
    </row>
    <row r="1208" spans="1:7" x14ac:dyDescent="0.2">
      <c r="A1208" t="s">
        <v>43</v>
      </c>
      <c r="B1208" t="s">
        <v>32</v>
      </c>
      <c r="C1208" t="s">
        <v>25</v>
      </c>
      <c r="D1208" t="s">
        <v>11</v>
      </c>
      <c r="E1208" t="s">
        <v>12</v>
      </c>
      <c r="F1208" t="s">
        <v>13</v>
      </c>
      <c r="G1208">
        <v>2</v>
      </c>
    </row>
    <row r="1209" spans="1:7" x14ac:dyDescent="0.2">
      <c r="A1209" t="s">
        <v>43</v>
      </c>
      <c r="B1209" t="s">
        <v>32</v>
      </c>
      <c r="C1209" t="s">
        <v>25</v>
      </c>
      <c r="D1209" t="s">
        <v>17</v>
      </c>
      <c r="E1209" t="s">
        <v>12</v>
      </c>
      <c r="F1209" t="s">
        <v>13</v>
      </c>
      <c r="G1209">
        <v>2</v>
      </c>
    </row>
    <row r="1210" spans="1:7" x14ac:dyDescent="0.2">
      <c r="A1210" t="s">
        <v>43</v>
      </c>
      <c r="B1210" t="s">
        <v>32</v>
      </c>
      <c r="C1210" t="s">
        <v>26</v>
      </c>
      <c r="D1210" t="s">
        <v>17</v>
      </c>
      <c r="E1210" t="s">
        <v>12</v>
      </c>
      <c r="F1210" t="s">
        <v>13</v>
      </c>
      <c r="G1210">
        <v>5</v>
      </c>
    </row>
    <row r="1211" spans="1:7" x14ac:dyDescent="0.2">
      <c r="A1211" t="s">
        <v>43</v>
      </c>
      <c r="B1211" t="s">
        <v>32</v>
      </c>
      <c r="C1211" t="s">
        <v>27</v>
      </c>
      <c r="D1211" t="s">
        <v>11</v>
      </c>
      <c r="E1211" t="s">
        <v>12</v>
      </c>
      <c r="F1211" t="s">
        <v>13</v>
      </c>
      <c r="G1211">
        <v>1</v>
      </c>
    </row>
    <row r="1212" spans="1:7" x14ac:dyDescent="0.2">
      <c r="A1212" t="s">
        <v>43</v>
      </c>
      <c r="B1212" t="s">
        <v>32</v>
      </c>
      <c r="C1212" t="s">
        <v>27</v>
      </c>
      <c r="D1212" t="s">
        <v>17</v>
      </c>
      <c r="E1212" t="s">
        <v>12</v>
      </c>
      <c r="F1212" t="s">
        <v>13</v>
      </c>
      <c r="G1212">
        <v>1</v>
      </c>
    </row>
    <row r="1213" spans="1:7" x14ac:dyDescent="0.2">
      <c r="A1213" t="s">
        <v>43</v>
      </c>
      <c r="B1213" t="s">
        <v>32</v>
      </c>
      <c r="C1213" t="s">
        <v>28</v>
      </c>
      <c r="D1213" t="s">
        <v>17</v>
      </c>
      <c r="E1213" t="s">
        <v>12</v>
      </c>
      <c r="F1213" t="s">
        <v>13</v>
      </c>
      <c r="G1213">
        <v>4</v>
      </c>
    </row>
    <row r="1214" spans="1:7" x14ac:dyDescent="0.2">
      <c r="A1214" t="s">
        <v>43</v>
      </c>
      <c r="B1214" t="s">
        <v>32</v>
      </c>
      <c r="C1214" t="s">
        <v>29</v>
      </c>
      <c r="D1214" t="s">
        <v>11</v>
      </c>
      <c r="E1214" t="s">
        <v>12</v>
      </c>
      <c r="F1214" t="s">
        <v>13</v>
      </c>
      <c r="G1214">
        <v>1</v>
      </c>
    </row>
    <row r="1215" spans="1:7" x14ac:dyDescent="0.2">
      <c r="A1215" t="s">
        <v>43</v>
      </c>
      <c r="B1215" t="s">
        <v>32</v>
      </c>
      <c r="C1215" t="s">
        <v>29</v>
      </c>
      <c r="D1215" t="s">
        <v>20</v>
      </c>
      <c r="E1215" t="s">
        <v>12</v>
      </c>
      <c r="F1215" t="s">
        <v>13</v>
      </c>
      <c r="G1215">
        <v>1</v>
      </c>
    </row>
    <row r="1216" spans="1:7" x14ac:dyDescent="0.2">
      <c r="A1216" t="s">
        <v>43</v>
      </c>
      <c r="B1216" t="s">
        <v>32</v>
      </c>
      <c r="C1216" t="s">
        <v>29</v>
      </c>
      <c r="D1216" t="s">
        <v>17</v>
      </c>
      <c r="E1216" t="s">
        <v>12</v>
      </c>
      <c r="F1216" t="s">
        <v>13</v>
      </c>
      <c r="G1216">
        <v>19</v>
      </c>
    </row>
    <row r="1217" spans="1:7" x14ac:dyDescent="0.2">
      <c r="A1217" t="s">
        <v>44</v>
      </c>
      <c r="B1217" t="s">
        <v>9</v>
      </c>
      <c r="C1217" t="s">
        <v>10</v>
      </c>
      <c r="D1217" t="s">
        <v>11</v>
      </c>
      <c r="E1217" t="s">
        <v>12</v>
      </c>
      <c r="F1217" t="s">
        <v>13</v>
      </c>
      <c r="G1217">
        <v>2</v>
      </c>
    </row>
    <row r="1218" spans="1:7" x14ac:dyDescent="0.2">
      <c r="A1218" t="s">
        <v>44</v>
      </c>
      <c r="B1218" t="s">
        <v>9</v>
      </c>
      <c r="C1218" t="s">
        <v>10</v>
      </c>
      <c r="D1218" t="s">
        <v>16</v>
      </c>
      <c r="E1218" t="s">
        <v>12</v>
      </c>
      <c r="F1218" t="s">
        <v>13</v>
      </c>
      <c r="G1218">
        <v>5</v>
      </c>
    </row>
    <row r="1219" spans="1:7" x14ac:dyDescent="0.2">
      <c r="A1219" t="s">
        <v>44</v>
      </c>
      <c r="B1219" t="s">
        <v>9</v>
      </c>
      <c r="C1219" t="s">
        <v>10</v>
      </c>
      <c r="D1219" t="s">
        <v>20</v>
      </c>
      <c r="E1219" t="s">
        <v>12</v>
      </c>
      <c r="F1219" t="s">
        <v>13</v>
      </c>
      <c r="G1219">
        <v>72</v>
      </c>
    </row>
    <row r="1220" spans="1:7" x14ac:dyDescent="0.2">
      <c r="A1220" t="s">
        <v>44</v>
      </c>
      <c r="B1220" t="s">
        <v>9</v>
      </c>
      <c r="C1220" t="s">
        <v>10</v>
      </c>
      <c r="D1220" t="s">
        <v>17</v>
      </c>
      <c r="E1220" t="s">
        <v>12</v>
      </c>
      <c r="F1220" t="s">
        <v>13</v>
      </c>
      <c r="G1220">
        <v>34</v>
      </c>
    </row>
    <row r="1221" spans="1:7" x14ac:dyDescent="0.2">
      <c r="A1221" t="s">
        <v>44</v>
      </c>
      <c r="B1221" t="s">
        <v>9</v>
      </c>
      <c r="C1221" t="s">
        <v>18</v>
      </c>
      <c r="D1221" t="s">
        <v>11</v>
      </c>
      <c r="E1221" t="s">
        <v>12</v>
      </c>
      <c r="F1221" t="s">
        <v>13</v>
      </c>
      <c r="G1221">
        <v>4</v>
      </c>
    </row>
    <row r="1222" spans="1:7" x14ac:dyDescent="0.2">
      <c r="A1222" t="s">
        <v>44</v>
      </c>
      <c r="B1222" t="s">
        <v>9</v>
      </c>
      <c r="C1222" t="s">
        <v>18</v>
      </c>
      <c r="D1222" t="s">
        <v>16</v>
      </c>
      <c r="E1222" t="s">
        <v>12</v>
      </c>
      <c r="F1222" t="s">
        <v>13</v>
      </c>
      <c r="G1222">
        <v>7</v>
      </c>
    </row>
    <row r="1223" spans="1:7" x14ac:dyDescent="0.2">
      <c r="A1223" t="s">
        <v>44</v>
      </c>
      <c r="B1223" t="s">
        <v>9</v>
      </c>
      <c r="C1223" t="s">
        <v>18</v>
      </c>
      <c r="D1223" t="s">
        <v>20</v>
      </c>
      <c r="E1223" t="s">
        <v>12</v>
      </c>
      <c r="F1223" t="s">
        <v>13</v>
      </c>
      <c r="G1223">
        <v>84</v>
      </c>
    </row>
    <row r="1224" spans="1:7" x14ac:dyDescent="0.2">
      <c r="A1224" t="s">
        <v>44</v>
      </c>
      <c r="B1224" t="s">
        <v>9</v>
      </c>
      <c r="C1224" t="s">
        <v>18</v>
      </c>
      <c r="D1224" t="s">
        <v>17</v>
      </c>
      <c r="E1224" t="s">
        <v>12</v>
      </c>
      <c r="F1224" t="s">
        <v>13</v>
      </c>
      <c r="G1224">
        <v>26</v>
      </c>
    </row>
    <row r="1225" spans="1:7" x14ac:dyDescent="0.2">
      <c r="A1225" t="s">
        <v>44</v>
      </c>
      <c r="B1225" t="s">
        <v>9</v>
      </c>
      <c r="C1225" t="s">
        <v>19</v>
      </c>
      <c r="D1225" t="s">
        <v>11</v>
      </c>
      <c r="E1225" t="s">
        <v>12</v>
      </c>
      <c r="F1225" t="s">
        <v>13</v>
      </c>
      <c r="G1225">
        <v>9</v>
      </c>
    </row>
    <row r="1226" spans="1:7" x14ac:dyDescent="0.2">
      <c r="A1226" t="s">
        <v>44</v>
      </c>
      <c r="B1226" t="s">
        <v>9</v>
      </c>
      <c r="C1226" t="s">
        <v>19</v>
      </c>
      <c r="D1226" t="s">
        <v>16</v>
      </c>
      <c r="E1226" t="s">
        <v>12</v>
      </c>
      <c r="F1226" t="s">
        <v>13</v>
      </c>
      <c r="G1226">
        <v>8</v>
      </c>
    </row>
    <row r="1227" spans="1:7" x14ac:dyDescent="0.2">
      <c r="A1227" t="s">
        <v>44</v>
      </c>
      <c r="B1227" t="s">
        <v>9</v>
      </c>
      <c r="C1227" t="s">
        <v>19</v>
      </c>
      <c r="D1227" t="s">
        <v>20</v>
      </c>
      <c r="E1227" t="s">
        <v>12</v>
      </c>
      <c r="F1227" t="s">
        <v>13</v>
      </c>
      <c r="G1227">
        <v>39</v>
      </c>
    </row>
    <row r="1228" spans="1:7" x14ac:dyDescent="0.2">
      <c r="A1228" t="s">
        <v>44</v>
      </c>
      <c r="B1228" t="s">
        <v>9</v>
      </c>
      <c r="C1228" t="s">
        <v>19</v>
      </c>
      <c r="D1228" t="s">
        <v>17</v>
      </c>
      <c r="E1228" t="s">
        <v>12</v>
      </c>
      <c r="F1228" t="s">
        <v>13</v>
      </c>
      <c r="G1228">
        <v>22.000000000000004</v>
      </c>
    </row>
    <row r="1229" spans="1:7" x14ac:dyDescent="0.2">
      <c r="A1229" t="s">
        <v>44</v>
      </c>
      <c r="B1229" t="s">
        <v>9</v>
      </c>
      <c r="C1229" t="s">
        <v>21</v>
      </c>
      <c r="D1229" t="s">
        <v>11</v>
      </c>
      <c r="E1229" t="s">
        <v>12</v>
      </c>
      <c r="F1229" t="s">
        <v>13</v>
      </c>
      <c r="G1229">
        <v>4</v>
      </c>
    </row>
    <row r="1230" spans="1:7" x14ac:dyDescent="0.2">
      <c r="A1230" t="s">
        <v>44</v>
      </c>
      <c r="B1230" t="s">
        <v>9</v>
      </c>
      <c r="C1230" t="s">
        <v>21</v>
      </c>
      <c r="D1230" t="s">
        <v>16</v>
      </c>
      <c r="E1230" t="s">
        <v>12</v>
      </c>
      <c r="F1230" t="s">
        <v>13</v>
      </c>
      <c r="G1230">
        <v>12</v>
      </c>
    </row>
    <row r="1231" spans="1:7" x14ac:dyDescent="0.2">
      <c r="A1231" t="s">
        <v>44</v>
      </c>
      <c r="B1231" t="s">
        <v>9</v>
      </c>
      <c r="C1231" t="s">
        <v>21</v>
      </c>
      <c r="D1231" t="s">
        <v>20</v>
      </c>
      <c r="E1231" t="s">
        <v>12</v>
      </c>
      <c r="F1231" t="s">
        <v>13</v>
      </c>
      <c r="G1231">
        <v>27.000000000000004</v>
      </c>
    </row>
    <row r="1232" spans="1:7" x14ac:dyDescent="0.2">
      <c r="A1232" t="s">
        <v>44</v>
      </c>
      <c r="B1232" t="s">
        <v>9</v>
      </c>
      <c r="C1232" t="s">
        <v>21</v>
      </c>
      <c r="D1232" t="s">
        <v>17</v>
      </c>
      <c r="E1232" t="s">
        <v>12</v>
      </c>
      <c r="F1232" t="s">
        <v>13</v>
      </c>
      <c r="G1232">
        <v>25</v>
      </c>
    </row>
    <row r="1233" spans="1:7" x14ac:dyDescent="0.2">
      <c r="A1233" t="s">
        <v>44</v>
      </c>
      <c r="B1233" t="s">
        <v>9</v>
      </c>
      <c r="C1233" t="s">
        <v>22</v>
      </c>
      <c r="D1233" t="s">
        <v>16</v>
      </c>
      <c r="E1233" t="s">
        <v>12</v>
      </c>
      <c r="F1233" t="s">
        <v>13</v>
      </c>
      <c r="G1233">
        <v>13</v>
      </c>
    </row>
    <row r="1234" spans="1:7" x14ac:dyDescent="0.2">
      <c r="A1234" t="s">
        <v>44</v>
      </c>
      <c r="B1234" t="s">
        <v>9</v>
      </c>
      <c r="C1234" t="s">
        <v>22</v>
      </c>
      <c r="D1234" t="s">
        <v>20</v>
      </c>
      <c r="E1234" t="s">
        <v>12</v>
      </c>
      <c r="F1234" t="s">
        <v>13</v>
      </c>
      <c r="G1234">
        <v>21</v>
      </c>
    </row>
    <row r="1235" spans="1:7" x14ac:dyDescent="0.2">
      <c r="A1235" t="s">
        <v>44</v>
      </c>
      <c r="B1235" t="s">
        <v>9</v>
      </c>
      <c r="C1235" t="s">
        <v>22</v>
      </c>
      <c r="D1235" t="s">
        <v>17</v>
      </c>
      <c r="E1235" t="s">
        <v>12</v>
      </c>
      <c r="F1235" t="s">
        <v>13</v>
      </c>
      <c r="G1235">
        <v>19</v>
      </c>
    </row>
    <row r="1236" spans="1:7" x14ac:dyDescent="0.2">
      <c r="A1236" t="s">
        <v>44</v>
      </c>
      <c r="B1236" t="s">
        <v>9</v>
      </c>
      <c r="C1236" t="s">
        <v>23</v>
      </c>
      <c r="D1236" t="s">
        <v>11</v>
      </c>
      <c r="E1236" t="s">
        <v>12</v>
      </c>
      <c r="F1236" t="s">
        <v>13</v>
      </c>
      <c r="G1236">
        <v>2</v>
      </c>
    </row>
    <row r="1237" spans="1:7" x14ac:dyDescent="0.2">
      <c r="A1237" t="s">
        <v>44</v>
      </c>
      <c r="B1237" t="s">
        <v>9</v>
      </c>
      <c r="C1237" t="s">
        <v>23</v>
      </c>
      <c r="D1237" t="s">
        <v>16</v>
      </c>
      <c r="E1237" t="s">
        <v>12</v>
      </c>
      <c r="F1237" t="s">
        <v>13</v>
      </c>
      <c r="G1237">
        <v>12</v>
      </c>
    </row>
    <row r="1238" spans="1:7" x14ac:dyDescent="0.2">
      <c r="A1238" t="s">
        <v>44</v>
      </c>
      <c r="B1238" t="s">
        <v>9</v>
      </c>
      <c r="C1238" t="s">
        <v>23</v>
      </c>
      <c r="D1238" t="s">
        <v>20</v>
      </c>
      <c r="E1238" t="s">
        <v>12</v>
      </c>
      <c r="F1238" t="s">
        <v>13</v>
      </c>
      <c r="G1238">
        <v>18</v>
      </c>
    </row>
    <row r="1239" spans="1:7" x14ac:dyDescent="0.2">
      <c r="A1239" t="s">
        <v>44</v>
      </c>
      <c r="B1239" t="s">
        <v>9</v>
      </c>
      <c r="C1239" t="s">
        <v>23</v>
      </c>
      <c r="D1239" t="s">
        <v>17</v>
      </c>
      <c r="E1239" t="s">
        <v>12</v>
      </c>
      <c r="F1239" t="s">
        <v>13</v>
      </c>
      <c r="G1239">
        <v>22.000000000000004</v>
      </c>
    </row>
    <row r="1240" spans="1:7" x14ac:dyDescent="0.2">
      <c r="A1240" t="s">
        <v>44</v>
      </c>
      <c r="B1240" t="s">
        <v>9</v>
      </c>
      <c r="C1240" t="s">
        <v>24</v>
      </c>
      <c r="D1240" t="s">
        <v>11</v>
      </c>
      <c r="E1240" t="s">
        <v>12</v>
      </c>
      <c r="F1240" t="s">
        <v>13</v>
      </c>
      <c r="G1240">
        <v>2</v>
      </c>
    </row>
    <row r="1241" spans="1:7" x14ac:dyDescent="0.2">
      <c r="A1241" t="s">
        <v>44</v>
      </c>
      <c r="B1241" t="s">
        <v>9</v>
      </c>
      <c r="C1241" t="s">
        <v>24</v>
      </c>
      <c r="D1241" t="s">
        <v>16</v>
      </c>
      <c r="E1241" t="s">
        <v>12</v>
      </c>
      <c r="F1241" t="s">
        <v>13</v>
      </c>
      <c r="G1241">
        <v>5</v>
      </c>
    </row>
    <row r="1242" spans="1:7" x14ac:dyDescent="0.2">
      <c r="A1242" t="s">
        <v>44</v>
      </c>
      <c r="B1242" t="s">
        <v>9</v>
      </c>
      <c r="C1242" t="s">
        <v>24</v>
      </c>
      <c r="D1242" t="s">
        <v>20</v>
      </c>
      <c r="E1242" t="s">
        <v>12</v>
      </c>
      <c r="F1242" t="s">
        <v>13</v>
      </c>
      <c r="G1242">
        <v>17</v>
      </c>
    </row>
    <row r="1243" spans="1:7" x14ac:dyDescent="0.2">
      <c r="A1243" t="s">
        <v>44</v>
      </c>
      <c r="B1243" t="s">
        <v>9</v>
      </c>
      <c r="C1243" t="s">
        <v>24</v>
      </c>
      <c r="D1243" t="s">
        <v>17</v>
      </c>
      <c r="E1243" t="s">
        <v>12</v>
      </c>
      <c r="F1243" t="s">
        <v>13</v>
      </c>
      <c r="G1243">
        <v>16</v>
      </c>
    </row>
    <row r="1244" spans="1:7" x14ac:dyDescent="0.2">
      <c r="A1244" t="s">
        <v>44</v>
      </c>
      <c r="B1244" t="s">
        <v>9</v>
      </c>
      <c r="C1244" t="s">
        <v>25</v>
      </c>
      <c r="D1244" t="s">
        <v>11</v>
      </c>
      <c r="E1244" t="s">
        <v>12</v>
      </c>
      <c r="F1244" t="s">
        <v>13</v>
      </c>
      <c r="G1244">
        <v>7</v>
      </c>
    </row>
    <row r="1245" spans="1:7" x14ac:dyDescent="0.2">
      <c r="A1245" t="s">
        <v>44</v>
      </c>
      <c r="B1245" t="s">
        <v>9</v>
      </c>
      <c r="C1245" t="s">
        <v>25</v>
      </c>
      <c r="D1245" t="s">
        <v>16</v>
      </c>
      <c r="E1245" t="s">
        <v>12</v>
      </c>
      <c r="F1245" t="s">
        <v>13</v>
      </c>
      <c r="G1245">
        <v>18</v>
      </c>
    </row>
    <row r="1246" spans="1:7" x14ac:dyDescent="0.2">
      <c r="A1246" t="s">
        <v>44</v>
      </c>
      <c r="B1246" t="s">
        <v>9</v>
      </c>
      <c r="C1246" t="s">
        <v>25</v>
      </c>
      <c r="D1246" t="s">
        <v>20</v>
      </c>
      <c r="E1246" t="s">
        <v>12</v>
      </c>
      <c r="F1246" t="s">
        <v>13</v>
      </c>
      <c r="G1246">
        <v>24</v>
      </c>
    </row>
    <row r="1247" spans="1:7" x14ac:dyDescent="0.2">
      <c r="A1247" t="s">
        <v>44</v>
      </c>
      <c r="B1247" t="s">
        <v>9</v>
      </c>
      <c r="C1247" t="s">
        <v>25</v>
      </c>
      <c r="D1247" t="s">
        <v>17</v>
      </c>
      <c r="E1247" t="s">
        <v>12</v>
      </c>
      <c r="F1247" t="s">
        <v>13</v>
      </c>
      <c r="G1247">
        <v>36</v>
      </c>
    </row>
    <row r="1248" spans="1:7" x14ac:dyDescent="0.2">
      <c r="A1248" t="s">
        <v>44</v>
      </c>
      <c r="B1248" t="s">
        <v>9</v>
      </c>
      <c r="C1248" t="s">
        <v>26</v>
      </c>
      <c r="D1248" t="s">
        <v>11</v>
      </c>
      <c r="E1248" t="s">
        <v>12</v>
      </c>
      <c r="F1248" t="s">
        <v>13</v>
      </c>
      <c r="G1248">
        <v>4</v>
      </c>
    </row>
    <row r="1249" spans="1:7" x14ac:dyDescent="0.2">
      <c r="A1249" t="s">
        <v>44</v>
      </c>
      <c r="B1249" t="s">
        <v>9</v>
      </c>
      <c r="C1249" t="s">
        <v>26</v>
      </c>
      <c r="D1249" t="s">
        <v>16</v>
      </c>
      <c r="E1249" t="s">
        <v>12</v>
      </c>
      <c r="F1249" t="s">
        <v>13</v>
      </c>
      <c r="G1249">
        <v>18</v>
      </c>
    </row>
    <row r="1250" spans="1:7" x14ac:dyDescent="0.2">
      <c r="A1250" t="s">
        <v>44</v>
      </c>
      <c r="B1250" t="s">
        <v>9</v>
      </c>
      <c r="C1250" t="s">
        <v>26</v>
      </c>
      <c r="D1250" t="s">
        <v>20</v>
      </c>
      <c r="E1250" t="s">
        <v>12</v>
      </c>
      <c r="F1250" t="s">
        <v>13</v>
      </c>
      <c r="G1250">
        <v>27.999999999999996</v>
      </c>
    </row>
    <row r="1251" spans="1:7" x14ac:dyDescent="0.2">
      <c r="A1251" t="s">
        <v>44</v>
      </c>
      <c r="B1251" t="s">
        <v>9</v>
      </c>
      <c r="C1251" t="s">
        <v>26</v>
      </c>
      <c r="D1251" t="s">
        <v>17</v>
      </c>
      <c r="E1251" t="s">
        <v>12</v>
      </c>
      <c r="F1251" t="s">
        <v>13</v>
      </c>
      <c r="G1251">
        <v>58</v>
      </c>
    </row>
    <row r="1252" spans="1:7" x14ac:dyDescent="0.2">
      <c r="A1252" t="s">
        <v>44</v>
      </c>
      <c r="B1252" t="s">
        <v>9</v>
      </c>
      <c r="C1252" t="s">
        <v>27</v>
      </c>
      <c r="D1252" t="s">
        <v>11</v>
      </c>
      <c r="E1252" t="s">
        <v>12</v>
      </c>
      <c r="F1252" t="s">
        <v>13</v>
      </c>
      <c r="G1252">
        <v>2</v>
      </c>
    </row>
    <row r="1253" spans="1:7" x14ac:dyDescent="0.2">
      <c r="A1253" t="s">
        <v>44</v>
      </c>
      <c r="B1253" t="s">
        <v>9</v>
      </c>
      <c r="C1253" t="s">
        <v>27</v>
      </c>
      <c r="D1253" t="s">
        <v>16</v>
      </c>
      <c r="E1253" t="s">
        <v>12</v>
      </c>
      <c r="F1253" t="s">
        <v>13</v>
      </c>
      <c r="G1253">
        <v>7</v>
      </c>
    </row>
    <row r="1254" spans="1:7" x14ac:dyDescent="0.2">
      <c r="A1254" t="s">
        <v>44</v>
      </c>
      <c r="B1254" t="s">
        <v>9</v>
      </c>
      <c r="C1254" t="s">
        <v>27</v>
      </c>
      <c r="D1254" t="s">
        <v>20</v>
      </c>
      <c r="E1254" t="s">
        <v>12</v>
      </c>
      <c r="F1254" t="s">
        <v>13</v>
      </c>
      <c r="G1254">
        <v>15</v>
      </c>
    </row>
    <row r="1255" spans="1:7" x14ac:dyDescent="0.2">
      <c r="A1255" t="s">
        <v>44</v>
      </c>
      <c r="B1255" t="s">
        <v>9</v>
      </c>
      <c r="C1255" t="s">
        <v>27</v>
      </c>
      <c r="D1255" t="s">
        <v>17</v>
      </c>
      <c r="E1255" t="s">
        <v>12</v>
      </c>
      <c r="F1255" t="s">
        <v>13</v>
      </c>
      <c r="G1255">
        <v>29</v>
      </c>
    </row>
    <row r="1256" spans="1:7" x14ac:dyDescent="0.2">
      <c r="A1256" t="s">
        <v>44</v>
      </c>
      <c r="B1256" t="s">
        <v>9</v>
      </c>
      <c r="C1256" t="s">
        <v>28</v>
      </c>
      <c r="D1256" t="s">
        <v>11</v>
      </c>
      <c r="E1256" t="s">
        <v>12</v>
      </c>
      <c r="F1256" t="s">
        <v>13</v>
      </c>
      <c r="G1256">
        <v>1</v>
      </c>
    </row>
    <row r="1257" spans="1:7" x14ac:dyDescent="0.2">
      <c r="A1257" t="s">
        <v>44</v>
      </c>
      <c r="B1257" t="s">
        <v>9</v>
      </c>
      <c r="C1257" t="s">
        <v>28</v>
      </c>
      <c r="D1257" t="s">
        <v>16</v>
      </c>
      <c r="E1257" t="s">
        <v>12</v>
      </c>
      <c r="F1257" t="s">
        <v>13</v>
      </c>
      <c r="G1257">
        <v>8</v>
      </c>
    </row>
    <row r="1258" spans="1:7" x14ac:dyDescent="0.2">
      <c r="A1258" t="s">
        <v>44</v>
      </c>
      <c r="B1258" t="s">
        <v>9</v>
      </c>
      <c r="C1258" t="s">
        <v>28</v>
      </c>
      <c r="D1258" t="s">
        <v>20</v>
      </c>
      <c r="E1258" t="s">
        <v>12</v>
      </c>
      <c r="F1258" t="s">
        <v>13</v>
      </c>
      <c r="G1258">
        <v>15</v>
      </c>
    </row>
    <row r="1259" spans="1:7" x14ac:dyDescent="0.2">
      <c r="A1259" t="s">
        <v>44</v>
      </c>
      <c r="B1259" t="s">
        <v>9</v>
      </c>
      <c r="C1259" t="s">
        <v>28</v>
      </c>
      <c r="D1259" t="s">
        <v>17</v>
      </c>
      <c r="E1259" t="s">
        <v>12</v>
      </c>
      <c r="F1259" t="s">
        <v>13</v>
      </c>
      <c r="G1259">
        <v>30</v>
      </c>
    </row>
    <row r="1260" spans="1:7" x14ac:dyDescent="0.2">
      <c r="A1260" t="s">
        <v>44</v>
      </c>
      <c r="B1260" t="s">
        <v>9</v>
      </c>
      <c r="C1260" t="s">
        <v>29</v>
      </c>
      <c r="D1260" t="s">
        <v>11</v>
      </c>
      <c r="E1260" t="s">
        <v>12</v>
      </c>
      <c r="F1260" t="s">
        <v>13</v>
      </c>
      <c r="G1260">
        <v>1</v>
      </c>
    </row>
    <row r="1261" spans="1:7" x14ac:dyDescent="0.2">
      <c r="A1261" t="s">
        <v>44</v>
      </c>
      <c r="B1261" t="s">
        <v>9</v>
      </c>
      <c r="C1261" t="s">
        <v>29</v>
      </c>
      <c r="D1261" t="s">
        <v>16</v>
      </c>
      <c r="E1261" t="s">
        <v>12</v>
      </c>
      <c r="F1261" t="s">
        <v>13</v>
      </c>
      <c r="G1261">
        <v>5</v>
      </c>
    </row>
    <row r="1262" spans="1:7" x14ac:dyDescent="0.2">
      <c r="A1262" t="s">
        <v>44</v>
      </c>
      <c r="B1262" t="s">
        <v>9</v>
      </c>
      <c r="C1262" t="s">
        <v>29</v>
      </c>
      <c r="D1262" t="s">
        <v>20</v>
      </c>
      <c r="E1262" t="s">
        <v>12</v>
      </c>
      <c r="F1262" t="s">
        <v>13</v>
      </c>
      <c r="G1262">
        <v>19</v>
      </c>
    </row>
    <row r="1263" spans="1:7" x14ac:dyDescent="0.2">
      <c r="A1263" t="s">
        <v>44</v>
      </c>
      <c r="B1263" t="s">
        <v>9</v>
      </c>
      <c r="C1263" t="s">
        <v>29</v>
      </c>
      <c r="D1263" t="s">
        <v>17</v>
      </c>
      <c r="E1263" t="s">
        <v>12</v>
      </c>
      <c r="F1263" t="s">
        <v>13</v>
      </c>
      <c r="G1263">
        <v>35</v>
      </c>
    </row>
    <row r="1264" spans="1:7" x14ac:dyDescent="0.2">
      <c r="A1264" t="s">
        <v>44</v>
      </c>
      <c r="B1264" t="s">
        <v>30</v>
      </c>
      <c r="C1264" t="s">
        <v>10</v>
      </c>
      <c r="D1264" t="s">
        <v>11</v>
      </c>
      <c r="E1264" t="s">
        <v>12</v>
      </c>
      <c r="F1264" t="s">
        <v>13</v>
      </c>
      <c r="G1264">
        <v>2</v>
      </c>
    </row>
    <row r="1265" spans="1:7" x14ac:dyDescent="0.2">
      <c r="A1265" t="s">
        <v>44</v>
      </c>
      <c r="B1265" t="s">
        <v>30</v>
      </c>
      <c r="C1265" t="s">
        <v>10</v>
      </c>
      <c r="D1265" t="s">
        <v>16</v>
      </c>
      <c r="E1265" t="s">
        <v>12</v>
      </c>
      <c r="F1265" t="s">
        <v>13</v>
      </c>
      <c r="G1265">
        <v>6</v>
      </c>
    </row>
    <row r="1266" spans="1:7" x14ac:dyDescent="0.2">
      <c r="A1266" t="s">
        <v>44</v>
      </c>
      <c r="B1266" t="s">
        <v>30</v>
      </c>
      <c r="C1266" t="s">
        <v>10</v>
      </c>
      <c r="D1266" t="s">
        <v>20</v>
      </c>
      <c r="E1266" t="s">
        <v>12</v>
      </c>
      <c r="F1266" t="s">
        <v>13</v>
      </c>
      <c r="G1266">
        <v>326</v>
      </c>
    </row>
    <row r="1267" spans="1:7" x14ac:dyDescent="0.2">
      <c r="A1267" t="s">
        <v>44</v>
      </c>
      <c r="B1267" t="s">
        <v>30</v>
      </c>
      <c r="C1267" t="s">
        <v>10</v>
      </c>
      <c r="D1267" t="s">
        <v>17</v>
      </c>
      <c r="E1267" t="s">
        <v>12</v>
      </c>
      <c r="F1267" t="s">
        <v>13</v>
      </c>
      <c r="G1267">
        <v>91.999999999999986</v>
      </c>
    </row>
    <row r="1268" spans="1:7" x14ac:dyDescent="0.2">
      <c r="A1268" t="s">
        <v>44</v>
      </c>
      <c r="B1268" t="s">
        <v>30</v>
      </c>
      <c r="C1268" t="s">
        <v>18</v>
      </c>
      <c r="D1268" t="s">
        <v>11</v>
      </c>
      <c r="E1268" t="s">
        <v>12</v>
      </c>
      <c r="F1268" t="s">
        <v>13</v>
      </c>
      <c r="G1268">
        <v>2</v>
      </c>
    </row>
    <row r="1269" spans="1:7" x14ac:dyDescent="0.2">
      <c r="A1269" t="s">
        <v>44</v>
      </c>
      <c r="B1269" t="s">
        <v>30</v>
      </c>
      <c r="C1269" t="s">
        <v>18</v>
      </c>
      <c r="D1269" t="s">
        <v>20</v>
      </c>
      <c r="E1269" t="s">
        <v>12</v>
      </c>
      <c r="F1269" t="s">
        <v>13</v>
      </c>
      <c r="G1269">
        <v>293</v>
      </c>
    </row>
    <row r="1270" spans="1:7" x14ac:dyDescent="0.2">
      <c r="A1270" t="s">
        <v>44</v>
      </c>
      <c r="B1270" t="s">
        <v>30</v>
      </c>
      <c r="C1270" t="s">
        <v>18</v>
      </c>
      <c r="D1270" t="s">
        <v>17</v>
      </c>
      <c r="E1270" t="s">
        <v>12</v>
      </c>
      <c r="F1270" t="s">
        <v>13</v>
      </c>
      <c r="G1270">
        <v>96</v>
      </c>
    </row>
    <row r="1271" spans="1:7" x14ac:dyDescent="0.2">
      <c r="A1271" t="s">
        <v>44</v>
      </c>
      <c r="B1271" t="s">
        <v>30</v>
      </c>
      <c r="C1271" t="s">
        <v>19</v>
      </c>
      <c r="D1271" t="s">
        <v>11</v>
      </c>
      <c r="E1271" t="s">
        <v>12</v>
      </c>
      <c r="F1271" t="s">
        <v>13</v>
      </c>
      <c r="G1271">
        <v>1</v>
      </c>
    </row>
    <row r="1272" spans="1:7" x14ac:dyDescent="0.2">
      <c r="A1272" t="s">
        <v>44</v>
      </c>
      <c r="B1272" t="s">
        <v>30</v>
      </c>
      <c r="C1272" t="s">
        <v>19</v>
      </c>
      <c r="D1272" t="s">
        <v>16</v>
      </c>
      <c r="E1272" t="s">
        <v>12</v>
      </c>
      <c r="F1272" t="s">
        <v>13</v>
      </c>
      <c r="G1272">
        <v>3</v>
      </c>
    </row>
    <row r="1273" spans="1:7" x14ac:dyDescent="0.2">
      <c r="A1273" t="s">
        <v>44</v>
      </c>
      <c r="B1273" t="s">
        <v>30</v>
      </c>
      <c r="C1273" t="s">
        <v>19</v>
      </c>
      <c r="D1273" t="s">
        <v>20</v>
      </c>
      <c r="E1273" t="s">
        <v>12</v>
      </c>
      <c r="F1273" t="s">
        <v>13</v>
      </c>
      <c r="G1273">
        <v>94</v>
      </c>
    </row>
    <row r="1274" spans="1:7" x14ac:dyDescent="0.2">
      <c r="A1274" t="s">
        <v>44</v>
      </c>
      <c r="B1274" t="s">
        <v>30</v>
      </c>
      <c r="C1274" t="s">
        <v>19</v>
      </c>
      <c r="D1274" t="s">
        <v>17</v>
      </c>
      <c r="E1274" t="s">
        <v>12</v>
      </c>
      <c r="F1274" t="s">
        <v>13</v>
      </c>
      <c r="G1274">
        <v>53</v>
      </c>
    </row>
    <row r="1275" spans="1:7" x14ac:dyDescent="0.2">
      <c r="A1275" t="s">
        <v>44</v>
      </c>
      <c r="B1275" t="s">
        <v>30</v>
      </c>
      <c r="C1275" t="s">
        <v>21</v>
      </c>
      <c r="D1275" t="s">
        <v>16</v>
      </c>
      <c r="E1275" t="s">
        <v>12</v>
      </c>
      <c r="F1275" t="s">
        <v>13</v>
      </c>
      <c r="G1275">
        <v>1</v>
      </c>
    </row>
    <row r="1276" spans="1:7" x14ac:dyDescent="0.2">
      <c r="A1276" t="s">
        <v>44</v>
      </c>
      <c r="B1276" t="s">
        <v>30</v>
      </c>
      <c r="C1276" t="s">
        <v>21</v>
      </c>
      <c r="D1276" t="s">
        <v>20</v>
      </c>
      <c r="E1276" t="s">
        <v>12</v>
      </c>
      <c r="F1276" t="s">
        <v>13</v>
      </c>
      <c r="G1276">
        <v>118</v>
      </c>
    </row>
    <row r="1277" spans="1:7" x14ac:dyDescent="0.2">
      <c r="A1277" t="s">
        <v>44</v>
      </c>
      <c r="B1277" t="s">
        <v>30</v>
      </c>
      <c r="C1277" t="s">
        <v>21</v>
      </c>
      <c r="D1277" t="s">
        <v>17</v>
      </c>
      <c r="E1277" t="s">
        <v>12</v>
      </c>
      <c r="F1277" t="s">
        <v>13</v>
      </c>
      <c r="G1277">
        <v>53</v>
      </c>
    </row>
    <row r="1278" spans="1:7" x14ac:dyDescent="0.2">
      <c r="A1278" t="s">
        <v>44</v>
      </c>
      <c r="B1278" t="s">
        <v>30</v>
      </c>
      <c r="C1278" t="s">
        <v>22</v>
      </c>
      <c r="D1278" t="s">
        <v>20</v>
      </c>
      <c r="E1278" t="s">
        <v>12</v>
      </c>
      <c r="F1278" t="s">
        <v>13</v>
      </c>
      <c r="G1278">
        <v>110</v>
      </c>
    </row>
    <row r="1279" spans="1:7" x14ac:dyDescent="0.2">
      <c r="A1279" t="s">
        <v>44</v>
      </c>
      <c r="B1279" t="s">
        <v>30</v>
      </c>
      <c r="C1279" t="s">
        <v>22</v>
      </c>
      <c r="D1279" t="s">
        <v>17</v>
      </c>
      <c r="E1279" t="s">
        <v>12</v>
      </c>
      <c r="F1279" t="s">
        <v>13</v>
      </c>
      <c r="G1279">
        <v>49.000000000000007</v>
      </c>
    </row>
    <row r="1280" spans="1:7" x14ac:dyDescent="0.2">
      <c r="A1280" t="s">
        <v>44</v>
      </c>
      <c r="B1280" t="s">
        <v>30</v>
      </c>
      <c r="C1280" t="s">
        <v>23</v>
      </c>
      <c r="D1280" t="s">
        <v>16</v>
      </c>
      <c r="E1280" t="s">
        <v>12</v>
      </c>
      <c r="F1280" t="s">
        <v>13</v>
      </c>
      <c r="G1280">
        <v>1</v>
      </c>
    </row>
    <row r="1281" spans="1:7" x14ac:dyDescent="0.2">
      <c r="A1281" t="s">
        <v>44</v>
      </c>
      <c r="B1281" t="s">
        <v>30</v>
      </c>
      <c r="C1281" t="s">
        <v>23</v>
      </c>
      <c r="D1281" t="s">
        <v>20</v>
      </c>
      <c r="E1281" t="s">
        <v>12</v>
      </c>
      <c r="F1281" t="s">
        <v>13</v>
      </c>
      <c r="G1281">
        <v>72</v>
      </c>
    </row>
    <row r="1282" spans="1:7" x14ac:dyDescent="0.2">
      <c r="A1282" t="s">
        <v>44</v>
      </c>
      <c r="B1282" t="s">
        <v>30</v>
      </c>
      <c r="C1282" t="s">
        <v>23</v>
      </c>
      <c r="D1282" t="s">
        <v>17</v>
      </c>
      <c r="E1282" t="s">
        <v>12</v>
      </c>
      <c r="F1282" t="s">
        <v>13</v>
      </c>
      <c r="G1282">
        <v>36</v>
      </c>
    </row>
    <row r="1283" spans="1:7" x14ac:dyDescent="0.2">
      <c r="A1283" t="s">
        <v>44</v>
      </c>
      <c r="B1283" t="s">
        <v>30</v>
      </c>
      <c r="C1283" t="s">
        <v>24</v>
      </c>
      <c r="D1283" t="s">
        <v>16</v>
      </c>
      <c r="E1283" t="s">
        <v>12</v>
      </c>
      <c r="F1283" t="s">
        <v>13</v>
      </c>
      <c r="G1283">
        <v>1</v>
      </c>
    </row>
    <row r="1284" spans="1:7" x14ac:dyDescent="0.2">
      <c r="A1284" t="s">
        <v>44</v>
      </c>
      <c r="B1284" t="s">
        <v>30</v>
      </c>
      <c r="C1284" t="s">
        <v>24</v>
      </c>
      <c r="D1284" t="s">
        <v>20</v>
      </c>
      <c r="E1284" t="s">
        <v>12</v>
      </c>
      <c r="F1284" t="s">
        <v>13</v>
      </c>
      <c r="G1284">
        <v>27.000000000000004</v>
      </c>
    </row>
    <row r="1285" spans="1:7" x14ac:dyDescent="0.2">
      <c r="A1285" t="s">
        <v>44</v>
      </c>
      <c r="B1285" t="s">
        <v>30</v>
      </c>
      <c r="C1285" t="s">
        <v>24</v>
      </c>
      <c r="D1285" t="s">
        <v>17</v>
      </c>
      <c r="E1285" t="s">
        <v>12</v>
      </c>
      <c r="F1285" t="s">
        <v>13</v>
      </c>
      <c r="G1285">
        <v>6</v>
      </c>
    </row>
    <row r="1286" spans="1:7" x14ac:dyDescent="0.2">
      <c r="A1286" t="s">
        <v>44</v>
      </c>
      <c r="B1286" t="s">
        <v>30</v>
      </c>
      <c r="C1286" t="s">
        <v>25</v>
      </c>
      <c r="D1286" t="s">
        <v>20</v>
      </c>
      <c r="E1286" t="s">
        <v>12</v>
      </c>
      <c r="F1286" t="s">
        <v>13</v>
      </c>
      <c r="G1286">
        <v>38</v>
      </c>
    </row>
    <row r="1287" spans="1:7" x14ac:dyDescent="0.2">
      <c r="A1287" t="s">
        <v>44</v>
      </c>
      <c r="B1287" t="s">
        <v>30</v>
      </c>
      <c r="C1287" t="s">
        <v>25</v>
      </c>
      <c r="D1287" t="s">
        <v>17</v>
      </c>
      <c r="E1287" t="s">
        <v>12</v>
      </c>
      <c r="F1287" t="s">
        <v>13</v>
      </c>
      <c r="G1287">
        <v>18</v>
      </c>
    </row>
    <row r="1288" spans="1:7" x14ac:dyDescent="0.2">
      <c r="A1288" t="s">
        <v>44</v>
      </c>
      <c r="B1288" t="s">
        <v>30</v>
      </c>
      <c r="C1288" t="s">
        <v>26</v>
      </c>
      <c r="D1288" t="s">
        <v>16</v>
      </c>
      <c r="E1288" t="s">
        <v>12</v>
      </c>
      <c r="F1288" t="s">
        <v>13</v>
      </c>
      <c r="G1288">
        <v>3</v>
      </c>
    </row>
    <row r="1289" spans="1:7" x14ac:dyDescent="0.2">
      <c r="A1289" t="s">
        <v>44</v>
      </c>
      <c r="B1289" t="s">
        <v>30</v>
      </c>
      <c r="C1289" t="s">
        <v>26</v>
      </c>
      <c r="D1289" t="s">
        <v>20</v>
      </c>
      <c r="E1289" t="s">
        <v>12</v>
      </c>
      <c r="F1289" t="s">
        <v>13</v>
      </c>
      <c r="G1289">
        <v>19</v>
      </c>
    </row>
    <row r="1290" spans="1:7" x14ac:dyDescent="0.2">
      <c r="A1290" t="s">
        <v>44</v>
      </c>
      <c r="B1290" t="s">
        <v>30</v>
      </c>
      <c r="C1290" t="s">
        <v>26</v>
      </c>
      <c r="D1290" t="s">
        <v>17</v>
      </c>
      <c r="E1290" t="s">
        <v>12</v>
      </c>
      <c r="F1290" t="s">
        <v>13</v>
      </c>
      <c r="G1290">
        <v>13</v>
      </c>
    </row>
    <row r="1291" spans="1:7" x14ac:dyDescent="0.2">
      <c r="A1291" t="s">
        <v>44</v>
      </c>
      <c r="B1291" t="s">
        <v>30</v>
      </c>
      <c r="C1291" t="s">
        <v>27</v>
      </c>
      <c r="D1291" t="s">
        <v>11</v>
      </c>
      <c r="E1291" t="s">
        <v>12</v>
      </c>
      <c r="F1291" t="s">
        <v>13</v>
      </c>
      <c r="G1291">
        <v>1</v>
      </c>
    </row>
    <row r="1292" spans="1:7" x14ac:dyDescent="0.2">
      <c r="A1292" t="s">
        <v>44</v>
      </c>
      <c r="B1292" t="s">
        <v>30</v>
      </c>
      <c r="C1292" t="s">
        <v>27</v>
      </c>
      <c r="D1292" t="s">
        <v>16</v>
      </c>
      <c r="E1292" t="s">
        <v>12</v>
      </c>
      <c r="F1292" t="s">
        <v>13</v>
      </c>
      <c r="G1292">
        <v>3</v>
      </c>
    </row>
    <row r="1293" spans="1:7" x14ac:dyDescent="0.2">
      <c r="A1293" t="s">
        <v>44</v>
      </c>
      <c r="B1293" t="s">
        <v>30</v>
      </c>
      <c r="C1293" t="s">
        <v>27</v>
      </c>
      <c r="D1293" t="s">
        <v>20</v>
      </c>
      <c r="E1293" t="s">
        <v>12</v>
      </c>
      <c r="F1293" t="s">
        <v>13</v>
      </c>
      <c r="G1293">
        <v>14</v>
      </c>
    </row>
    <row r="1294" spans="1:7" x14ac:dyDescent="0.2">
      <c r="A1294" t="s">
        <v>44</v>
      </c>
      <c r="B1294" t="s">
        <v>30</v>
      </c>
      <c r="C1294" t="s">
        <v>27</v>
      </c>
      <c r="D1294" t="s">
        <v>17</v>
      </c>
      <c r="E1294" t="s">
        <v>12</v>
      </c>
      <c r="F1294" t="s">
        <v>13</v>
      </c>
      <c r="G1294">
        <v>20</v>
      </c>
    </row>
    <row r="1295" spans="1:7" x14ac:dyDescent="0.2">
      <c r="A1295" t="s">
        <v>44</v>
      </c>
      <c r="B1295" t="s">
        <v>30</v>
      </c>
      <c r="C1295" t="s">
        <v>28</v>
      </c>
      <c r="D1295" t="s">
        <v>16</v>
      </c>
      <c r="E1295" t="s">
        <v>12</v>
      </c>
      <c r="F1295" t="s">
        <v>13</v>
      </c>
      <c r="G1295">
        <v>1</v>
      </c>
    </row>
    <row r="1296" spans="1:7" x14ac:dyDescent="0.2">
      <c r="A1296" t="s">
        <v>44</v>
      </c>
      <c r="B1296" t="s">
        <v>30</v>
      </c>
      <c r="C1296" t="s">
        <v>28</v>
      </c>
      <c r="D1296" t="s">
        <v>20</v>
      </c>
      <c r="E1296" t="s">
        <v>12</v>
      </c>
      <c r="F1296" t="s">
        <v>13</v>
      </c>
      <c r="G1296">
        <v>20</v>
      </c>
    </row>
    <row r="1297" spans="1:7" x14ac:dyDescent="0.2">
      <c r="A1297" t="s">
        <v>44</v>
      </c>
      <c r="B1297" t="s">
        <v>30</v>
      </c>
      <c r="C1297" t="s">
        <v>28</v>
      </c>
      <c r="D1297" t="s">
        <v>17</v>
      </c>
      <c r="E1297" t="s">
        <v>12</v>
      </c>
      <c r="F1297" t="s">
        <v>13</v>
      </c>
      <c r="G1297">
        <v>22.999999999999996</v>
      </c>
    </row>
    <row r="1298" spans="1:7" x14ac:dyDescent="0.2">
      <c r="A1298" t="s">
        <v>44</v>
      </c>
      <c r="B1298" t="s">
        <v>30</v>
      </c>
      <c r="C1298" t="s">
        <v>29</v>
      </c>
      <c r="D1298" t="s">
        <v>11</v>
      </c>
      <c r="E1298" t="s">
        <v>12</v>
      </c>
      <c r="F1298" t="s">
        <v>13</v>
      </c>
      <c r="G1298">
        <v>1</v>
      </c>
    </row>
    <row r="1299" spans="1:7" x14ac:dyDescent="0.2">
      <c r="A1299" t="s">
        <v>44</v>
      </c>
      <c r="B1299" t="s">
        <v>30</v>
      </c>
      <c r="C1299" t="s">
        <v>29</v>
      </c>
      <c r="D1299" t="s">
        <v>16</v>
      </c>
      <c r="E1299" t="s">
        <v>12</v>
      </c>
      <c r="F1299" t="s">
        <v>13</v>
      </c>
      <c r="G1299">
        <v>5</v>
      </c>
    </row>
    <row r="1300" spans="1:7" x14ac:dyDescent="0.2">
      <c r="A1300" t="s">
        <v>44</v>
      </c>
      <c r="B1300" t="s">
        <v>30</v>
      </c>
      <c r="C1300" t="s">
        <v>29</v>
      </c>
      <c r="D1300" t="s">
        <v>20</v>
      </c>
      <c r="E1300" t="s">
        <v>12</v>
      </c>
      <c r="F1300" t="s">
        <v>13</v>
      </c>
      <c r="G1300">
        <v>58</v>
      </c>
    </row>
    <row r="1301" spans="1:7" x14ac:dyDescent="0.2">
      <c r="A1301" t="s">
        <v>44</v>
      </c>
      <c r="B1301" t="s">
        <v>30</v>
      </c>
      <c r="C1301" t="s">
        <v>29</v>
      </c>
      <c r="D1301" t="s">
        <v>17</v>
      </c>
      <c r="E1301" t="s">
        <v>12</v>
      </c>
      <c r="F1301" t="s">
        <v>13</v>
      </c>
      <c r="G1301">
        <v>73</v>
      </c>
    </row>
    <row r="1302" spans="1:7" x14ac:dyDescent="0.2">
      <c r="A1302" t="s">
        <v>44</v>
      </c>
      <c r="B1302" t="s">
        <v>31</v>
      </c>
      <c r="C1302" t="s">
        <v>10</v>
      </c>
      <c r="D1302" t="s">
        <v>20</v>
      </c>
      <c r="E1302" t="s">
        <v>12</v>
      </c>
      <c r="F1302" t="s">
        <v>13</v>
      </c>
      <c r="G1302">
        <v>7</v>
      </c>
    </row>
    <row r="1303" spans="1:7" x14ac:dyDescent="0.2">
      <c r="A1303" t="s">
        <v>44</v>
      </c>
      <c r="B1303" t="s">
        <v>31</v>
      </c>
      <c r="C1303" t="s">
        <v>10</v>
      </c>
      <c r="D1303" t="s">
        <v>17</v>
      </c>
      <c r="E1303" t="s">
        <v>12</v>
      </c>
      <c r="F1303" t="s">
        <v>13</v>
      </c>
      <c r="G1303">
        <v>6</v>
      </c>
    </row>
    <row r="1304" spans="1:7" x14ac:dyDescent="0.2">
      <c r="A1304" t="s">
        <v>44</v>
      </c>
      <c r="B1304" t="s">
        <v>31</v>
      </c>
      <c r="C1304" t="s">
        <v>18</v>
      </c>
      <c r="D1304" t="s">
        <v>20</v>
      </c>
      <c r="E1304" t="s">
        <v>12</v>
      </c>
      <c r="F1304" t="s">
        <v>13</v>
      </c>
      <c r="G1304">
        <v>5</v>
      </c>
    </row>
    <row r="1305" spans="1:7" x14ac:dyDescent="0.2">
      <c r="A1305" t="s">
        <v>44</v>
      </c>
      <c r="B1305" t="s">
        <v>31</v>
      </c>
      <c r="C1305" t="s">
        <v>18</v>
      </c>
      <c r="D1305" t="s">
        <v>17</v>
      </c>
      <c r="E1305" t="s">
        <v>12</v>
      </c>
      <c r="F1305" t="s">
        <v>13</v>
      </c>
      <c r="G1305">
        <v>10</v>
      </c>
    </row>
    <row r="1306" spans="1:7" x14ac:dyDescent="0.2">
      <c r="A1306" t="s">
        <v>44</v>
      </c>
      <c r="B1306" t="s">
        <v>31</v>
      </c>
      <c r="C1306" t="s">
        <v>19</v>
      </c>
      <c r="D1306" t="s">
        <v>20</v>
      </c>
      <c r="E1306" t="s">
        <v>12</v>
      </c>
      <c r="F1306" t="s">
        <v>13</v>
      </c>
      <c r="G1306">
        <v>8</v>
      </c>
    </row>
    <row r="1307" spans="1:7" x14ac:dyDescent="0.2">
      <c r="A1307" t="s">
        <v>44</v>
      </c>
      <c r="B1307" t="s">
        <v>31</v>
      </c>
      <c r="C1307" t="s">
        <v>19</v>
      </c>
      <c r="D1307" t="s">
        <v>17</v>
      </c>
      <c r="E1307" t="s">
        <v>12</v>
      </c>
      <c r="F1307" t="s">
        <v>13</v>
      </c>
      <c r="G1307">
        <v>3</v>
      </c>
    </row>
    <row r="1308" spans="1:7" x14ac:dyDescent="0.2">
      <c r="A1308" t="s">
        <v>44</v>
      </c>
      <c r="B1308" t="s">
        <v>31</v>
      </c>
      <c r="C1308" t="s">
        <v>21</v>
      </c>
      <c r="D1308" t="s">
        <v>20</v>
      </c>
      <c r="E1308" t="s">
        <v>12</v>
      </c>
      <c r="F1308" t="s">
        <v>13</v>
      </c>
      <c r="G1308">
        <v>7</v>
      </c>
    </row>
    <row r="1309" spans="1:7" x14ac:dyDescent="0.2">
      <c r="A1309" t="s">
        <v>44</v>
      </c>
      <c r="B1309" t="s">
        <v>31</v>
      </c>
      <c r="C1309" t="s">
        <v>22</v>
      </c>
      <c r="D1309" t="s">
        <v>20</v>
      </c>
      <c r="E1309" t="s">
        <v>12</v>
      </c>
      <c r="F1309" t="s">
        <v>13</v>
      </c>
      <c r="G1309">
        <v>4</v>
      </c>
    </row>
    <row r="1310" spans="1:7" x14ac:dyDescent="0.2">
      <c r="A1310" t="s">
        <v>44</v>
      </c>
      <c r="B1310" t="s">
        <v>31</v>
      </c>
      <c r="C1310" t="s">
        <v>22</v>
      </c>
      <c r="D1310" t="s">
        <v>17</v>
      </c>
      <c r="E1310" t="s">
        <v>12</v>
      </c>
      <c r="F1310" t="s">
        <v>13</v>
      </c>
      <c r="G1310">
        <v>2</v>
      </c>
    </row>
    <row r="1311" spans="1:7" x14ac:dyDescent="0.2">
      <c r="A1311" t="s">
        <v>44</v>
      </c>
      <c r="B1311" t="s">
        <v>31</v>
      </c>
      <c r="C1311" t="s">
        <v>23</v>
      </c>
      <c r="D1311" t="s">
        <v>20</v>
      </c>
      <c r="E1311" t="s">
        <v>12</v>
      </c>
      <c r="F1311" t="s">
        <v>13</v>
      </c>
      <c r="G1311">
        <v>1</v>
      </c>
    </row>
    <row r="1312" spans="1:7" x14ac:dyDescent="0.2">
      <c r="A1312" t="s">
        <v>44</v>
      </c>
      <c r="B1312" t="s">
        <v>31</v>
      </c>
      <c r="C1312" t="s">
        <v>23</v>
      </c>
      <c r="D1312" t="s">
        <v>17</v>
      </c>
      <c r="E1312" t="s">
        <v>12</v>
      </c>
      <c r="F1312" t="s">
        <v>13</v>
      </c>
      <c r="G1312">
        <v>1</v>
      </c>
    </row>
    <row r="1313" spans="1:7" x14ac:dyDescent="0.2">
      <c r="A1313" t="s">
        <v>44</v>
      </c>
      <c r="B1313" t="s">
        <v>31</v>
      </c>
      <c r="C1313" t="s">
        <v>24</v>
      </c>
      <c r="D1313" t="s">
        <v>11</v>
      </c>
      <c r="E1313" t="s">
        <v>12</v>
      </c>
      <c r="F1313" t="s">
        <v>13</v>
      </c>
      <c r="G1313">
        <v>2</v>
      </c>
    </row>
    <row r="1314" spans="1:7" x14ac:dyDescent="0.2">
      <c r="A1314" t="s">
        <v>44</v>
      </c>
      <c r="B1314" t="s">
        <v>31</v>
      </c>
      <c r="C1314" t="s">
        <v>24</v>
      </c>
      <c r="D1314" t="s">
        <v>20</v>
      </c>
      <c r="E1314" t="s">
        <v>12</v>
      </c>
      <c r="F1314" t="s">
        <v>13</v>
      </c>
      <c r="G1314">
        <v>5</v>
      </c>
    </row>
    <row r="1315" spans="1:7" x14ac:dyDescent="0.2">
      <c r="A1315" t="s">
        <v>44</v>
      </c>
      <c r="B1315" t="s">
        <v>31</v>
      </c>
      <c r="C1315" t="s">
        <v>24</v>
      </c>
      <c r="D1315" t="s">
        <v>17</v>
      </c>
      <c r="E1315" t="s">
        <v>12</v>
      </c>
      <c r="F1315" t="s">
        <v>13</v>
      </c>
      <c r="G1315">
        <v>1</v>
      </c>
    </row>
    <row r="1316" spans="1:7" x14ac:dyDescent="0.2">
      <c r="A1316" t="s">
        <v>44</v>
      </c>
      <c r="B1316" t="s">
        <v>31</v>
      </c>
      <c r="C1316" t="s">
        <v>25</v>
      </c>
      <c r="D1316" t="s">
        <v>11</v>
      </c>
      <c r="E1316" t="s">
        <v>12</v>
      </c>
      <c r="F1316" t="s">
        <v>13</v>
      </c>
      <c r="G1316">
        <v>1</v>
      </c>
    </row>
    <row r="1317" spans="1:7" x14ac:dyDescent="0.2">
      <c r="A1317" t="s">
        <v>44</v>
      </c>
      <c r="B1317" t="s">
        <v>31</v>
      </c>
      <c r="C1317" t="s">
        <v>25</v>
      </c>
      <c r="D1317" t="s">
        <v>16</v>
      </c>
      <c r="E1317" t="s">
        <v>12</v>
      </c>
      <c r="F1317" t="s">
        <v>13</v>
      </c>
      <c r="G1317">
        <v>3</v>
      </c>
    </row>
    <row r="1318" spans="1:7" x14ac:dyDescent="0.2">
      <c r="A1318" t="s">
        <v>44</v>
      </c>
      <c r="B1318" t="s">
        <v>31</v>
      </c>
      <c r="C1318" t="s">
        <v>25</v>
      </c>
      <c r="D1318" t="s">
        <v>20</v>
      </c>
      <c r="E1318" t="s">
        <v>12</v>
      </c>
      <c r="F1318" t="s">
        <v>13</v>
      </c>
      <c r="G1318">
        <v>5</v>
      </c>
    </row>
    <row r="1319" spans="1:7" x14ac:dyDescent="0.2">
      <c r="A1319" t="s">
        <v>44</v>
      </c>
      <c r="B1319" t="s">
        <v>31</v>
      </c>
      <c r="C1319" t="s">
        <v>25</v>
      </c>
      <c r="D1319" t="s">
        <v>17</v>
      </c>
      <c r="E1319" t="s">
        <v>12</v>
      </c>
      <c r="F1319" t="s">
        <v>13</v>
      </c>
      <c r="G1319">
        <v>7</v>
      </c>
    </row>
    <row r="1320" spans="1:7" x14ac:dyDescent="0.2">
      <c r="A1320" t="s">
        <v>44</v>
      </c>
      <c r="B1320" t="s">
        <v>31</v>
      </c>
      <c r="C1320" t="s">
        <v>26</v>
      </c>
      <c r="D1320" t="s">
        <v>16</v>
      </c>
      <c r="E1320" t="s">
        <v>12</v>
      </c>
      <c r="F1320" t="s">
        <v>13</v>
      </c>
      <c r="G1320">
        <v>7</v>
      </c>
    </row>
    <row r="1321" spans="1:7" x14ac:dyDescent="0.2">
      <c r="A1321" t="s">
        <v>44</v>
      </c>
      <c r="B1321" t="s">
        <v>31</v>
      </c>
      <c r="C1321" t="s">
        <v>26</v>
      </c>
      <c r="D1321" t="s">
        <v>20</v>
      </c>
      <c r="E1321" t="s">
        <v>12</v>
      </c>
      <c r="F1321" t="s">
        <v>13</v>
      </c>
      <c r="G1321">
        <v>20</v>
      </c>
    </row>
    <row r="1322" spans="1:7" x14ac:dyDescent="0.2">
      <c r="A1322" t="s">
        <v>44</v>
      </c>
      <c r="B1322" t="s">
        <v>31</v>
      </c>
      <c r="C1322" t="s">
        <v>26</v>
      </c>
      <c r="D1322" t="s">
        <v>17</v>
      </c>
      <c r="E1322" t="s">
        <v>12</v>
      </c>
      <c r="F1322" t="s">
        <v>13</v>
      </c>
      <c r="G1322">
        <v>18</v>
      </c>
    </row>
    <row r="1323" spans="1:7" x14ac:dyDescent="0.2">
      <c r="A1323" t="s">
        <v>44</v>
      </c>
      <c r="B1323" t="s">
        <v>31</v>
      </c>
      <c r="C1323" t="s">
        <v>27</v>
      </c>
      <c r="D1323" t="s">
        <v>16</v>
      </c>
      <c r="E1323" t="s">
        <v>12</v>
      </c>
      <c r="F1323" t="s">
        <v>13</v>
      </c>
      <c r="G1323">
        <v>1</v>
      </c>
    </row>
    <row r="1324" spans="1:7" x14ac:dyDescent="0.2">
      <c r="A1324" t="s">
        <v>44</v>
      </c>
      <c r="B1324" t="s">
        <v>31</v>
      </c>
      <c r="C1324" t="s">
        <v>27</v>
      </c>
      <c r="D1324" t="s">
        <v>20</v>
      </c>
      <c r="E1324" t="s">
        <v>12</v>
      </c>
      <c r="F1324" t="s">
        <v>13</v>
      </c>
      <c r="G1324">
        <v>9</v>
      </c>
    </row>
    <row r="1325" spans="1:7" x14ac:dyDescent="0.2">
      <c r="A1325" t="s">
        <v>44</v>
      </c>
      <c r="B1325" t="s">
        <v>31</v>
      </c>
      <c r="C1325" t="s">
        <v>27</v>
      </c>
      <c r="D1325" t="s">
        <v>17</v>
      </c>
      <c r="E1325" t="s">
        <v>12</v>
      </c>
      <c r="F1325" t="s">
        <v>13</v>
      </c>
      <c r="G1325">
        <v>18</v>
      </c>
    </row>
    <row r="1326" spans="1:7" x14ac:dyDescent="0.2">
      <c r="A1326" t="s">
        <v>44</v>
      </c>
      <c r="B1326" t="s">
        <v>31</v>
      </c>
      <c r="C1326" t="s">
        <v>28</v>
      </c>
      <c r="D1326" t="s">
        <v>16</v>
      </c>
      <c r="E1326" t="s">
        <v>12</v>
      </c>
      <c r="F1326" t="s">
        <v>13</v>
      </c>
      <c r="G1326">
        <v>1</v>
      </c>
    </row>
    <row r="1327" spans="1:7" x14ac:dyDescent="0.2">
      <c r="A1327" t="s">
        <v>44</v>
      </c>
      <c r="B1327" t="s">
        <v>31</v>
      </c>
      <c r="C1327" t="s">
        <v>28</v>
      </c>
      <c r="D1327" t="s">
        <v>20</v>
      </c>
      <c r="E1327" t="s">
        <v>12</v>
      </c>
      <c r="F1327" t="s">
        <v>13</v>
      </c>
      <c r="G1327">
        <v>2</v>
      </c>
    </row>
    <row r="1328" spans="1:7" x14ac:dyDescent="0.2">
      <c r="A1328" t="s">
        <v>44</v>
      </c>
      <c r="B1328" t="s">
        <v>31</v>
      </c>
      <c r="C1328" t="s">
        <v>28</v>
      </c>
      <c r="D1328" t="s">
        <v>17</v>
      </c>
      <c r="E1328" t="s">
        <v>12</v>
      </c>
      <c r="F1328" t="s">
        <v>13</v>
      </c>
      <c r="G1328">
        <v>13</v>
      </c>
    </row>
    <row r="1329" spans="1:7" x14ac:dyDescent="0.2">
      <c r="A1329" t="s">
        <v>44</v>
      </c>
      <c r="B1329" t="s">
        <v>31</v>
      </c>
      <c r="C1329" t="s">
        <v>29</v>
      </c>
      <c r="D1329" t="s">
        <v>16</v>
      </c>
      <c r="E1329" t="s">
        <v>12</v>
      </c>
      <c r="F1329" t="s">
        <v>13</v>
      </c>
      <c r="G1329">
        <v>2</v>
      </c>
    </row>
    <row r="1330" spans="1:7" x14ac:dyDescent="0.2">
      <c r="A1330" t="s">
        <v>44</v>
      </c>
      <c r="B1330" t="s">
        <v>31</v>
      </c>
      <c r="C1330" t="s">
        <v>29</v>
      </c>
      <c r="D1330" t="s">
        <v>20</v>
      </c>
      <c r="E1330" t="s">
        <v>12</v>
      </c>
      <c r="F1330" t="s">
        <v>13</v>
      </c>
      <c r="G1330">
        <v>10</v>
      </c>
    </row>
    <row r="1331" spans="1:7" x14ac:dyDescent="0.2">
      <c r="A1331" t="s">
        <v>44</v>
      </c>
      <c r="B1331" t="s">
        <v>31</v>
      </c>
      <c r="C1331" t="s">
        <v>29</v>
      </c>
      <c r="D1331" t="s">
        <v>17</v>
      </c>
      <c r="E1331" t="s">
        <v>12</v>
      </c>
      <c r="F1331" t="s">
        <v>13</v>
      </c>
      <c r="G1331">
        <v>22.000000000000004</v>
      </c>
    </row>
    <row r="1332" spans="1:7" x14ac:dyDescent="0.2">
      <c r="A1332" t="s">
        <v>44</v>
      </c>
      <c r="B1332" t="s">
        <v>32</v>
      </c>
      <c r="C1332" t="s">
        <v>10</v>
      </c>
      <c r="D1332" t="s">
        <v>16</v>
      </c>
      <c r="E1332" t="s">
        <v>12</v>
      </c>
      <c r="F1332" t="s">
        <v>13</v>
      </c>
      <c r="G1332">
        <v>1</v>
      </c>
    </row>
    <row r="1333" spans="1:7" x14ac:dyDescent="0.2">
      <c r="A1333" t="s">
        <v>44</v>
      </c>
      <c r="B1333" t="s">
        <v>32</v>
      </c>
      <c r="C1333" t="s">
        <v>10</v>
      </c>
      <c r="D1333" t="s">
        <v>20</v>
      </c>
      <c r="E1333" t="s">
        <v>12</v>
      </c>
      <c r="F1333" t="s">
        <v>13</v>
      </c>
      <c r="G1333">
        <v>21</v>
      </c>
    </row>
    <row r="1334" spans="1:7" x14ac:dyDescent="0.2">
      <c r="A1334" t="s">
        <v>44</v>
      </c>
      <c r="B1334" t="s">
        <v>32</v>
      </c>
      <c r="C1334" t="s">
        <v>10</v>
      </c>
      <c r="D1334" t="s">
        <v>17</v>
      </c>
      <c r="E1334" t="s">
        <v>12</v>
      </c>
      <c r="F1334" t="s">
        <v>13</v>
      </c>
      <c r="G1334">
        <v>3</v>
      </c>
    </row>
    <row r="1335" spans="1:7" x14ac:dyDescent="0.2">
      <c r="A1335" t="s">
        <v>44</v>
      </c>
      <c r="B1335" t="s">
        <v>32</v>
      </c>
      <c r="C1335" t="s">
        <v>18</v>
      </c>
      <c r="D1335" t="s">
        <v>20</v>
      </c>
      <c r="E1335" t="s">
        <v>12</v>
      </c>
      <c r="F1335" t="s">
        <v>13</v>
      </c>
      <c r="G1335">
        <v>6</v>
      </c>
    </row>
    <row r="1336" spans="1:7" x14ac:dyDescent="0.2">
      <c r="A1336" t="s">
        <v>44</v>
      </c>
      <c r="B1336" t="s">
        <v>32</v>
      </c>
      <c r="C1336" t="s">
        <v>28</v>
      </c>
      <c r="D1336" t="s">
        <v>17</v>
      </c>
      <c r="E1336" t="s">
        <v>12</v>
      </c>
      <c r="F1336" t="s">
        <v>13</v>
      </c>
      <c r="G1336">
        <v>1</v>
      </c>
    </row>
    <row r="1337" spans="1:7" x14ac:dyDescent="0.2">
      <c r="A1337" t="s">
        <v>44</v>
      </c>
      <c r="B1337" t="s">
        <v>32</v>
      </c>
      <c r="C1337" t="s">
        <v>29</v>
      </c>
      <c r="D1337" t="s">
        <v>20</v>
      </c>
      <c r="E1337" t="s">
        <v>12</v>
      </c>
      <c r="F1337" t="s">
        <v>13</v>
      </c>
      <c r="G1337">
        <v>1</v>
      </c>
    </row>
    <row r="1338" spans="1:7" x14ac:dyDescent="0.2">
      <c r="A1338" t="s">
        <v>45</v>
      </c>
      <c r="B1338" t="s">
        <v>9</v>
      </c>
      <c r="C1338" t="s">
        <v>10</v>
      </c>
      <c r="D1338" t="s">
        <v>11</v>
      </c>
      <c r="E1338" t="s">
        <v>12</v>
      </c>
      <c r="F1338" t="s">
        <v>13</v>
      </c>
      <c r="G1338">
        <v>9</v>
      </c>
    </row>
    <row r="1339" spans="1:7" x14ac:dyDescent="0.2">
      <c r="A1339" t="s">
        <v>45</v>
      </c>
      <c r="B1339" t="s">
        <v>9</v>
      </c>
      <c r="C1339" t="s">
        <v>10</v>
      </c>
      <c r="D1339" t="s">
        <v>16</v>
      </c>
      <c r="E1339" t="s">
        <v>12</v>
      </c>
      <c r="F1339" t="s">
        <v>13</v>
      </c>
      <c r="G1339">
        <v>35</v>
      </c>
    </row>
    <row r="1340" spans="1:7" x14ac:dyDescent="0.2">
      <c r="A1340" t="s">
        <v>45</v>
      </c>
      <c r="B1340" t="s">
        <v>9</v>
      </c>
      <c r="C1340" t="s">
        <v>10</v>
      </c>
      <c r="D1340" t="s">
        <v>17</v>
      </c>
      <c r="E1340" t="s">
        <v>12</v>
      </c>
      <c r="F1340" t="s">
        <v>13</v>
      </c>
      <c r="G1340">
        <v>11</v>
      </c>
    </row>
    <row r="1341" spans="1:7" x14ac:dyDescent="0.2">
      <c r="A1341" t="s">
        <v>45</v>
      </c>
      <c r="B1341" t="s">
        <v>9</v>
      </c>
      <c r="C1341" t="s">
        <v>18</v>
      </c>
      <c r="D1341" t="s">
        <v>11</v>
      </c>
      <c r="E1341" t="s">
        <v>12</v>
      </c>
      <c r="F1341" t="s">
        <v>13</v>
      </c>
      <c r="G1341">
        <v>4</v>
      </c>
    </row>
    <row r="1342" spans="1:7" x14ac:dyDescent="0.2">
      <c r="A1342" t="s">
        <v>45</v>
      </c>
      <c r="B1342" t="s">
        <v>9</v>
      </c>
      <c r="C1342" t="s">
        <v>18</v>
      </c>
      <c r="D1342" t="s">
        <v>16</v>
      </c>
      <c r="E1342" t="s">
        <v>12</v>
      </c>
      <c r="F1342" t="s">
        <v>13</v>
      </c>
      <c r="G1342">
        <v>25</v>
      </c>
    </row>
    <row r="1343" spans="1:7" x14ac:dyDescent="0.2">
      <c r="A1343" t="s">
        <v>45</v>
      </c>
      <c r="B1343" t="s">
        <v>9</v>
      </c>
      <c r="C1343" t="s">
        <v>18</v>
      </c>
      <c r="D1343" t="s">
        <v>17</v>
      </c>
      <c r="E1343" t="s">
        <v>12</v>
      </c>
      <c r="F1343" t="s">
        <v>13</v>
      </c>
      <c r="G1343">
        <v>15</v>
      </c>
    </row>
    <row r="1344" spans="1:7" x14ac:dyDescent="0.2">
      <c r="A1344" t="s">
        <v>45</v>
      </c>
      <c r="B1344" t="s">
        <v>9</v>
      </c>
      <c r="C1344" t="s">
        <v>19</v>
      </c>
      <c r="D1344" t="s">
        <v>11</v>
      </c>
      <c r="E1344" t="s">
        <v>12</v>
      </c>
      <c r="F1344" t="s">
        <v>13</v>
      </c>
      <c r="G1344">
        <v>7</v>
      </c>
    </row>
    <row r="1345" spans="1:7" x14ac:dyDescent="0.2">
      <c r="A1345" t="s">
        <v>45</v>
      </c>
      <c r="B1345" t="s">
        <v>9</v>
      </c>
      <c r="C1345" t="s">
        <v>19</v>
      </c>
      <c r="D1345" t="s">
        <v>16</v>
      </c>
      <c r="E1345" t="s">
        <v>12</v>
      </c>
      <c r="F1345" t="s">
        <v>13</v>
      </c>
      <c r="G1345">
        <v>33</v>
      </c>
    </row>
    <row r="1346" spans="1:7" x14ac:dyDescent="0.2">
      <c r="A1346" t="s">
        <v>45</v>
      </c>
      <c r="B1346" t="s">
        <v>9</v>
      </c>
      <c r="C1346" t="s">
        <v>19</v>
      </c>
      <c r="D1346" t="s">
        <v>17</v>
      </c>
      <c r="E1346" t="s">
        <v>12</v>
      </c>
      <c r="F1346" t="s">
        <v>13</v>
      </c>
      <c r="G1346">
        <v>8</v>
      </c>
    </row>
    <row r="1347" spans="1:7" x14ac:dyDescent="0.2">
      <c r="A1347" t="s">
        <v>45</v>
      </c>
      <c r="B1347" t="s">
        <v>9</v>
      </c>
      <c r="C1347" t="s">
        <v>21</v>
      </c>
      <c r="D1347" t="s">
        <v>11</v>
      </c>
      <c r="E1347" t="s">
        <v>12</v>
      </c>
      <c r="F1347" t="s">
        <v>13</v>
      </c>
      <c r="G1347">
        <v>6</v>
      </c>
    </row>
    <row r="1348" spans="1:7" x14ac:dyDescent="0.2">
      <c r="A1348" t="s">
        <v>45</v>
      </c>
      <c r="B1348" t="s">
        <v>9</v>
      </c>
      <c r="C1348" t="s">
        <v>21</v>
      </c>
      <c r="D1348" t="s">
        <v>16</v>
      </c>
      <c r="E1348" t="s">
        <v>12</v>
      </c>
      <c r="F1348" t="s">
        <v>13</v>
      </c>
      <c r="G1348">
        <v>27.000000000000004</v>
      </c>
    </row>
    <row r="1349" spans="1:7" x14ac:dyDescent="0.2">
      <c r="A1349" t="s">
        <v>45</v>
      </c>
      <c r="B1349" t="s">
        <v>9</v>
      </c>
      <c r="C1349" t="s">
        <v>21</v>
      </c>
      <c r="D1349" t="s">
        <v>17</v>
      </c>
      <c r="E1349" t="s">
        <v>12</v>
      </c>
      <c r="F1349" t="s">
        <v>13</v>
      </c>
      <c r="G1349">
        <v>10</v>
      </c>
    </row>
    <row r="1350" spans="1:7" x14ac:dyDescent="0.2">
      <c r="A1350" t="s">
        <v>45</v>
      </c>
      <c r="B1350" t="s">
        <v>9</v>
      </c>
      <c r="C1350" t="s">
        <v>22</v>
      </c>
      <c r="D1350" t="s">
        <v>11</v>
      </c>
      <c r="E1350" t="s">
        <v>12</v>
      </c>
      <c r="F1350" t="s">
        <v>13</v>
      </c>
      <c r="G1350">
        <v>5</v>
      </c>
    </row>
    <row r="1351" spans="1:7" x14ac:dyDescent="0.2">
      <c r="A1351" t="s">
        <v>45</v>
      </c>
      <c r="B1351" t="s">
        <v>9</v>
      </c>
      <c r="C1351" t="s">
        <v>22</v>
      </c>
      <c r="D1351" t="s">
        <v>16</v>
      </c>
      <c r="E1351" t="s">
        <v>12</v>
      </c>
      <c r="F1351" t="s">
        <v>13</v>
      </c>
      <c r="G1351">
        <v>18</v>
      </c>
    </row>
    <row r="1352" spans="1:7" x14ac:dyDescent="0.2">
      <c r="A1352" t="s">
        <v>45</v>
      </c>
      <c r="B1352" t="s">
        <v>9</v>
      </c>
      <c r="C1352" t="s">
        <v>22</v>
      </c>
      <c r="D1352" t="s">
        <v>17</v>
      </c>
      <c r="E1352" t="s">
        <v>12</v>
      </c>
      <c r="F1352" t="s">
        <v>13</v>
      </c>
      <c r="G1352">
        <v>11</v>
      </c>
    </row>
    <row r="1353" spans="1:7" x14ac:dyDescent="0.2">
      <c r="A1353" t="s">
        <v>45</v>
      </c>
      <c r="B1353" t="s">
        <v>9</v>
      </c>
      <c r="C1353" t="s">
        <v>23</v>
      </c>
      <c r="D1353" t="s">
        <v>11</v>
      </c>
      <c r="E1353" t="s">
        <v>12</v>
      </c>
      <c r="F1353" t="s">
        <v>13</v>
      </c>
      <c r="G1353">
        <v>7</v>
      </c>
    </row>
    <row r="1354" spans="1:7" x14ac:dyDescent="0.2">
      <c r="A1354" t="s">
        <v>45</v>
      </c>
      <c r="B1354" t="s">
        <v>9</v>
      </c>
      <c r="C1354" t="s">
        <v>23</v>
      </c>
      <c r="D1354" t="s">
        <v>16</v>
      </c>
      <c r="E1354" t="s">
        <v>12</v>
      </c>
      <c r="F1354" t="s">
        <v>13</v>
      </c>
      <c r="G1354">
        <v>20</v>
      </c>
    </row>
    <row r="1355" spans="1:7" x14ac:dyDescent="0.2">
      <c r="A1355" t="s">
        <v>45</v>
      </c>
      <c r="B1355" t="s">
        <v>9</v>
      </c>
      <c r="C1355" t="s">
        <v>23</v>
      </c>
      <c r="D1355" t="s">
        <v>17</v>
      </c>
      <c r="E1355" t="s">
        <v>12</v>
      </c>
      <c r="F1355" t="s">
        <v>13</v>
      </c>
      <c r="G1355">
        <v>12</v>
      </c>
    </row>
    <row r="1356" spans="1:7" x14ac:dyDescent="0.2">
      <c r="A1356" t="s">
        <v>45</v>
      </c>
      <c r="B1356" t="s">
        <v>9</v>
      </c>
      <c r="C1356" t="s">
        <v>24</v>
      </c>
      <c r="D1356" t="s">
        <v>11</v>
      </c>
      <c r="E1356" t="s">
        <v>12</v>
      </c>
      <c r="F1356" t="s">
        <v>13</v>
      </c>
      <c r="G1356">
        <v>8</v>
      </c>
    </row>
    <row r="1357" spans="1:7" x14ac:dyDescent="0.2">
      <c r="A1357" t="s">
        <v>45</v>
      </c>
      <c r="B1357" t="s">
        <v>9</v>
      </c>
      <c r="C1357" t="s">
        <v>24</v>
      </c>
      <c r="D1357" t="s">
        <v>16</v>
      </c>
      <c r="E1357" t="s">
        <v>12</v>
      </c>
      <c r="F1357" t="s">
        <v>13</v>
      </c>
      <c r="G1357">
        <v>24</v>
      </c>
    </row>
    <row r="1358" spans="1:7" x14ac:dyDescent="0.2">
      <c r="A1358" t="s">
        <v>45</v>
      </c>
      <c r="B1358" t="s">
        <v>9</v>
      </c>
      <c r="C1358" t="s">
        <v>24</v>
      </c>
      <c r="D1358" t="s">
        <v>17</v>
      </c>
      <c r="E1358" t="s">
        <v>12</v>
      </c>
      <c r="F1358" t="s">
        <v>13</v>
      </c>
      <c r="G1358">
        <v>9</v>
      </c>
    </row>
    <row r="1359" spans="1:7" x14ac:dyDescent="0.2">
      <c r="A1359" t="s">
        <v>45</v>
      </c>
      <c r="B1359" t="s">
        <v>9</v>
      </c>
      <c r="C1359" t="s">
        <v>25</v>
      </c>
      <c r="D1359" t="s">
        <v>11</v>
      </c>
      <c r="E1359" t="s">
        <v>12</v>
      </c>
      <c r="F1359" t="s">
        <v>13</v>
      </c>
      <c r="G1359">
        <v>9</v>
      </c>
    </row>
    <row r="1360" spans="1:7" x14ac:dyDescent="0.2">
      <c r="A1360" t="s">
        <v>45</v>
      </c>
      <c r="B1360" t="s">
        <v>9</v>
      </c>
      <c r="C1360" t="s">
        <v>25</v>
      </c>
      <c r="D1360" t="s">
        <v>16</v>
      </c>
      <c r="E1360" t="s">
        <v>12</v>
      </c>
      <c r="F1360" t="s">
        <v>13</v>
      </c>
      <c r="G1360">
        <v>13</v>
      </c>
    </row>
    <row r="1361" spans="1:7" x14ac:dyDescent="0.2">
      <c r="A1361" t="s">
        <v>45</v>
      </c>
      <c r="B1361" t="s">
        <v>9</v>
      </c>
      <c r="C1361" t="s">
        <v>25</v>
      </c>
      <c r="D1361" t="s">
        <v>17</v>
      </c>
      <c r="E1361" t="s">
        <v>12</v>
      </c>
      <c r="F1361" t="s">
        <v>13</v>
      </c>
      <c r="G1361">
        <v>24</v>
      </c>
    </row>
    <row r="1362" spans="1:7" x14ac:dyDescent="0.2">
      <c r="A1362" t="s">
        <v>45</v>
      </c>
      <c r="B1362" t="s">
        <v>9</v>
      </c>
      <c r="C1362" t="s">
        <v>26</v>
      </c>
      <c r="D1362" t="s">
        <v>11</v>
      </c>
      <c r="E1362" t="s">
        <v>12</v>
      </c>
      <c r="F1362" t="s">
        <v>13</v>
      </c>
      <c r="G1362">
        <v>17</v>
      </c>
    </row>
    <row r="1363" spans="1:7" x14ac:dyDescent="0.2">
      <c r="A1363" t="s">
        <v>45</v>
      </c>
      <c r="B1363" t="s">
        <v>9</v>
      </c>
      <c r="C1363" t="s">
        <v>26</v>
      </c>
      <c r="D1363" t="s">
        <v>16</v>
      </c>
      <c r="E1363" t="s">
        <v>12</v>
      </c>
      <c r="F1363" t="s">
        <v>13</v>
      </c>
      <c r="G1363">
        <v>38</v>
      </c>
    </row>
    <row r="1364" spans="1:7" x14ac:dyDescent="0.2">
      <c r="A1364" t="s">
        <v>45</v>
      </c>
      <c r="B1364" t="s">
        <v>9</v>
      </c>
      <c r="C1364" t="s">
        <v>26</v>
      </c>
      <c r="D1364" t="s">
        <v>17</v>
      </c>
      <c r="E1364" t="s">
        <v>12</v>
      </c>
      <c r="F1364" t="s">
        <v>13</v>
      </c>
      <c r="G1364">
        <v>66</v>
      </c>
    </row>
    <row r="1365" spans="1:7" x14ac:dyDescent="0.2">
      <c r="A1365" t="s">
        <v>45</v>
      </c>
      <c r="B1365" t="s">
        <v>9</v>
      </c>
      <c r="C1365" t="s">
        <v>27</v>
      </c>
      <c r="D1365" t="s">
        <v>11</v>
      </c>
      <c r="E1365" t="s">
        <v>12</v>
      </c>
      <c r="F1365" t="s">
        <v>13</v>
      </c>
      <c r="G1365">
        <v>29</v>
      </c>
    </row>
    <row r="1366" spans="1:7" x14ac:dyDescent="0.2">
      <c r="A1366" t="s">
        <v>45</v>
      </c>
      <c r="B1366" t="s">
        <v>9</v>
      </c>
      <c r="C1366" t="s">
        <v>27</v>
      </c>
      <c r="D1366" t="s">
        <v>16</v>
      </c>
      <c r="E1366" t="s">
        <v>12</v>
      </c>
      <c r="F1366" t="s">
        <v>13</v>
      </c>
      <c r="G1366">
        <v>17</v>
      </c>
    </row>
    <row r="1367" spans="1:7" x14ac:dyDescent="0.2">
      <c r="A1367" t="s">
        <v>45</v>
      </c>
      <c r="B1367" t="s">
        <v>9</v>
      </c>
      <c r="C1367" t="s">
        <v>27</v>
      </c>
      <c r="D1367" t="s">
        <v>17</v>
      </c>
      <c r="E1367" t="s">
        <v>12</v>
      </c>
      <c r="F1367" t="s">
        <v>13</v>
      </c>
      <c r="G1367">
        <v>48</v>
      </c>
    </row>
    <row r="1368" spans="1:7" x14ac:dyDescent="0.2">
      <c r="A1368" t="s">
        <v>45</v>
      </c>
      <c r="B1368" t="s">
        <v>9</v>
      </c>
      <c r="C1368" t="s">
        <v>28</v>
      </c>
      <c r="D1368" t="s">
        <v>11</v>
      </c>
      <c r="E1368" t="s">
        <v>12</v>
      </c>
      <c r="F1368" t="s">
        <v>13</v>
      </c>
      <c r="G1368">
        <v>5</v>
      </c>
    </row>
    <row r="1369" spans="1:7" x14ac:dyDescent="0.2">
      <c r="A1369" t="s">
        <v>45</v>
      </c>
      <c r="B1369" t="s">
        <v>9</v>
      </c>
      <c r="C1369" t="s">
        <v>28</v>
      </c>
      <c r="D1369" t="s">
        <v>16</v>
      </c>
      <c r="E1369" t="s">
        <v>12</v>
      </c>
      <c r="F1369" t="s">
        <v>13</v>
      </c>
      <c r="G1369">
        <v>15</v>
      </c>
    </row>
    <row r="1370" spans="1:7" x14ac:dyDescent="0.2">
      <c r="A1370" t="s">
        <v>45</v>
      </c>
      <c r="B1370" t="s">
        <v>9</v>
      </c>
      <c r="C1370" t="s">
        <v>28</v>
      </c>
      <c r="D1370" t="s">
        <v>20</v>
      </c>
      <c r="E1370" t="s">
        <v>12</v>
      </c>
      <c r="F1370" t="s">
        <v>13</v>
      </c>
      <c r="G1370">
        <v>1</v>
      </c>
    </row>
    <row r="1371" spans="1:7" x14ac:dyDescent="0.2">
      <c r="A1371" t="s">
        <v>45</v>
      </c>
      <c r="B1371" t="s">
        <v>9</v>
      </c>
      <c r="C1371" t="s">
        <v>28</v>
      </c>
      <c r="D1371" t="s">
        <v>17</v>
      </c>
      <c r="E1371" t="s">
        <v>12</v>
      </c>
      <c r="F1371" t="s">
        <v>13</v>
      </c>
      <c r="G1371">
        <v>34</v>
      </c>
    </row>
    <row r="1372" spans="1:7" x14ac:dyDescent="0.2">
      <c r="A1372" t="s">
        <v>45</v>
      </c>
      <c r="B1372" t="s">
        <v>9</v>
      </c>
      <c r="C1372" t="s">
        <v>29</v>
      </c>
      <c r="D1372" t="s">
        <v>11</v>
      </c>
      <c r="E1372" t="s">
        <v>12</v>
      </c>
      <c r="F1372" t="s">
        <v>13</v>
      </c>
      <c r="G1372">
        <v>7</v>
      </c>
    </row>
    <row r="1373" spans="1:7" x14ac:dyDescent="0.2">
      <c r="A1373" t="s">
        <v>45</v>
      </c>
      <c r="B1373" t="s">
        <v>9</v>
      </c>
      <c r="C1373" t="s">
        <v>29</v>
      </c>
      <c r="D1373" t="s">
        <v>16</v>
      </c>
      <c r="E1373" t="s">
        <v>12</v>
      </c>
      <c r="F1373" t="s">
        <v>13</v>
      </c>
      <c r="G1373">
        <v>16</v>
      </c>
    </row>
    <row r="1374" spans="1:7" x14ac:dyDescent="0.2">
      <c r="A1374" t="s">
        <v>45</v>
      </c>
      <c r="B1374" t="s">
        <v>9</v>
      </c>
      <c r="C1374" t="s">
        <v>29</v>
      </c>
      <c r="D1374" t="s">
        <v>17</v>
      </c>
      <c r="E1374" t="s">
        <v>12</v>
      </c>
      <c r="F1374" t="s">
        <v>13</v>
      </c>
      <c r="G1374">
        <v>42</v>
      </c>
    </row>
    <row r="1375" spans="1:7" x14ac:dyDescent="0.2">
      <c r="A1375" t="s">
        <v>45</v>
      </c>
      <c r="B1375" t="s">
        <v>30</v>
      </c>
      <c r="C1375" t="s">
        <v>10</v>
      </c>
      <c r="D1375" t="s">
        <v>11</v>
      </c>
      <c r="E1375" t="s">
        <v>12</v>
      </c>
      <c r="F1375" t="s">
        <v>13</v>
      </c>
      <c r="G1375">
        <v>6</v>
      </c>
    </row>
    <row r="1376" spans="1:7" x14ac:dyDescent="0.2">
      <c r="A1376" t="s">
        <v>45</v>
      </c>
      <c r="B1376" t="s">
        <v>30</v>
      </c>
      <c r="C1376" t="s">
        <v>10</v>
      </c>
      <c r="D1376" t="s">
        <v>16</v>
      </c>
      <c r="E1376" t="s">
        <v>12</v>
      </c>
      <c r="F1376" t="s">
        <v>13</v>
      </c>
      <c r="G1376">
        <v>4</v>
      </c>
    </row>
    <row r="1377" spans="1:7" x14ac:dyDescent="0.2">
      <c r="A1377" t="s">
        <v>45</v>
      </c>
      <c r="B1377" t="s">
        <v>30</v>
      </c>
      <c r="C1377" t="s">
        <v>10</v>
      </c>
      <c r="D1377" t="s">
        <v>20</v>
      </c>
      <c r="E1377" t="s">
        <v>12</v>
      </c>
      <c r="F1377" t="s">
        <v>13</v>
      </c>
      <c r="G1377">
        <v>1</v>
      </c>
    </row>
    <row r="1378" spans="1:7" x14ac:dyDescent="0.2">
      <c r="A1378" t="s">
        <v>45</v>
      </c>
      <c r="B1378" t="s">
        <v>30</v>
      </c>
      <c r="C1378" t="s">
        <v>10</v>
      </c>
      <c r="D1378" t="s">
        <v>17</v>
      </c>
      <c r="E1378" t="s">
        <v>12</v>
      </c>
      <c r="F1378" t="s">
        <v>13</v>
      </c>
      <c r="G1378">
        <v>26</v>
      </c>
    </row>
    <row r="1379" spans="1:7" x14ac:dyDescent="0.2">
      <c r="A1379" t="s">
        <v>45</v>
      </c>
      <c r="B1379" t="s">
        <v>30</v>
      </c>
      <c r="C1379" t="s">
        <v>18</v>
      </c>
      <c r="D1379" t="s">
        <v>11</v>
      </c>
      <c r="E1379" t="s">
        <v>12</v>
      </c>
      <c r="F1379" t="s">
        <v>13</v>
      </c>
      <c r="G1379">
        <v>1</v>
      </c>
    </row>
    <row r="1380" spans="1:7" x14ac:dyDescent="0.2">
      <c r="A1380" t="s">
        <v>45</v>
      </c>
      <c r="B1380" t="s">
        <v>30</v>
      </c>
      <c r="C1380" t="s">
        <v>18</v>
      </c>
      <c r="D1380" t="s">
        <v>16</v>
      </c>
      <c r="E1380" t="s">
        <v>12</v>
      </c>
      <c r="F1380" t="s">
        <v>13</v>
      </c>
      <c r="G1380">
        <v>3</v>
      </c>
    </row>
    <row r="1381" spans="1:7" x14ac:dyDescent="0.2">
      <c r="A1381" t="s">
        <v>45</v>
      </c>
      <c r="B1381" t="s">
        <v>30</v>
      </c>
      <c r="C1381" t="s">
        <v>18</v>
      </c>
      <c r="D1381" t="s">
        <v>17</v>
      </c>
      <c r="E1381" t="s">
        <v>12</v>
      </c>
      <c r="F1381" t="s">
        <v>13</v>
      </c>
      <c r="G1381">
        <v>33</v>
      </c>
    </row>
    <row r="1382" spans="1:7" x14ac:dyDescent="0.2">
      <c r="A1382" t="s">
        <v>45</v>
      </c>
      <c r="B1382" t="s">
        <v>30</v>
      </c>
      <c r="C1382" t="s">
        <v>19</v>
      </c>
      <c r="D1382" t="s">
        <v>17</v>
      </c>
      <c r="E1382" t="s">
        <v>12</v>
      </c>
      <c r="F1382" t="s">
        <v>13</v>
      </c>
      <c r="G1382">
        <v>11</v>
      </c>
    </row>
    <row r="1383" spans="1:7" x14ac:dyDescent="0.2">
      <c r="A1383" t="s">
        <v>45</v>
      </c>
      <c r="B1383" t="s">
        <v>30</v>
      </c>
      <c r="C1383" t="s">
        <v>21</v>
      </c>
      <c r="D1383" t="s">
        <v>11</v>
      </c>
      <c r="E1383" t="s">
        <v>12</v>
      </c>
      <c r="F1383" t="s">
        <v>13</v>
      </c>
      <c r="G1383">
        <v>1</v>
      </c>
    </row>
    <row r="1384" spans="1:7" x14ac:dyDescent="0.2">
      <c r="A1384" t="s">
        <v>45</v>
      </c>
      <c r="B1384" t="s">
        <v>30</v>
      </c>
      <c r="C1384" t="s">
        <v>21</v>
      </c>
      <c r="D1384" t="s">
        <v>16</v>
      </c>
      <c r="E1384" t="s">
        <v>12</v>
      </c>
      <c r="F1384" t="s">
        <v>13</v>
      </c>
      <c r="G1384">
        <v>1</v>
      </c>
    </row>
    <row r="1385" spans="1:7" x14ac:dyDescent="0.2">
      <c r="A1385" t="s">
        <v>45</v>
      </c>
      <c r="B1385" t="s">
        <v>30</v>
      </c>
      <c r="C1385" t="s">
        <v>21</v>
      </c>
      <c r="D1385" t="s">
        <v>17</v>
      </c>
      <c r="E1385" t="s">
        <v>12</v>
      </c>
      <c r="F1385" t="s">
        <v>13</v>
      </c>
      <c r="G1385">
        <v>9</v>
      </c>
    </row>
    <row r="1386" spans="1:7" x14ac:dyDescent="0.2">
      <c r="A1386" t="s">
        <v>45</v>
      </c>
      <c r="B1386" t="s">
        <v>30</v>
      </c>
      <c r="C1386" t="s">
        <v>22</v>
      </c>
      <c r="D1386" t="s">
        <v>17</v>
      </c>
      <c r="E1386" t="s">
        <v>12</v>
      </c>
      <c r="F1386" t="s">
        <v>13</v>
      </c>
      <c r="G1386">
        <v>8</v>
      </c>
    </row>
    <row r="1387" spans="1:7" x14ac:dyDescent="0.2">
      <c r="A1387" t="s">
        <v>45</v>
      </c>
      <c r="B1387" t="s">
        <v>30</v>
      </c>
      <c r="C1387" t="s">
        <v>23</v>
      </c>
      <c r="D1387" t="s">
        <v>11</v>
      </c>
      <c r="E1387" t="s">
        <v>12</v>
      </c>
      <c r="F1387" t="s">
        <v>13</v>
      </c>
      <c r="G1387">
        <v>1</v>
      </c>
    </row>
    <row r="1388" spans="1:7" x14ac:dyDescent="0.2">
      <c r="A1388" t="s">
        <v>45</v>
      </c>
      <c r="B1388" t="s">
        <v>30</v>
      </c>
      <c r="C1388" t="s">
        <v>23</v>
      </c>
      <c r="D1388" t="s">
        <v>16</v>
      </c>
      <c r="E1388" t="s">
        <v>12</v>
      </c>
      <c r="F1388" t="s">
        <v>13</v>
      </c>
      <c r="G1388">
        <v>2</v>
      </c>
    </row>
    <row r="1389" spans="1:7" x14ac:dyDescent="0.2">
      <c r="A1389" t="s">
        <v>45</v>
      </c>
      <c r="B1389" t="s">
        <v>30</v>
      </c>
      <c r="C1389" t="s">
        <v>23</v>
      </c>
      <c r="D1389" t="s">
        <v>17</v>
      </c>
      <c r="E1389" t="s">
        <v>12</v>
      </c>
      <c r="F1389" t="s">
        <v>13</v>
      </c>
      <c r="G1389">
        <v>6</v>
      </c>
    </row>
    <row r="1390" spans="1:7" x14ac:dyDescent="0.2">
      <c r="A1390" t="s">
        <v>45</v>
      </c>
      <c r="B1390" t="s">
        <v>30</v>
      </c>
      <c r="C1390" t="s">
        <v>24</v>
      </c>
      <c r="D1390" t="s">
        <v>17</v>
      </c>
      <c r="E1390" t="s">
        <v>12</v>
      </c>
      <c r="F1390" t="s">
        <v>13</v>
      </c>
      <c r="G1390">
        <v>3</v>
      </c>
    </row>
    <row r="1391" spans="1:7" x14ac:dyDescent="0.2">
      <c r="A1391" t="s">
        <v>45</v>
      </c>
      <c r="B1391" t="s">
        <v>30</v>
      </c>
      <c r="C1391" t="s">
        <v>25</v>
      </c>
      <c r="D1391" t="s">
        <v>16</v>
      </c>
      <c r="E1391" t="s">
        <v>12</v>
      </c>
      <c r="F1391" t="s">
        <v>13</v>
      </c>
      <c r="G1391">
        <v>2</v>
      </c>
    </row>
    <row r="1392" spans="1:7" x14ac:dyDescent="0.2">
      <c r="A1392" t="s">
        <v>45</v>
      </c>
      <c r="B1392" t="s">
        <v>30</v>
      </c>
      <c r="C1392" t="s">
        <v>25</v>
      </c>
      <c r="D1392" t="s">
        <v>17</v>
      </c>
      <c r="E1392" t="s">
        <v>12</v>
      </c>
      <c r="F1392" t="s">
        <v>13</v>
      </c>
      <c r="G1392">
        <v>10</v>
      </c>
    </row>
    <row r="1393" spans="1:7" x14ac:dyDescent="0.2">
      <c r="A1393" t="s">
        <v>45</v>
      </c>
      <c r="B1393" t="s">
        <v>30</v>
      </c>
      <c r="C1393" t="s">
        <v>26</v>
      </c>
      <c r="D1393" t="s">
        <v>16</v>
      </c>
      <c r="E1393" t="s">
        <v>12</v>
      </c>
      <c r="F1393" t="s">
        <v>13</v>
      </c>
      <c r="G1393">
        <v>2</v>
      </c>
    </row>
    <row r="1394" spans="1:7" x14ac:dyDescent="0.2">
      <c r="A1394" t="s">
        <v>45</v>
      </c>
      <c r="B1394" t="s">
        <v>30</v>
      </c>
      <c r="C1394" t="s">
        <v>26</v>
      </c>
      <c r="D1394" t="s">
        <v>17</v>
      </c>
      <c r="E1394" t="s">
        <v>12</v>
      </c>
      <c r="F1394" t="s">
        <v>13</v>
      </c>
      <c r="G1394">
        <v>36</v>
      </c>
    </row>
    <row r="1395" spans="1:7" x14ac:dyDescent="0.2">
      <c r="A1395" t="s">
        <v>45</v>
      </c>
      <c r="B1395" t="s">
        <v>30</v>
      </c>
      <c r="C1395" t="s">
        <v>27</v>
      </c>
      <c r="D1395" t="s">
        <v>17</v>
      </c>
      <c r="E1395" t="s">
        <v>12</v>
      </c>
      <c r="F1395" t="s">
        <v>13</v>
      </c>
      <c r="G1395">
        <v>13</v>
      </c>
    </row>
    <row r="1396" spans="1:7" x14ac:dyDescent="0.2">
      <c r="A1396" t="s">
        <v>45</v>
      </c>
      <c r="B1396" t="s">
        <v>30</v>
      </c>
      <c r="C1396" t="s">
        <v>28</v>
      </c>
      <c r="D1396" t="s">
        <v>16</v>
      </c>
      <c r="E1396" t="s">
        <v>12</v>
      </c>
      <c r="F1396" t="s">
        <v>13</v>
      </c>
      <c r="G1396">
        <v>1</v>
      </c>
    </row>
    <row r="1397" spans="1:7" x14ac:dyDescent="0.2">
      <c r="A1397" t="s">
        <v>45</v>
      </c>
      <c r="B1397" t="s">
        <v>30</v>
      </c>
      <c r="C1397" t="s">
        <v>28</v>
      </c>
      <c r="D1397" t="s">
        <v>17</v>
      </c>
      <c r="E1397" t="s">
        <v>12</v>
      </c>
      <c r="F1397" t="s">
        <v>13</v>
      </c>
      <c r="G1397">
        <v>50</v>
      </c>
    </row>
    <row r="1398" spans="1:7" x14ac:dyDescent="0.2">
      <c r="A1398" t="s">
        <v>45</v>
      </c>
      <c r="B1398" t="s">
        <v>30</v>
      </c>
      <c r="C1398" t="s">
        <v>29</v>
      </c>
      <c r="D1398" t="s">
        <v>16</v>
      </c>
      <c r="E1398" t="s">
        <v>12</v>
      </c>
      <c r="F1398" t="s">
        <v>13</v>
      </c>
      <c r="G1398">
        <v>5</v>
      </c>
    </row>
    <row r="1399" spans="1:7" x14ac:dyDescent="0.2">
      <c r="A1399" t="s">
        <v>45</v>
      </c>
      <c r="B1399" t="s">
        <v>30</v>
      </c>
      <c r="C1399" t="s">
        <v>29</v>
      </c>
      <c r="D1399" t="s">
        <v>17</v>
      </c>
      <c r="E1399" t="s">
        <v>12</v>
      </c>
      <c r="F1399" t="s">
        <v>13</v>
      </c>
      <c r="G1399">
        <v>104</v>
      </c>
    </row>
    <row r="1400" spans="1:7" x14ac:dyDescent="0.2">
      <c r="A1400" t="s">
        <v>45</v>
      </c>
      <c r="B1400" t="s">
        <v>31</v>
      </c>
      <c r="C1400" t="s">
        <v>10</v>
      </c>
      <c r="D1400" t="s">
        <v>11</v>
      </c>
      <c r="E1400" t="s">
        <v>12</v>
      </c>
      <c r="F1400" t="s">
        <v>13</v>
      </c>
      <c r="G1400">
        <v>3</v>
      </c>
    </row>
    <row r="1401" spans="1:7" x14ac:dyDescent="0.2">
      <c r="A1401" t="s">
        <v>45</v>
      </c>
      <c r="B1401" t="s">
        <v>31</v>
      </c>
      <c r="C1401" t="s">
        <v>10</v>
      </c>
      <c r="D1401" t="s">
        <v>16</v>
      </c>
      <c r="E1401" t="s">
        <v>12</v>
      </c>
      <c r="F1401" t="s">
        <v>13</v>
      </c>
      <c r="G1401">
        <v>1</v>
      </c>
    </row>
    <row r="1402" spans="1:7" x14ac:dyDescent="0.2">
      <c r="A1402" t="s">
        <v>45</v>
      </c>
      <c r="B1402" t="s">
        <v>31</v>
      </c>
      <c r="C1402" t="s">
        <v>10</v>
      </c>
      <c r="D1402" t="s">
        <v>17</v>
      </c>
      <c r="E1402" t="s">
        <v>12</v>
      </c>
      <c r="F1402" t="s">
        <v>13</v>
      </c>
      <c r="G1402">
        <v>8</v>
      </c>
    </row>
    <row r="1403" spans="1:7" x14ac:dyDescent="0.2">
      <c r="A1403" t="s">
        <v>45</v>
      </c>
      <c r="B1403" t="s">
        <v>31</v>
      </c>
      <c r="C1403" t="s">
        <v>18</v>
      </c>
      <c r="D1403" t="s">
        <v>11</v>
      </c>
      <c r="E1403" t="s">
        <v>12</v>
      </c>
      <c r="F1403" t="s">
        <v>13</v>
      </c>
      <c r="G1403">
        <v>1</v>
      </c>
    </row>
    <row r="1404" spans="1:7" x14ac:dyDescent="0.2">
      <c r="A1404" t="s">
        <v>45</v>
      </c>
      <c r="B1404" t="s">
        <v>31</v>
      </c>
      <c r="C1404" t="s">
        <v>18</v>
      </c>
      <c r="D1404" t="s">
        <v>16</v>
      </c>
      <c r="E1404" t="s">
        <v>12</v>
      </c>
      <c r="F1404" t="s">
        <v>13</v>
      </c>
      <c r="G1404">
        <v>1</v>
      </c>
    </row>
    <row r="1405" spans="1:7" x14ac:dyDescent="0.2">
      <c r="A1405" t="s">
        <v>45</v>
      </c>
      <c r="B1405" t="s">
        <v>31</v>
      </c>
      <c r="C1405" t="s">
        <v>18</v>
      </c>
      <c r="D1405" t="s">
        <v>17</v>
      </c>
      <c r="E1405" t="s">
        <v>12</v>
      </c>
      <c r="F1405" t="s">
        <v>13</v>
      </c>
      <c r="G1405">
        <v>4</v>
      </c>
    </row>
    <row r="1406" spans="1:7" x14ac:dyDescent="0.2">
      <c r="A1406" t="s">
        <v>45</v>
      </c>
      <c r="B1406" t="s">
        <v>31</v>
      </c>
      <c r="C1406" t="s">
        <v>19</v>
      </c>
      <c r="D1406" t="s">
        <v>11</v>
      </c>
      <c r="E1406" t="s">
        <v>12</v>
      </c>
      <c r="F1406" t="s">
        <v>13</v>
      </c>
      <c r="G1406">
        <v>2</v>
      </c>
    </row>
    <row r="1407" spans="1:7" x14ac:dyDescent="0.2">
      <c r="A1407" t="s">
        <v>45</v>
      </c>
      <c r="B1407" t="s">
        <v>31</v>
      </c>
      <c r="C1407" t="s">
        <v>19</v>
      </c>
      <c r="D1407" t="s">
        <v>16</v>
      </c>
      <c r="E1407" t="s">
        <v>12</v>
      </c>
      <c r="F1407" t="s">
        <v>13</v>
      </c>
      <c r="G1407">
        <v>3</v>
      </c>
    </row>
    <row r="1408" spans="1:7" x14ac:dyDescent="0.2">
      <c r="A1408" t="s">
        <v>45</v>
      </c>
      <c r="B1408" t="s">
        <v>31</v>
      </c>
      <c r="C1408" t="s">
        <v>19</v>
      </c>
      <c r="D1408" t="s">
        <v>17</v>
      </c>
      <c r="E1408" t="s">
        <v>12</v>
      </c>
      <c r="F1408" t="s">
        <v>13</v>
      </c>
      <c r="G1408">
        <v>13</v>
      </c>
    </row>
    <row r="1409" spans="1:7" x14ac:dyDescent="0.2">
      <c r="A1409" t="s">
        <v>45</v>
      </c>
      <c r="B1409" t="s">
        <v>31</v>
      </c>
      <c r="C1409" t="s">
        <v>21</v>
      </c>
      <c r="D1409" t="s">
        <v>11</v>
      </c>
      <c r="E1409" t="s">
        <v>12</v>
      </c>
      <c r="F1409" t="s">
        <v>13</v>
      </c>
      <c r="G1409">
        <v>2</v>
      </c>
    </row>
    <row r="1410" spans="1:7" x14ac:dyDescent="0.2">
      <c r="A1410" t="s">
        <v>45</v>
      </c>
      <c r="B1410" t="s">
        <v>31</v>
      </c>
      <c r="C1410" t="s">
        <v>21</v>
      </c>
      <c r="D1410" t="s">
        <v>16</v>
      </c>
      <c r="E1410" t="s">
        <v>12</v>
      </c>
      <c r="F1410" t="s">
        <v>13</v>
      </c>
      <c r="G1410">
        <v>2</v>
      </c>
    </row>
    <row r="1411" spans="1:7" x14ac:dyDescent="0.2">
      <c r="A1411" t="s">
        <v>45</v>
      </c>
      <c r="B1411" t="s">
        <v>31</v>
      </c>
      <c r="C1411" t="s">
        <v>21</v>
      </c>
      <c r="D1411" t="s">
        <v>17</v>
      </c>
      <c r="E1411" t="s">
        <v>12</v>
      </c>
      <c r="F1411" t="s">
        <v>13</v>
      </c>
      <c r="G1411">
        <v>10</v>
      </c>
    </row>
    <row r="1412" spans="1:7" x14ac:dyDescent="0.2">
      <c r="A1412" t="s">
        <v>45</v>
      </c>
      <c r="B1412" t="s">
        <v>31</v>
      </c>
      <c r="C1412" t="s">
        <v>22</v>
      </c>
      <c r="D1412" t="s">
        <v>11</v>
      </c>
      <c r="E1412" t="s">
        <v>12</v>
      </c>
      <c r="F1412" t="s">
        <v>13</v>
      </c>
      <c r="G1412">
        <v>3</v>
      </c>
    </row>
    <row r="1413" spans="1:7" x14ac:dyDescent="0.2">
      <c r="A1413" t="s">
        <v>45</v>
      </c>
      <c r="B1413" t="s">
        <v>31</v>
      </c>
      <c r="C1413" t="s">
        <v>22</v>
      </c>
      <c r="D1413" t="s">
        <v>16</v>
      </c>
      <c r="E1413" t="s">
        <v>12</v>
      </c>
      <c r="F1413" t="s">
        <v>13</v>
      </c>
      <c r="G1413">
        <v>2</v>
      </c>
    </row>
    <row r="1414" spans="1:7" x14ac:dyDescent="0.2">
      <c r="A1414" t="s">
        <v>45</v>
      </c>
      <c r="B1414" t="s">
        <v>31</v>
      </c>
      <c r="C1414" t="s">
        <v>22</v>
      </c>
      <c r="D1414" t="s">
        <v>17</v>
      </c>
      <c r="E1414" t="s">
        <v>12</v>
      </c>
      <c r="F1414" t="s">
        <v>13</v>
      </c>
      <c r="G1414">
        <v>19</v>
      </c>
    </row>
    <row r="1415" spans="1:7" x14ac:dyDescent="0.2">
      <c r="A1415" t="s">
        <v>45</v>
      </c>
      <c r="B1415" t="s">
        <v>31</v>
      </c>
      <c r="C1415" t="s">
        <v>23</v>
      </c>
      <c r="D1415" t="s">
        <v>11</v>
      </c>
      <c r="E1415" t="s">
        <v>12</v>
      </c>
      <c r="F1415" t="s">
        <v>13</v>
      </c>
      <c r="G1415">
        <v>2</v>
      </c>
    </row>
    <row r="1416" spans="1:7" x14ac:dyDescent="0.2">
      <c r="A1416" t="s">
        <v>45</v>
      </c>
      <c r="B1416" t="s">
        <v>31</v>
      </c>
      <c r="C1416" t="s">
        <v>23</v>
      </c>
      <c r="D1416" t="s">
        <v>16</v>
      </c>
      <c r="E1416" t="s">
        <v>12</v>
      </c>
      <c r="F1416" t="s">
        <v>13</v>
      </c>
      <c r="G1416">
        <v>2</v>
      </c>
    </row>
    <row r="1417" spans="1:7" x14ac:dyDescent="0.2">
      <c r="A1417" t="s">
        <v>45</v>
      </c>
      <c r="B1417" t="s">
        <v>31</v>
      </c>
      <c r="C1417" t="s">
        <v>23</v>
      </c>
      <c r="D1417" t="s">
        <v>17</v>
      </c>
      <c r="E1417" t="s">
        <v>12</v>
      </c>
      <c r="F1417" t="s">
        <v>13</v>
      </c>
      <c r="G1417">
        <v>9</v>
      </c>
    </row>
    <row r="1418" spans="1:7" x14ac:dyDescent="0.2">
      <c r="A1418" t="s">
        <v>45</v>
      </c>
      <c r="B1418" t="s">
        <v>31</v>
      </c>
      <c r="C1418" t="s">
        <v>24</v>
      </c>
      <c r="D1418" t="s">
        <v>11</v>
      </c>
      <c r="E1418" t="s">
        <v>12</v>
      </c>
      <c r="F1418" t="s">
        <v>13</v>
      </c>
      <c r="G1418">
        <v>3</v>
      </c>
    </row>
    <row r="1419" spans="1:7" x14ac:dyDescent="0.2">
      <c r="A1419" t="s">
        <v>45</v>
      </c>
      <c r="B1419" t="s">
        <v>31</v>
      </c>
      <c r="C1419" t="s">
        <v>24</v>
      </c>
      <c r="D1419" t="s">
        <v>16</v>
      </c>
      <c r="E1419" t="s">
        <v>12</v>
      </c>
      <c r="F1419" t="s">
        <v>13</v>
      </c>
      <c r="G1419">
        <v>5</v>
      </c>
    </row>
    <row r="1420" spans="1:7" x14ac:dyDescent="0.2">
      <c r="A1420" t="s">
        <v>45</v>
      </c>
      <c r="B1420" t="s">
        <v>31</v>
      </c>
      <c r="C1420" t="s">
        <v>24</v>
      </c>
      <c r="D1420" t="s">
        <v>17</v>
      </c>
      <c r="E1420" t="s">
        <v>12</v>
      </c>
      <c r="F1420" t="s">
        <v>13</v>
      </c>
      <c r="G1420">
        <v>9</v>
      </c>
    </row>
    <row r="1421" spans="1:7" x14ac:dyDescent="0.2">
      <c r="A1421" t="s">
        <v>45</v>
      </c>
      <c r="B1421" t="s">
        <v>31</v>
      </c>
      <c r="C1421" t="s">
        <v>25</v>
      </c>
      <c r="D1421" t="s">
        <v>11</v>
      </c>
      <c r="E1421" t="s">
        <v>12</v>
      </c>
      <c r="F1421" t="s">
        <v>13</v>
      </c>
      <c r="G1421">
        <v>3</v>
      </c>
    </row>
    <row r="1422" spans="1:7" x14ac:dyDescent="0.2">
      <c r="A1422" t="s">
        <v>45</v>
      </c>
      <c r="B1422" t="s">
        <v>31</v>
      </c>
      <c r="C1422" t="s">
        <v>25</v>
      </c>
      <c r="D1422" t="s">
        <v>16</v>
      </c>
      <c r="E1422" t="s">
        <v>12</v>
      </c>
      <c r="F1422" t="s">
        <v>13</v>
      </c>
      <c r="G1422">
        <v>2</v>
      </c>
    </row>
    <row r="1423" spans="1:7" x14ac:dyDescent="0.2">
      <c r="A1423" t="s">
        <v>45</v>
      </c>
      <c r="B1423" t="s">
        <v>31</v>
      </c>
      <c r="C1423" t="s">
        <v>25</v>
      </c>
      <c r="D1423" t="s">
        <v>17</v>
      </c>
      <c r="E1423" t="s">
        <v>12</v>
      </c>
      <c r="F1423" t="s">
        <v>13</v>
      </c>
      <c r="G1423">
        <v>19</v>
      </c>
    </row>
    <row r="1424" spans="1:7" x14ac:dyDescent="0.2">
      <c r="A1424" t="s">
        <v>45</v>
      </c>
      <c r="B1424" t="s">
        <v>31</v>
      </c>
      <c r="C1424" t="s">
        <v>26</v>
      </c>
      <c r="D1424" t="s">
        <v>11</v>
      </c>
      <c r="E1424" t="s">
        <v>12</v>
      </c>
      <c r="F1424" t="s">
        <v>13</v>
      </c>
      <c r="G1424">
        <v>3</v>
      </c>
    </row>
    <row r="1425" spans="1:7" x14ac:dyDescent="0.2">
      <c r="A1425" t="s">
        <v>45</v>
      </c>
      <c r="B1425" t="s">
        <v>31</v>
      </c>
      <c r="C1425" t="s">
        <v>26</v>
      </c>
      <c r="D1425" t="s">
        <v>16</v>
      </c>
      <c r="E1425" t="s">
        <v>12</v>
      </c>
      <c r="F1425" t="s">
        <v>13</v>
      </c>
      <c r="G1425">
        <v>6</v>
      </c>
    </row>
    <row r="1426" spans="1:7" x14ac:dyDescent="0.2">
      <c r="A1426" t="s">
        <v>45</v>
      </c>
      <c r="B1426" t="s">
        <v>31</v>
      </c>
      <c r="C1426" t="s">
        <v>26</v>
      </c>
      <c r="D1426" t="s">
        <v>20</v>
      </c>
      <c r="E1426" t="s">
        <v>12</v>
      </c>
      <c r="F1426" t="s">
        <v>13</v>
      </c>
      <c r="G1426">
        <v>1</v>
      </c>
    </row>
    <row r="1427" spans="1:7" x14ac:dyDescent="0.2">
      <c r="A1427" t="s">
        <v>45</v>
      </c>
      <c r="B1427" t="s">
        <v>31</v>
      </c>
      <c r="C1427" t="s">
        <v>26</v>
      </c>
      <c r="D1427" t="s">
        <v>17</v>
      </c>
      <c r="E1427" t="s">
        <v>12</v>
      </c>
      <c r="F1427" t="s">
        <v>13</v>
      </c>
      <c r="G1427">
        <v>99</v>
      </c>
    </row>
    <row r="1428" spans="1:7" x14ac:dyDescent="0.2">
      <c r="A1428" t="s">
        <v>45</v>
      </c>
      <c r="B1428" t="s">
        <v>31</v>
      </c>
      <c r="C1428" t="s">
        <v>27</v>
      </c>
      <c r="D1428" t="s">
        <v>11</v>
      </c>
      <c r="E1428" t="s">
        <v>12</v>
      </c>
      <c r="F1428" t="s">
        <v>13</v>
      </c>
      <c r="G1428">
        <v>4</v>
      </c>
    </row>
    <row r="1429" spans="1:7" x14ac:dyDescent="0.2">
      <c r="A1429" t="s">
        <v>45</v>
      </c>
      <c r="B1429" t="s">
        <v>31</v>
      </c>
      <c r="C1429" t="s">
        <v>27</v>
      </c>
      <c r="D1429" t="s">
        <v>16</v>
      </c>
      <c r="E1429" t="s">
        <v>12</v>
      </c>
      <c r="F1429" t="s">
        <v>13</v>
      </c>
      <c r="G1429">
        <v>5</v>
      </c>
    </row>
    <row r="1430" spans="1:7" x14ac:dyDescent="0.2">
      <c r="A1430" t="s">
        <v>45</v>
      </c>
      <c r="B1430" t="s">
        <v>31</v>
      </c>
      <c r="C1430" t="s">
        <v>27</v>
      </c>
      <c r="D1430" t="s">
        <v>17</v>
      </c>
      <c r="E1430" t="s">
        <v>12</v>
      </c>
      <c r="F1430" t="s">
        <v>13</v>
      </c>
      <c r="G1430">
        <v>69</v>
      </c>
    </row>
    <row r="1431" spans="1:7" x14ac:dyDescent="0.2">
      <c r="A1431" t="s">
        <v>45</v>
      </c>
      <c r="B1431" t="s">
        <v>31</v>
      </c>
      <c r="C1431" t="s">
        <v>28</v>
      </c>
      <c r="D1431" t="s">
        <v>11</v>
      </c>
      <c r="E1431" t="s">
        <v>12</v>
      </c>
      <c r="F1431" t="s">
        <v>13</v>
      </c>
      <c r="G1431">
        <v>2</v>
      </c>
    </row>
    <row r="1432" spans="1:7" x14ac:dyDescent="0.2">
      <c r="A1432" t="s">
        <v>45</v>
      </c>
      <c r="B1432" t="s">
        <v>31</v>
      </c>
      <c r="C1432" t="s">
        <v>28</v>
      </c>
      <c r="D1432" t="s">
        <v>16</v>
      </c>
      <c r="E1432" t="s">
        <v>12</v>
      </c>
      <c r="F1432" t="s">
        <v>13</v>
      </c>
      <c r="G1432">
        <v>3</v>
      </c>
    </row>
    <row r="1433" spans="1:7" x14ac:dyDescent="0.2">
      <c r="A1433" t="s">
        <v>45</v>
      </c>
      <c r="B1433" t="s">
        <v>31</v>
      </c>
      <c r="C1433" t="s">
        <v>28</v>
      </c>
      <c r="D1433" t="s">
        <v>17</v>
      </c>
      <c r="E1433" t="s">
        <v>12</v>
      </c>
      <c r="F1433" t="s">
        <v>13</v>
      </c>
      <c r="G1433">
        <v>49.000000000000007</v>
      </c>
    </row>
    <row r="1434" spans="1:7" x14ac:dyDescent="0.2">
      <c r="A1434" t="s">
        <v>45</v>
      </c>
      <c r="B1434" t="s">
        <v>31</v>
      </c>
      <c r="C1434" t="s">
        <v>29</v>
      </c>
      <c r="D1434" t="s">
        <v>11</v>
      </c>
      <c r="E1434" t="s">
        <v>12</v>
      </c>
      <c r="F1434" t="s">
        <v>13</v>
      </c>
      <c r="G1434">
        <v>2</v>
      </c>
    </row>
    <row r="1435" spans="1:7" x14ac:dyDescent="0.2">
      <c r="A1435" t="s">
        <v>45</v>
      </c>
      <c r="B1435" t="s">
        <v>31</v>
      </c>
      <c r="C1435" t="s">
        <v>29</v>
      </c>
      <c r="D1435" t="s">
        <v>16</v>
      </c>
      <c r="E1435" t="s">
        <v>12</v>
      </c>
      <c r="F1435" t="s">
        <v>13</v>
      </c>
      <c r="G1435">
        <v>2</v>
      </c>
    </row>
    <row r="1436" spans="1:7" x14ac:dyDescent="0.2">
      <c r="A1436" t="s">
        <v>45</v>
      </c>
      <c r="B1436" t="s">
        <v>31</v>
      </c>
      <c r="C1436" t="s">
        <v>29</v>
      </c>
      <c r="D1436" t="s">
        <v>17</v>
      </c>
      <c r="E1436" t="s">
        <v>12</v>
      </c>
      <c r="F1436" t="s">
        <v>13</v>
      </c>
      <c r="G1436">
        <v>19</v>
      </c>
    </row>
    <row r="1437" spans="1:7" x14ac:dyDescent="0.2">
      <c r="A1437" t="s">
        <v>45</v>
      </c>
      <c r="B1437" t="s">
        <v>32</v>
      </c>
      <c r="C1437" t="s">
        <v>19</v>
      </c>
      <c r="D1437" t="s">
        <v>17</v>
      </c>
      <c r="E1437" t="s">
        <v>12</v>
      </c>
      <c r="F1437" t="s">
        <v>13</v>
      </c>
      <c r="G1437">
        <v>1</v>
      </c>
    </row>
    <row r="1438" spans="1:7" x14ac:dyDescent="0.2">
      <c r="A1438" t="s">
        <v>45</v>
      </c>
      <c r="B1438" t="s">
        <v>32</v>
      </c>
      <c r="C1438" t="s">
        <v>24</v>
      </c>
      <c r="D1438" t="s">
        <v>17</v>
      </c>
      <c r="E1438" t="s">
        <v>12</v>
      </c>
      <c r="F1438" t="s">
        <v>13</v>
      </c>
      <c r="G1438">
        <v>1</v>
      </c>
    </row>
    <row r="1439" spans="1:7" x14ac:dyDescent="0.2">
      <c r="A1439" t="s">
        <v>45</v>
      </c>
      <c r="B1439" t="s">
        <v>32</v>
      </c>
      <c r="C1439" t="s">
        <v>25</v>
      </c>
      <c r="D1439" t="s">
        <v>17</v>
      </c>
      <c r="E1439" t="s">
        <v>12</v>
      </c>
      <c r="F1439" t="s">
        <v>13</v>
      </c>
      <c r="G1439">
        <v>1</v>
      </c>
    </row>
    <row r="1440" spans="1:7" x14ac:dyDescent="0.2">
      <c r="A1440" t="s">
        <v>45</v>
      </c>
      <c r="B1440" t="s">
        <v>32</v>
      </c>
      <c r="C1440" t="s">
        <v>27</v>
      </c>
      <c r="D1440" t="s">
        <v>17</v>
      </c>
      <c r="E1440" t="s">
        <v>12</v>
      </c>
      <c r="F1440" t="s">
        <v>13</v>
      </c>
      <c r="G1440">
        <v>2</v>
      </c>
    </row>
    <row r="1441" spans="1:7" x14ac:dyDescent="0.2">
      <c r="A1441" t="s">
        <v>45</v>
      </c>
      <c r="B1441" t="s">
        <v>32</v>
      </c>
      <c r="C1441" t="s">
        <v>28</v>
      </c>
      <c r="D1441" t="s">
        <v>17</v>
      </c>
      <c r="E1441" t="s">
        <v>12</v>
      </c>
      <c r="F1441" t="s">
        <v>13</v>
      </c>
      <c r="G1441">
        <v>1</v>
      </c>
    </row>
    <row r="1442" spans="1:7" x14ac:dyDescent="0.2">
      <c r="A1442" t="s">
        <v>45</v>
      </c>
      <c r="B1442" t="s">
        <v>32</v>
      </c>
      <c r="C1442" t="s">
        <v>29</v>
      </c>
      <c r="D1442" t="s">
        <v>17</v>
      </c>
      <c r="E1442" t="s">
        <v>12</v>
      </c>
      <c r="F1442" t="s">
        <v>13</v>
      </c>
      <c r="G1442">
        <v>2</v>
      </c>
    </row>
    <row r="1443" spans="1:7" x14ac:dyDescent="0.2">
      <c r="A1443" t="s">
        <v>46</v>
      </c>
      <c r="B1443" t="s">
        <v>9</v>
      </c>
      <c r="C1443" t="s">
        <v>10</v>
      </c>
      <c r="D1443" t="s">
        <v>11</v>
      </c>
      <c r="E1443" t="s">
        <v>12</v>
      </c>
      <c r="F1443" t="s">
        <v>13</v>
      </c>
      <c r="G1443">
        <v>5</v>
      </c>
    </row>
    <row r="1444" spans="1:7" x14ac:dyDescent="0.2">
      <c r="A1444" t="s">
        <v>46</v>
      </c>
      <c r="B1444" t="s">
        <v>9</v>
      </c>
      <c r="C1444" t="s">
        <v>10</v>
      </c>
      <c r="D1444" t="s">
        <v>16</v>
      </c>
      <c r="E1444" t="s">
        <v>12</v>
      </c>
      <c r="F1444" t="s">
        <v>13</v>
      </c>
      <c r="G1444">
        <v>68</v>
      </c>
    </row>
    <row r="1445" spans="1:7" x14ac:dyDescent="0.2">
      <c r="A1445" t="s">
        <v>46</v>
      </c>
      <c r="B1445" t="s">
        <v>9</v>
      </c>
      <c r="C1445" t="s">
        <v>10</v>
      </c>
      <c r="D1445" t="s">
        <v>17</v>
      </c>
      <c r="E1445" t="s">
        <v>12</v>
      </c>
      <c r="F1445" t="s">
        <v>13</v>
      </c>
      <c r="G1445">
        <v>11</v>
      </c>
    </row>
    <row r="1446" spans="1:7" x14ac:dyDescent="0.2">
      <c r="A1446" t="s">
        <v>46</v>
      </c>
      <c r="B1446" t="s">
        <v>9</v>
      </c>
      <c r="C1446" t="s">
        <v>18</v>
      </c>
      <c r="D1446" t="s">
        <v>11</v>
      </c>
      <c r="E1446" t="s">
        <v>12</v>
      </c>
      <c r="F1446" t="s">
        <v>13</v>
      </c>
      <c r="G1446">
        <v>9</v>
      </c>
    </row>
    <row r="1447" spans="1:7" x14ac:dyDescent="0.2">
      <c r="A1447" t="s">
        <v>46</v>
      </c>
      <c r="B1447" t="s">
        <v>9</v>
      </c>
      <c r="C1447" t="s">
        <v>18</v>
      </c>
      <c r="D1447" t="s">
        <v>16</v>
      </c>
      <c r="E1447" t="s">
        <v>12</v>
      </c>
      <c r="F1447" t="s">
        <v>13</v>
      </c>
      <c r="G1447">
        <v>54.000000000000007</v>
      </c>
    </row>
    <row r="1448" spans="1:7" x14ac:dyDescent="0.2">
      <c r="A1448" t="s">
        <v>46</v>
      </c>
      <c r="B1448" t="s">
        <v>9</v>
      </c>
      <c r="C1448" t="s">
        <v>18</v>
      </c>
      <c r="D1448" t="s">
        <v>17</v>
      </c>
      <c r="E1448" t="s">
        <v>12</v>
      </c>
      <c r="F1448" t="s">
        <v>13</v>
      </c>
      <c r="G1448">
        <v>7</v>
      </c>
    </row>
    <row r="1449" spans="1:7" x14ac:dyDescent="0.2">
      <c r="A1449" t="s">
        <v>46</v>
      </c>
      <c r="B1449" t="s">
        <v>9</v>
      </c>
      <c r="C1449" t="s">
        <v>19</v>
      </c>
      <c r="D1449" t="s">
        <v>11</v>
      </c>
      <c r="E1449" t="s">
        <v>12</v>
      </c>
      <c r="F1449" t="s">
        <v>13</v>
      </c>
      <c r="G1449">
        <v>20</v>
      </c>
    </row>
    <row r="1450" spans="1:7" x14ac:dyDescent="0.2">
      <c r="A1450" t="s">
        <v>46</v>
      </c>
      <c r="B1450" t="s">
        <v>9</v>
      </c>
      <c r="C1450" t="s">
        <v>19</v>
      </c>
      <c r="D1450" t="s">
        <v>16</v>
      </c>
      <c r="E1450" t="s">
        <v>12</v>
      </c>
      <c r="F1450" t="s">
        <v>13</v>
      </c>
      <c r="G1450">
        <v>66</v>
      </c>
    </row>
    <row r="1451" spans="1:7" x14ac:dyDescent="0.2">
      <c r="A1451" t="s">
        <v>46</v>
      </c>
      <c r="B1451" t="s">
        <v>9</v>
      </c>
      <c r="C1451" t="s">
        <v>19</v>
      </c>
      <c r="D1451" t="s">
        <v>17</v>
      </c>
      <c r="E1451" t="s">
        <v>12</v>
      </c>
      <c r="F1451" t="s">
        <v>13</v>
      </c>
      <c r="G1451">
        <v>21</v>
      </c>
    </row>
    <row r="1452" spans="1:7" x14ac:dyDescent="0.2">
      <c r="A1452" t="s">
        <v>46</v>
      </c>
      <c r="B1452" t="s">
        <v>9</v>
      </c>
      <c r="C1452" t="s">
        <v>21</v>
      </c>
      <c r="D1452" t="s">
        <v>11</v>
      </c>
      <c r="E1452" t="s">
        <v>12</v>
      </c>
      <c r="F1452" t="s">
        <v>13</v>
      </c>
      <c r="G1452">
        <v>14</v>
      </c>
    </row>
    <row r="1453" spans="1:7" x14ac:dyDescent="0.2">
      <c r="A1453" t="s">
        <v>46</v>
      </c>
      <c r="B1453" t="s">
        <v>9</v>
      </c>
      <c r="C1453" t="s">
        <v>21</v>
      </c>
      <c r="D1453" t="s">
        <v>16</v>
      </c>
      <c r="E1453" t="s">
        <v>12</v>
      </c>
      <c r="F1453" t="s">
        <v>13</v>
      </c>
      <c r="G1453">
        <v>55.999999999999993</v>
      </c>
    </row>
    <row r="1454" spans="1:7" x14ac:dyDescent="0.2">
      <c r="A1454" t="s">
        <v>46</v>
      </c>
      <c r="B1454" t="s">
        <v>9</v>
      </c>
      <c r="C1454" t="s">
        <v>21</v>
      </c>
      <c r="D1454" t="s">
        <v>17</v>
      </c>
      <c r="E1454" t="s">
        <v>12</v>
      </c>
      <c r="F1454" t="s">
        <v>13</v>
      </c>
      <c r="G1454">
        <v>12</v>
      </c>
    </row>
    <row r="1455" spans="1:7" x14ac:dyDescent="0.2">
      <c r="A1455" t="s">
        <v>46</v>
      </c>
      <c r="B1455" t="s">
        <v>9</v>
      </c>
      <c r="C1455" t="s">
        <v>22</v>
      </c>
      <c r="D1455" t="s">
        <v>11</v>
      </c>
      <c r="E1455" t="s">
        <v>12</v>
      </c>
      <c r="F1455" t="s">
        <v>13</v>
      </c>
      <c r="G1455">
        <v>10</v>
      </c>
    </row>
    <row r="1456" spans="1:7" x14ac:dyDescent="0.2">
      <c r="A1456" t="s">
        <v>46</v>
      </c>
      <c r="B1456" t="s">
        <v>9</v>
      </c>
      <c r="C1456" t="s">
        <v>22</v>
      </c>
      <c r="D1456" t="s">
        <v>16</v>
      </c>
      <c r="E1456" t="s">
        <v>12</v>
      </c>
      <c r="F1456" t="s">
        <v>13</v>
      </c>
      <c r="G1456">
        <v>36</v>
      </c>
    </row>
    <row r="1457" spans="1:7" x14ac:dyDescent="0.2">
      <c r="A1457" t="s">
        <v>46</v>
      </c>
      <c r="B1457" t="s">
        <v>9</v>
      </c>
      <c r="C1457" t="s">
        <v>22</v>
      </c>
      <c r="D1457" t="s">
        <v>17</v>
      </c>
      <c r="E1457" t="s">
        <v>12</v>
      </c>
      <c r="F1457" t="s">
        <v>13</v>
      </c>
      <c r="G1457">
        <v>5</v>
      </c>
    </row>
    <row r="1458" spans="1:7" x14ac:dyDescent="0.2">
      <c r="A1458" t="s">
        <v>46</v>
      </c>
      <c r="B1458" t="s">
        <v>9</v>
      </c>
      <c r="C1458" t="s">
        <v>23</v>
      </c>
      <c r="D1458" t="s">
        <v>11</v>
      </c>
      <c r="E1458" t="s">
        <v>12</v>
      </c>
      <c r="F1458" t="s">
        <v>13</v>
      </c>
      <c r="G1458">
        <v>11</v>
      </c>
    </row>
    <row r="1459" spans="1:7" x14ac:dyDescent="0.2">
      <c r="A1459" t="s">
        <v>46</v>
      </c>
      <c r="B1459" t="s">
        <v>9</v>
      </c>
      <c r="C1459" t="s">
        <v>23</v>
      </c>
      <c r="D1459" t="s">
        <v>16</v>
      </c>
      <c r="E1459" t="s">
        <v>12</v>
      </c>
      <c r="F1459" t="s">
        <v>13</v>
      </c>
      <c r="G1459">
        <v>44.000000000000007</v>
      </c>
    </row>
    <row r="1460" spans="1:7" x14ac:dyDescent="0.2">
      <c r="A1460" t="s">
        <v>46</v>
      </c>
      <c r="B1460" t="s">
        <v>9</v>
      </c>
      <c r="C1460" t="s">
        <v>23</v>
      </c>
      <c r="D1460" t="s">
        <v>17</v>
      </c>
      <c r="E1460" t="s">
        <v>12</v>
      </c>
      <c r="F1460" t="s">
        <v>13</v>
      </c>
      <c r="G1460">
        <v>13</v>
      </c>
    </row>
    <row r="1461" spans="1:7" x14ac:dyDescent="0.2">
      <c r="A1461" t="s">
        <v>46</v>
      </c>
      <c r="B1461" t="s">
        <v>9</v>
      </c>
      <c r="C1461" t="s">
        <v>24</v>
      </c>
      <c r="D1461" t="s">
        <v>11</v>
      </c>
      <c r="E1461" t="s">
        <v>12</v>
      </c>
      <c r="F1461" t="s">
        <v>13</v>
      </c>
      <c r="G1461">
        <v>14</v>
      </c>
    </row>
    <row r="1462" spans="1:7" x14ac:dyDescent="0.2">
      <c r="A1462" t="s">
        <v>46</v>
      </c>
      <c r="B1462" t="s">
        <v>9</v>
      </c>
      <c r="C1462" t="s">
        <v>24</v>
      </c>
      <c r="D1462" t="s">
        <v>16</v>
      </c>
      <c r="E1462" t="s">
        <v>12</v>
      </c>
      <c r="F1462" t="s">
        <v>13</v>
      </c>
      <c r="G1462">
        <v>21</v>
      </c>
    </row>
    <row r="1463" spans="1:7" x14ac:dyDescent="0.2">
      <c r="A1463" t="s">
        <v>46</v>
      </c>
      <c r="B1463" t="s">
        <v>9</v>
      </c>
      <c r="C1463" t="s">
        <v>24</v>
      </c>
      <c r="D1463" t="s">
        <v>17</v>
      </c>
      <c r="E1463" t="s">
        <v>12</v>
      </c>
      <c r="F1463" t="s">
        <v>13</v>
      </c>
      <c r="G1463">
        <v>10</v>
      </c>
    </row>
    <row r="1464" spans="1:7" x14ac:dyDescent="0.2">
      <c r="A1464" t="s">
        <v>46</v>
      </c>
      <c r="B1464" t="s">
        <v>9</v>
      </c>
      <c r="C1464" t="s">
        <v>25</v>
      </c>
      <c r="D1464" t="s">
        <v>11</v>
      </c>
      <c r="E1464" t="s">
        <v>12</v>
      </c>
      <c r="F1464" t="s">
        <v>13</v>
      </c>
      <c r="G1464">
        <v>22.000000000000004</v>
      </c>
    </row>
    <row r="1465" spans="1:7" x14ac:dyDescent="0.2">
      <c r="A1465" t="s">
        <v>46</v>
      </c>
      <c r="B1465" t="s">
        <v>9</v>
      </c>
      <c r="C1465" t="s">
        <v>25</v>
      </c>
      <c r="D1465" t="s">
        <v>16</v>
      </c>
      <c r="E1465" t="s">
        <v>12</v>
      </c>
      <c r="F1465" t="s">
        <v>13</v>
      </c>
      <c r="G1465">
        <v>17</v>
      </c>
    </row>
    <row r="1466" spans="1:7" x14ac:dyDescent="0.2">
      <c r="A1466" t="s">
        <v>46</v>
      </c>
      <c r="B1466" t="s">
        <v>9</v>
      </c>
      <c r="C1466" t="s">
        <v>25</v>
      </c>
      <c r="D1466" t="s">
        <v>17</v>
      </c>
      <c r="E1466" t="s">
        <v>12</v>
      </c>
      <c r="F1466" t="s">
        <v>13</v>
      </c>
      <c r="G1466">
        <v>11</v>
      </c>
    </row>
    <row r="1467" spans="1:7" x14ac:dyDescent="0.2">
      <c r="A1467" t="s">
        <v>46</v>
      </c>
      <c r="B1467" t="s">
        <v>9</v>
      </c>
      <c r="C1467" t="s">
        <v>26</v>
      </c>
      <c r="D1467" t="s">
        <v>11</v>
      </c>
      <c r="E1467" t="s">
        <v>12</v>
      </c>
      <c r="F1467" t="s">
        <v>13</v>
      </c>
      <c r="G1467">
        <v>13</v>
      </c>
    </row>
    <row r="1468" spans="1:7" x14ac:dyDescent="0.2">
      <c r="A1468" t="s">
        <v>46</v>
      </c>
      <c r="B1468" t="s">
        <v>9</v>
      </c>
      <c r="C1468" t="s">
        <v>26</v>
      </c>
      <c r="D1468" t="s">
        <v>16</v>
      </c>
      <c r="E1468" t="s">
        <v>12</v>
      </c>
      <c r="F1468" t="s">
        <v>13</v>
      </c>
      <c r="G1468">
        <v>9</v>
      </c>
    </row>
    <row r="1469" spans="1:7" x14ac:dyDescent="0.2">
      <c r="A1469" t="s">
        <v>46</v>
      </c>
      <c r="B1469" t="s">
        <v>9</v>
      </c>
      <c r="C1469" t="s">
        <v>26</v>
      </c>
      <c r="D1469" t="s">
        <v>17</v>
      </c>
      <c r="E1469" t="s">
        <v>12</v>
      </c>
      <c r="F1469" t="s">
        <v>13</v>
      </c>
      <c r="G1469">
        <v>13</v>
      </c>
    </row>
    <row r="1470" spans="1:7" x14ac:dyDescent="0.2">
      <c r="A1470" t="s">
        <v>46</v>
      </c>
      <c r="B1470" t="s">
        <v>9</v>
      </c>
      <c r="C1470" t="s">
        <v>27</v>
      </c>
      <c r="D1470" t="s">
        <v>11</v>
      </c>
      <c r="E1470" t="s">
        <v>12</v>
      </c>
      <c r="F1470" t="s">
        <v>13</v>
      </c>
      <c r="G1470">
        <v>10</v>
      </c>
    </row>
    <row r="1471" spans="1:7" x14ac:dyDescent="0.2">
      <c r="A1471" t="s">
        <v>46</v>
      </c>
      <c r="B1471" t="s">
        <v>9</v>
      </c>
      <c r="C1471" t="s">
        <v>27</v>
      </c>
      <c r="D1471" t="s">
        <v>16</v>
      </c>
      <c r="E1471" t="s">
        <v>12</v>
      </c>
      <c r="F1471" t="s">
        <v>13</v>
      </c>
      <c r="G1471">
        <v>10</v>
      </c>
    </row>
    <row r="1472" spans="1:7" x14ac:dyDescent="0.2">
      <c r="A1472" t="s">
        <v>46</v>
      </c>
      <c r="B1472" t="s">
        <v>9</v>
      </c>
      <c r="C1472" t="s">
        <v>27</v>
      </c>
      <c r="D1472" t="s">
        <v>17</v>
      </c>
      <c r="E1472" t="s">
        <v>12</v>
      </c>
      <c r="F1472" t="s">
        <v>13</v>
      </c>
      <c r="G1472">
        <v>8</v>
      </c>
    </row>
    <row r="1473" spans="1:7" x14ac:dyDescent="0.2">
      <c r="A1473" t="s">
        <v>46</v>
      </c>
      <c r="B1473" t="s">
        <v>9</v>
      </c>
      <c r="C1473" t="s">
        <v>28</v>
      </c>
      <c r="D1473" t="s">
        <v>11</v>
      </c>
      <c r="E1473" t="s">
        <v>12</v>
      </c>
      <c r="F1473" t="s">
        <v>13</v>
      </c>
      <c r="G1473">
        <v>11</v>
      </c>
    </row>
    <row r="1474" spans="1:7" x14ac:dyDescent="0.2">
      <c r="A1474" t="s">
        <v>46</v>
      </c>
      <c r="B1474" t="s">
        <v>9</v>
      </c>
      <c r="C1474" t="s">
        <v>28</v>
      </c>
      <c r="D1474" t="s">
        <v>16</v>
      </c>
      <c r="E1474" t="s">
        <v>12</v>
      </c>
      <c r="F1474" t="s">
        <v>13</v>
      </c>
      <c r="G1474">
        <v>6</v>
      </c>
    </row>
    <row r="1475" spans="1:7" x14ac:dyDescent="0.2">
      <c r="A1475" t="s">
        <v>46</v>
      </c>
      <c r="B1475" t="s">
        <v>9</v>
      </c>
      <c r="C1475" t="s">
        <v>28</v>
      </c>
      <c r="D1475" t="s">
        <v>17</v>
      </c>
      <c r="E1475" t="s">
        <v>12</v>
      </c>
      <c r="F1475" t="s">
        <v>13</v>
      </c>
      <c r="G1475">
        <v>4</v>
      </c>
    </row>
    <row r="1476" spans="1:7" x14ac:dyDescent="0.2">
      <c r="A1476" t="s">
        <v>46</v>
      </c>
      <c r="B1476" t="s">
        <v>9</v>
      </c>
      <c r="C1476" t="s">
        <v>29</v>
      </c>
      <c r="D1476" t="s">
        <v>11</v>
      </c>
      <c r="E1476" t="s">
        <v>12</v>
      </c>
      <c r="F1476" t="s">
        <v>13</v>
      </c>
      <c r="G1476">
        <v>2</v>
      </c>
    </row>
    <row r="1477" spans="1:7" x14ac:dyDescent="0.2">
      <c r="A1477" t="s">
        <v>46</v>
      </c>
      <c r="B1477" t="s">
        <v>9</v>
      </c>
      <c r="C1477" t="s">
        <v>29</v>
      </c>
      <c r="D1477" t="s">
        <v>16</v>
      </c>
      <c r="E1477" t="s">
        <v>12</v>
      </c>
      <c r="F1477" t="s">
        <v>13</v>
      </c>
      <c r="G1477">
        <v>6</v>
      </c>
    </row>
    <row r="1478" spans="1:7" x14ac:dyDescent="0.2">
      <c r="A1478" t="s">
        <v>46</v>
      </c>
      <c r="B1478" t="s">
        <v>9</v>
      </c>
      <c r="C1478" t="s">
        <v>29</v>
      </c>
      <c r="D1478" t="s">
        <v>17</v>
      </c>
      <c r="E1478" t="s">
        <v>12</v>
      </c>
      <c r="F1478" t="s">
        <v>13</v>
      </c>
      <c r="G1478">
        <v>8</v>
      </c>
    </row>
    <row r="1479" spans="1:7" x14ac:dyDescent="0.2">
      <c r="A1479" t="s">
        <v>46</v>
      </c>
      <c r="B1479" t="s">
        <v>30</v>
      </c>
      <c r="C1479" t="s">
        <v>10</v>
      </c>
      <c r="D1479" t="s">
        <v>11</v>
      </c>
      <c r="E1479" t="s">
        <v>12</v>
      </c>
      <c r="F1479" t="s">
        <v>13</v>
      </c>
      <c r="G1479">
        <v>2</v>
      </c>
    </row>
    <row r="1480" spans="1:7" x14ac:dyDescent="0.2">
      <c r="A1480" t="s">
        <v>46</v>
      </c>
      <c r="B1480" t="s">
        <v>30</v>
      </c>
      <c r="C1480" t="s">
        <v>10</v>
      </c>
      <c r="D1480" t="s">
        <v>16</v>
      </c>
      <c r="E1480" t="s">
        <v>12</v>
      </c>
      <c r="F1480" t="s">
        <v>13</v>
      </c>
      <c r="G1480">
        <v>1</v>
      </c>
    </row>
    <row r="1481" spans="1:7" x14ac:dyDescent="0.2">
      <c r="A1481" t="s">
        <v>46</v>
      </c>
      <c r="B1481" t="s">
        <v>30</v>
      </c>
      <c r="C1481" t="s">
        <v>10</v>
      </c>
      <c r="D1481" t="s">
        <v>17</v>
      </c>
      <c r="E1481" t="s">
        <v>12</v>
      </c>
      <c r="F1481" t="s">
        <v>13</v>
      </c>
      <c r="G1481">
        <v>9</v>
      </c>
    </row>
    <row r="1482" spans="1:7" x14ac:dyDescent="0.2">
      <c r="A1482" t="s">
        <v>46</v>
      </c>
      <c r="B1482" t="s">
        <v>30</v>
      </c>
      <c r="C1482" t="s">
        <v>18</v>
      </c>
      <c r="D1482" t="s">
        <v>11</v>
      </c>
      <c r="E1482" t="s">
        <v>12</v>
      </c>
      <c r="F1482" t="s">
        <v>13</v>
      </c>
      <c r="G1482">
        <v>3</v>
      </c>
    </row>
    <row r="1483" spans="1:7" x14ac:dyDescent="0.2">
      <c r="A1483" t="s">
        <v>46</v>
      </c>
      <c r="B1483" t="s">
        <v>30</v>
      </c>
      <c r="C1483" t="s">
        <v>18</v>
      </c>
      <c r="D1483" t="s">
        <v>17</v>
      </c>
      <c r="E1483" t="s">
        <v>12</v>
      </c>
      <c r="F1483" t="s">
        <v>13</v>
      </c>
      <c r="G1483">
        <v>1</v>
      </c>
    </row>
    <row r="1484" spans="1:7" x14ac:dyDescent="0.2">
      <c r="A1484" t="s">
        <v>46</v>
      </c>
      <c r="B1484" t="s">
        <v>30</v>
      </c>
      <c r="C1484" t="s">
        <v>19</v>
      </c>
      <c r="D1484" t="s">
        <v>11</v>
      </c>
      <c r="E1484" t="s">
        <v>12</v>
      </c>
      <c r="F1484" t="s">
        <v>13</v>
      </c>
      <c r="G1484">
        <v>2</v>
      </c>
    </row>
    <row r="1485" spans="1:7" x14ac:dyDescent="0.2">
      <c r="A1485" t="s">
        <v>46</v>
      </c>
      <c r="B1485" t="s">
        <v>30</v>
      </c>
      <c r="C1485" t="s">
        <v>19</v>
      </c>
      <c r="D1485" t="s">
        <v>17</v>
      </c>
      <c r="E1485" t="s">
        <v>12</v>
      </c>
      <c r="F1485" t="s">
        <v>13</v>
      </c>
      <c r="G1485">
        <v>5</v>
      </c>
    </row>
    <row r="1486" spans="1:7" x14ac:dyDescent="0.2">
      <c r="A1486" t="s">
        <v>46</v>
      </c>
      <c r="B1486" t="s">
        <v>30</v>
      </c>
      <c r="C1486" t="s">
        <v>21</v>
      </c>
      <c r="D1486" t="s">
        <v>11</v>
      </c>
      <c r="E1486" t="s">
        <v>12</v>
      </c>
      <c r="F1486" t="s">
        <v>13</v>
      </c>
      <c r="G1486">
        <v>1</v>
      </c>
    </row>
    <row r="1487" spans="1:7" x14ac:dyDescent="0.2">
      <c r="A1487" t="s">
        <v>46</v>
      </c>
      <c r="B1487" t="s">
        <v>30</v>
      </c>
      <c r="C1487" t="s">
        <v>22</v>
      </c>
      <c r="D1487" t="s">
        <v>16</v>
      </c>
      <c r="E1487" t="s">
        <v>12</v>
      </c>
      <c r="F1487" t="s">
        <v>13</v>
      </c>
      <c r="G1487">
        <v>2</v>
      </c>
    </row>
    <row r="1488" spans="1:7" x14ac:dyDescent="0.2">
      <c r="A1488" t="s">
        <v>46</v>
      </c>
      <c r="B1488" t="s">
        <v>30</v>
      </c>
      <c r="C1488" t="s">
        <v>23</v>
      </c>
      <c r="D1488" t="s">
        <v>11</v>
      </c>
      <c r="E1488" t="s">
        <v>12</v>
      </c>
      <c r="F1488" t="s">
        <v>13</v>
      </c>
      <c r="G1488">
        <v>1</v>
      </c>
    </row>
    <row r="1489" spans="1:7" x14ac:dyDescent="0.2">
      <c r="A1489" t="s">
        <v>46</v>
      </c>
      <c r="B1489" t="s">
        <v>30</v>
      </c>
      <c r="C1489" t="s">
        <v>23</v>
      </c>
      <c r="D1489" t="s">
        <v>17</v>
      </c>
      <c r="E1489" t="s">
        <v>12</v>
      </c>
      <c r="F1489" t="s">
        <v>13</v>
      </c>
      <c r="G1489">
        <v>2</v>
      </c>
    </row>
    <row r="1490" spans="1:7" x14ac:dyDescent="0.2">
      <c r="A1490" t="s">
        <v>46</v>
      </c>
      <c r="B1490" t="s">
        <v>30</v>
      </c>
      <c r="C1490" t="s">
        <v>24</v>
      </c>
      <c r="D1490" t="s">
        <v>11</v>
      </c>
      <c r="E1490" t="s">
        <v>12</v>
      </c>
      <c r="F1490" t="s">
        <v>13</v>
      </c>
      <c r="G1490">
        <v>1</v>
      </c>
    </row>
    <row r="1491" spans="1:7" x14ac:dyDescent="0.2">
      <c r="A1491" t="s">
        <v>46</v>
      </c>
      <c r="B1491" t="s">
        <v>30</v>
      </c>
      <c r="C1491" t="s">
        <v>24</v>
      </c>
      <c r="D1491" t="s">
        <v>16</v>
      </c>
      <c r="E1491" t="s">
        <v>12</v>
      </c>
      <c r="F1491" t="s">
        <v>13</v>
      </c>
      <c r="G1491">
        <v>1</v>
      </c>
    </row>
    <row r="1492" spans="1:7" x14ac:dyDescent="0.2">
      <c r="A1492" t="s">
        <v>46</v>
      </c>
      <c r="B1492" t="s">
        <v>30</v>
      </c>
      <c r="C1492" t="s">
        <v>25</v>
      </c>
      <c r="D1492" t="s">
        <v>11</v>
      </c>
      <c r="E1492" t="s">
        <v>12</v>
      </c>
      <c r="F1492" t="s">
        <v>13</v>
      </c>
      <c r="G1492">
        <v>1</v>
      </c>
    </row>
    <row r="1493" spans="1:7" x14ac:dyDescent="0.2">
      <c r="A1493" t="s">
        <v>46</v>
      </c>
      <c r="B1493" t="s">
        <v>30</v>
      </c>
      <c r="C1493" t="s">
        <v>25</v>
      </c>
      <c r="D1493" t="s">
        <v>16</v>
      </c>
      <c r="E1493" t="s">
        <v>12</v>
      </c>
      <c r="F1493" t="s">
        <v>13</v>
      </c>
      <c r="G1493">
        <v>1</v>
      </c>
    </row>
    <row r="1494" spans="1:7" x14ac:dyDescent="0.2">
      <c r="A1494" t="s">
        <v>46</v>
      </c>
      <c r="B1494" t="s">
        <v>30</v>
      </c>
      <c r="C1494" t="s">
        <v>25</v>
      </c>
      <c r="D1494" t="s">
        <v>17</v>
      </c>
      <c r="E1494" t="s">
        <v>12</v>
      </c>
      <c r="F1494" t="s">
        <v>13</v>
      </c>
      <c r="G1494">
        <v>4</v>
      </c>
    </row>
    <row r="1495" spans="1:7" x14ac:dyDescent="0.2">
      <c r="A1495" t="s">
        <v>46</v>
      </c>
      <c r="B1495" t="s">
        <v>30</v>
      </c>
      <c r="C1495" t="s">
        <v>26</v>
      </c>
      <c r="D1495" t="s">
        <v>16</v>
      </c>
      <c r="E1495" t="s">
        <v>12</v>
      </c>
      <c r="F1495" t="s">
        <v>13</v>
      </c>
      <c r="G1495">
        <v>1</v>
      </c>
    </row>
    <row r="1496" spans="1:7" x14ac:dyDescent="0.2">
      <c r="A1496" t="s">
        <v>46</v>
      </c>
      <c r="B1496" t="s">
        <v>30</v>
      </c>
      <c r="C1496" t="s">
        <v>26</v>
      </c>
      <c r="D1496" t="s">
        <v>17</v>
      </c>
      <c r="E1496" t="s">
        <v>12</v>
      </c>
      <c r="F1496" t="s">
        <v>13</v>
      </c>
      <c r="G1496">
        <v>27.000000000000004</v>
      </c>
    </row>
    <row r="1497" spans="1:7" x14ac:dyDescent="0.2">
      <c r="A1497" t="s">
        <v>46</v>
      </c>
      <c r="B1497" t="s">
        <v>30</v>
      </c>
      <c r="C1497" t="s">
        <v>27</v>
      </c>
      <c r="D1497" t="s">
        <v>17</v>
      </c>
      <c r="E1497" t="s">
        <v>12</v>
      </c>
      <c r="F1497" t="s">
        <v>13</v>
      </c>
      <c r="G1497">
        <v>5</v>
      </c>
    </row>
    <row r="1498" spans="1:7" x14ac:dyDescent="0.2">
      <c r="A1498" t="s">
        <v>46</v>
      </c>
      <c r="B1498" t="s">
        <v>30</v>
      </c>
      <c r="C1498" t="s">
        <v>28</v>
      </c>
      <c r="D1498" t="s">
        <v>11</v>
      </c>
      <c r="E1498" t="s">
        <v>12</v>
      </c>
      <c r="F1498" t="s">
        <v>13</v>
      </c>
      <c r="G1498">
        <v>2</v>
      </c>
    </row>
    <row r="1499" spans="1:7" x14ac:dyDescent="0.2">
      <c r="A1499" t="s">
        <v>46</v>
      </c>
      <c r="B1499" t="s">
        <v>30</v>
      </c>
      <c r="C1499" t="s">
        <v>28</v>
      </c>
      <c r="D1499" t="s">
        <v>17</v>
      </c>
      <c r="E1499" t="s">
        <v>12</v>
      </c>
      <c r="F1499" t="s">
        <v>13</v>
      </c>
      <c r="G1499">
        <v>14</v>
      </c>
    </row>
    <row r="1500" spans="1:7" x14ac:dyDescent="0.2">
      <c r="A1500" t="s">
        <v>46</v>
      </c>
      <c r="B1500" t="s">
        <v>30</v>
      </c>
      <c r="C1500" t="s">
        <v>29</v>
      </c>
      <c r="D1500" t="s">
        <v>11</v>
      </c>
      <c r="E1500" t="s">
        <v>12</v>
      </c>
      <c r="F1500" t="s">
        <v>13</v>
      </c>
      <c r="G1500">
        <v>1</v>
      </c>
    </row>
    <row r="1501" spans="1:7" x14ac:dyDescent="0.2">
      <c r="A1501" t="s">
        <v>46</v>
      </c>
      <c r="B1501" t="s">
        <v>30</v>
      </c>
      <c r="C1501" t="s">
        <v>29</v>
      </c>
      <c r="D1501" t="s">
        <v>17</v>
      </c>
      <c r="E1501" t="s">
        <v>12</v>
      </c>
      <c r="F1501" t="s">
        <v>13</v>
      </c>
      <c r="G1501">
        <v>11</v>
      </c>
    </row>
    <row r="1502" spans="1:7" x14ac:dyDescent="0.2">
      <c r="A1502" t="s">
        <v>46</v>
      </c>
      <c r="B1502" t="s">
        <v>31</v>
      </c>
      <c r="C1502" t="s">
        <v>10</v>
      </c>
      <c r="D1502" t="s">
        <v>11</v>
      </c>
      <c r="E1502" t="s">
        <v>12</v>
      </c>
      <c r="F1502" t="s">
        <v>13</v>
      </c>
      <c r="G1502">
        <v>5</v>
      </c>
    </row>
    <row r="1503" spans="1:7" x14ac:dyDescent="0.2">
      <c r="A1503" t="s">
        <v>46</v>
      </c>
      <c r="B1503" t="s">
        <v>31</v>
      </c>
      <c r="C1503" t="s">
        <v>10</v>
      </c>
      <c r="D1503" t="s">
        <v>16</v>
      </c>
      <c r="E1503" t="s">
        <v>12</v>
      </c>
      <c r="F1503" t="s">
        <v>13</v>
      </c>
      <c r="G1503">
        <v>1</v>
      </c>
    </row>
    <row r="1504" spans="1:7" x14ac:dyDescent="0.2">
      <c r="A1504" t="s">
        <v>46</v>
      </c>
      <c r="B1504" t="s">
        <v>31</v>
      </c>
      <c r="C1504" t="s">
        <v>10</v>
      </c>
      <c r="D1504" t="s">
        <v>17</v>
      </c>
      <c r="E1504" t="s">
        <v>12</v>
      </c>
      <c r="F1504" t="s">
        <v>13</v>
      </c>
      <c r="G1504">
        <v>5</v>
      </c>
    </row>
    <row r="1505" spans="1:7" x14ac:dyDescent="0.2">
      <c r="A1505" t="s">
        <v>46</v>
      </c>
      <c r="B1505" t="s">
        <v>31</v>
      </c>
      <c r="C1505" t="s">
        <v>18</v>
      </c>
      <c r="D1505" t="s">
        <v>11</v>
      </c>
      <c r="E1505" t="s">
        <v>12</v>
      </c>
      <c r="F1505" t="s">
        <v>13</v>
      </c>
      <c r="G1505">
        <v>3</v>
      </c>
    </row>
    <row r="1506" spans="1:7" x14ac:dyDescent="0.2">
      <c r="A1506" t="s">
        <v>46</v>
      </c>
      <c r="B1506" t="s">
        <v>31</v>
      </c>
      <c r="C1506" t="s">
        <v>18</v>
      </c>
      <c r="D1506" t="s">
        <v>17</v>
      </c>
      <c r="E1506" t="s">
        <v>12</v>
      </c>
      <c r="F1506" t="s">
        <v>13</v>
      </c>
      <c r="G1506">
        <v>2</v>
      </c>
    </row>
    <row r="1507" spans="1:7" x14ac:dyDescent="0.2">
      <c r="A1507" t="s">
        <v>46</v>
      </c>
      <c r="B1507" t="s">
        <v>31</v>
      </c>
      <c r="C1507" t="s">
        <v>19</v>
      </c>
      <c r="D1507" t="s">
        <v>11</v>
      </c>
      <c r="E1507" t="s">
        <v>12</v>
      </c>
      <c r="F1507" t="s">
        <v>13</v>
      </c>
      <c r="G1507">
        <v>6</v>
      </c>
    </row>
    <row r="1508" spans="1:7" x14ac:dyDescent="0.2">
      <c r="A1508" t="s">
        <v>46</v>
      </c>
      <c r="B1508" t="s">
        <v>31</v>
      </c>
      <c r="C1508" t="s">
        <v>19</v>
      </c>
      <c r="D1508" t="s">
        <v>16</v>
      </c>
      <c r="E1508" t="s">
        <v>12</v>
      </c>
      <c r="F1508" t="s">
        <v>13</v>
      </c>
      <c r="G1508">
        <v>1</v>
      </c>
    </row>
    <row r="1509" spans="1:7" x14ac:dyDescent="0.2">
      <c r="A1509" t="s">
        <v>46</v>
      </c>
      <c r="B1509" t="s">
        <v>31</v>
      </c>
      <c r="C1509" t="s">
        <v>19</v>
      </c>
      <c r="D1509" t="s">
        <v>17</v>
      </c>
      <c r="E1509" t="s">
        <v>12</v>
      </c>
      <c r="F1509" t="s">
        <v>13</v>
      </c>
      <c r="G1509">
        <v>1</v>
      </c>
    </row>
    <row r="1510" spans="1:7" x14ac:dyDescent="0.2">
      <c r="A1510" t="s">
        <v>46</v>
      </c>
      <c r="B1510" t="s">
        <v>31</v>
      </c>
      <c r="C1510" t="s">
        <v>21</v>
      </c>
      <c r="D1510" t="s">
        <v>11</v>
      </c>
      <c r="E1510" t="s">
        <v>12</v>
      </c>
      <c r="F1510" t="s">
        <v>13</v>
      </c>
      <c r="G1510">
        <v>6</v>
      </c>
    </row>
    <row r="1511" spans="1:7" x14ac:dyDescent="0.2">
      <c r="A1511" t="s">
        <v>46</v>
      </c>
      <c r="B1511" t="s">
        <v>31</v>
      </c>
      <c r="C1511" t="s">
        <v>21</v>
      </c>
      <c r="D1511" t="s">
        <v>16</v>
      </c>
      <c r="E1511" t="s">
        <v>12</v>
      </c>
      <c r="F1511" t="s">
        <v>13</v>
      </c>
      <c r="G1511">
        <v>1</v>
      </c>
    </row>
    <row r="1512" spans="1:7" x14ac:dyDescent="0.2">
      <c r="A1512" t="s">
        <v>46</v>
      </c>
      <c r="B1512" t="s">
        <v>31</v>
      </c>
      <c r="C1512" t="s">
        <v>21</v>
      </c>
      <c r="D1512" t="s">
        <v>17</v>
      </c>
      <c r="E1512" t="s">
        <v>12</v>
      </c>
      <c r="F1512" t="s">
        <v>13</v>
      </c>
      <c r="G1512">
        <v>2</v>
      </c>
    </row>
    <row r="1513" spans="1:7" x14ac:dyDescent="0.2">
      <c r="A1513" t="s">
        <v>46</v>
      </c>
      <c r="B1513" t="s">
        <v>31</v>
      </c>
      <c r="C1513" t="s">
        <v>22</v>
      </c>
      <c r="D1513" t="s">
        <v>11</v>
      </c>
      <c r="E1513" t="s">
        <v>12</v>
      </c>
      <c r="F1513" t="s">
        <v>13</v>
      </c>
      <c r="G1513">
        <v>1</v>
      </c>
    </row>
    <row r="1514" spans="1:7" x14ac:dyDescent="0.2">
      <c r="A1514" t="s">
        <v>46</v>
      </c>
      <c r="B1514" t="s">
        <v>31</v>
      </c>
      <c r="C1514" t="s">
        <v>22</v>
      </c>
      <c r="D1514" t="s">
        <v>17</v>
      </c>
      <c r="E1514" t="s">
        <v>12</v>
      </c>
      <c r="F1514" t="s">
        <v>13</v>
      </c>
      <c r="G1514">
        <v>3</v>
      </c>
    </row>
    <row r="1515" spans="1:7" x14ac:dyDescent="0.2">
      <c r="A1515" t="s">
        <v>46</v>
      </c>
      <c r="B1515" t="s">
        <v>31</v>
      </c>
      <c r="C1515" t="s">
        <v>23</v>
      </c>
      <c r="D1515" t="s">
        <v>11</v>
      </c>
      <c r="E1515" t="s">
        <v>12</v>
      </c>
      <c r="F1515" t="s">
        <v>13</v>
      </c>
      <c r="G1515">
        <v>3</v>
      </c>
    </row>
    <row r="1516" spans="1:7" x14ac:dyDescent="0.2">
      <c r="A1516" t="s">
        <v>46</v>
      </c>
      <c r="B1516" t="s">
        <v>31</v>
      </c>
      <c r="C1516" t="s">
        <v>23</v>
      </c>
      <c r="D1516" t="s">
        <v>17</v>
      </c>
      <c r="E1516" t="s">
        <v>12</v>
      </c>
      <c r="F1516" t="s">
        <v>13</v>
      </c>
      <c r="G1516">
        <v>3</v>
      </c>
    </row>
    <row r="1517" spans="1:7" x14ac:dyDescent="0.2">
      <c r="A1517" t="s">
        <v>46</v>
      </c>
      <c r="B1517" t="s">
        <v>31</v>
      </c>
      <c r="C1517" t="s">
        <v>24</v>
      </c>
      <c r="D1517" t="s">
        <v>11</v>
      </c>
      <c r="E1517" t="s">
        <v>12</v>
      </c>
      <c r="F1517" t="s">
        <v>13</v>
      </c>
      <c r="G1517">
        <v>3</v>
      </c>
    </row>
    <row r="1518" spans="1:7" x14ac:dyDescent="0.2">
      <c r="A1518" t="s">
        <v>46</v>
      </c>
      <c r="B1518" t="s">
        <v>31</v>
      </c>
      <c r="C1518" t="s">
        <v>24</v>
      </c>
      <c r="D1518" t="s">
        <v>17</v>
      </c>
      <c r="E1518" t="s">
        <v>12</v>
      </c>
      <c r="F1518" t="s">
        <v>13</v>
      </c>
      <c r="G1518">
        <v>3</v>
      </c>
    </row>
    <row r="1519" spans="1:7" x14ac:dyDescent="0.2">
      <c r="A1519" t="s">
        <v>46</v>
      </c>
      <c r="B1519" t="s">
        <v>31</v>
      </c>
      <c r="C1519" t="s">
        <v>25</v>
      </c>
      <c r="D1519" t="s">
        <v>11</v>
      </c>
      <c r="E1519" t="s">
        <v>12</v>
      </c>
      <c r="F1519" t="s">
        <v>13</v>
      </c>
      <c r="G1519">
        <v>7</v>
      </c>
    </row>
    <row r="1520" spans="1:7" x14ac:dyDescent="0.2">
      <c r="A1520" t="s">
        <v>46</v>
      </c>
      <c r="B1520" t="s">
        <v>31</v>
      </c>
      <c r="C1520" t="s">
        <v>25</v>
      </c>
      <c r="D1520" t="s">
        <v>16</v>
      </c>
      <c r="E1520" t="s">
        <v>12</v>
      </c>
      <c r="F1520" t="s">
        <v>13</v>
      </c>
      <c r="G1520">
        <v>3</v>
      </c>
    </row>
    <row r="1521" spans="1:7" x14ac:dyDescent="0.2">
      <c r="A1521" t="s">
        <v>46</v>
      </c>
      <c r="B1521" t="s">
        <v>31</v>
      </c>
      <c r="C1521" t="s">
        <v>25</v>
      </c>
      <c r="D1521" t="s">
        <v>17</v>
      </c>
      <c r="E1521" t="s">
        <v>12</v>
      </c>
      <c r="F1521" t="s">
        <v>13</v>
      </c>
      <c r="G1521">
        <v>4</v>
      </c>
    </row>
    <row r="1522" spans="1:7" x14ac:dyDescent="0.2">
      <c r="A1522" t="s">
        <v>46</v>
      </c>
      <c r="B1522" t="s">
        <v>31</v>
      </c>
      <c r="C1522" t="s">
        <v>26</v>
      </c>
      <c r="D1522" t="s">
        <v>11</v>
      </c>
      <c r="E1522" t="s">
        <v>12</v>
      </c>
      <c r="F1522" t="s">
        <v>13</v>
      </c>
      <c r="G1522">
        <v>6</v>
      </c>
    </row>
    <row r="1523" spans="1:7" x14ac:dyDescent="0.2">
      <c r="A1523" t="s">
        <v>46</v>
      </c>
      <c r="B1523" t="s">
        <v>31</v>
      </c>
      <c r="C1523" t="s">
        <v>26</v>
      </c>
      <c r="D1523" t="s">
        <v>16</v>
      </c>
      <c r="E1523" t="s">
        <v>12</v>
      </c>
      <c r="F1523" t="s">
        <v>13</v>
      </c>
      <c r="G1523">
        <v>1</v>
      </c>
    </row>
    <row r="1524" spans="1:7" x14ac:dyDescent="0.2">
      <c r="A1524" t="s">
        <v>46</v>
      </c>
      <c r="B1524" t="s">
        <v>31</v>
      </c>
      <c r="C1524" t="s">
        <v>26</v>
      </c>
      <c r="D1524" t="s">
        <v>17</v>
      </c>
      <c r="E1524" t="s">
        <v>12</v>
      </c>
      <c r="F1524" t="s">
        <v>13</v>
      </c>
      <c r="G1524">
        <v>33</v>
      </c>
    </row>
    <row r="1525" spans="1:7" x14ac:dyDescent="0.2">
      <c r="A1525" t="s">
        <v>46</v>
      </c>
      <c r="B1525" t="s">
        <v>31</v>
      </c>
      <c r="C1525" t="s">
        <v>27</v>
      </c>
      <c r="D1525" t="s">
        <v>11</v>
      </c>
      <c r="E1525" t="s">
        <v>12</v>
      </c>
      <c r="F1525" t="s">
        <v>13</v>
      </c>
      <c r="G1525">
        <v>6</v>
      </c>
    </row>
    <row r="1526" spans="1:7" x14ac:dyDescent="0.2">
      <c r="A1526" t="s">
        <v>46</v>
      </c>
      <c r="B1526" t="s">
        <v>31</v>
      </c>
      <c r="C1526" t="s">
        <v>27</v>
      </c>
      <c r="D1526" t="s">
        <v>16</v>
      </c>
      <c r="E1526" t="s">
        <v>12</v>
      </c>
      <c r="F1526" t="s">
        <v>13</v>
      </c>
      <c r="G1526">
        <v>4</v>
      </c>
    </row>
    <row r="1527" spans="1:7" x14ac:dyDescent="0.2">
      <c r="A1527" t="s">
        <v>46</v>
      </c>
      <c r="B1527" t="s">
        <v>31</v>
      </c>
      <c r="C1527" t="s">
        <v>27</v>
      </c>
      <c r="D1527" t="s">
        <v>17</v>
      </c>
      <c r="E1527" t="s">
        <v>12</v>
      </c>
      <c r="F1527" t="s">
        <v>13</v>
      </c>
      <c r="G1527">
        <v>17</v>
      </c>
    </row>
    <row r="1528" spans="1:7" x14ac:dyDescent="0.2">
      <c r="A1528" t="s">
        <v>46</v>
      </c>
      <c r="B1528" t="s">
        <v>31</v>
      </c>
      <c r="C1528" t="s">
        <v>28</v>
      </c>
      <c r="D1528" t="s">
        <v>11</v>
      </c>
      <c r="E1528" t="s">
        <v>12</v>
      </c>
      <c r="F1528" t="s">
        <v>13</v>
      </c>
      <c r="G1528">
        <v>4</v>
      </c>
    </row>
    <row r="1529" spans="1:7" x14ac:dyDescent="0.2">
      <c r="A1529" t="s">
        <v>46</v>
      </c>
      <c r="B1529" t="s">
        <v>31</v>
      </c>
      <c r="C1529" t="s">
        <v>28</v>
      </c>
      <c r="D1529" t="s">
        <v>16</v>
      </c>
      <c r="E1529" t="s">
        <v>12</v>
      </c>
      <c r="F1529" t="s">
        <v>13</v>
      </c>
      <c r="G1529">
        <v>1</v>
      </c>
    </row>
    <row r="1530" spans="1:7" x14ac:dyDescent="0.2">
      <c r="A1530" t="s">
        <v>46</v>
      </c>
      <c r="B1530" t="s">
        <v>31</v>
      </c>
      <c r="C1530" t="s">
        <v>28</v>
      </c>
      <c r="D1530" t="s">
        <v>17</v>
      </c>
      <c r="E1530" t="s">
        <v>12</v>
      </c>
      <c r="F1530" t="s">
        <v>13</v>
      </c>
      <c r="G1530">
        <v>6</v>
      </c>
    </row>
    <row r="1531" spans="1:7" x14ac:dyDescent="0.2">
      <c r="A1531" t="s">
        <v>46</v>
      </c>
      <c r="B1531" t="s">
        <v>31</v>
      </c>
      <c r="C1531" t="s">
        <v>29</v>
      </c>
      <c r="D1531" t="s">
        <v>11</v>
      </c>
      <c r="E1531" t="s">
        <v>12</v>
      </c>
      <c r="F1531" t="s">
        <v>13</v>
      </c>
      <c r="G1531">
        <v>2</v>
      </c>
    </row>
    <row r="1532" spans="1:7" x14ac:dyDescent="0.2">
      <c r="A1532" t="s">
        <v>46</v>
      </c>
      <c r="B1532" t="s">
        <v>31</v>
      </c>
      <c r="C1532" t="s">
        <v>29</v>
      </c>
      <c r="D1532" t="s">
        <v>17</v>
      </c>
      <c r="E1532" t="s">
        <v>12</v>
      </c>
      <c r="F1532" t="s">
        <v>13</v>
      </c>
      <c r="G1532">
        <v>8</v>
      </c>
    </row>
    <row r="1533" spans="1:7" x14ac:dyDescent="0.2">
      <c r="A1533" t="s">
        <v>46</v>
      </c>
      <c r="B1533" t="s">
        <v>32</v>
      </c>
      <c r="C1533" t="s">
        <v>10</v>
      </c>
      <c r="D1533" t="s">
        <v>17</v>
      </c>
      <c r="E1533" t="s">
        <v>12</v>
      </c>
      <c r="F1533" t="s">
        <v>13</v>
      </c>
      <c r="G1533">
        <v>1</v>
      </c>
    </row>
    <row r="1534" spans="1:7" x14ac:dyDescent="0.2">
      <c r="A1534" t="s">
        <v>46</v>
      </c>
      <c r="B1534" t="s">
        <v>32</v>
      </c>
      <c r="C1534" t="s">
        <v>18</v>
      </c>
      <c r="D1534" t="s">
        <v>17</v>
      </c>
      <c r="E1534" t="s">
        <v>12</v>
      </c>
      <c r="F1534" t="s">
        <v>13</v>
      </c>
      <c r="G1534">
        <v>1</v>
      </c>
    </row>
    <row r="1535" spans="1:7" x14ac:dyDescent="0.2">
      <c r="A1535" t="s">
        <v>46</v>
      </c>
      <c r="B1535" t="s">
        <v>32</v>
      </c>
      <c r="C1535" t="s">
        <v>23</v>
      </c>
      <c r="D1535" t="s">
        <v>17</v>
      </c>
      <c r="E1535" t="s">
        <v>12</v>
      </c>
      <c r="F1535" t="s">
        <v>13</v>
      </c>
      <c r="G1535">
        <v>1</v>
      </c>
    </row>
    <row r="1536" spans="1:7" x14ac:dyDescent="0.2">
      <c r="A1536" t="s">
        <v>46</v>
      </c>
      <c r="B1536" t="s">
        <v>32</v>
      </c>
      <c r="C1536" t="s">
        <v>24</v>
      </c>
      <c r="D1536" t="s">
        <v>11</v>
      </c>
      <c r="E1536" t="s">
        <v>12</v>
      </c>
      <c r="F1536" t="s">
        <v>13</v>
      </c>
      <c r="G1536">
        <v>1</v>
      </c>
    </row>
    <row r="1537" spans="1:7" x14ac:dyDescent="0.2">
      <c r="A1537" t="s">
        <v>46</v>
      </c>
      <c r="B1537" t="s">
        <v>32</v>
      </c>
      <c r="C1537" t="s">
        <v>24</v>
      </c>
      <c r="D1537" t="s">
        <v>17</v>
      </c>
      <c r="E1537" t="s">
        <v>12</v>
      </c>
      <c r="F1537" t="s">
        <v>13</v>
      </c>
      <c r="G1537">
        <v>1</v>
      </c>
    </row>
    <row r="1538" spans="1:7" x14ac:dyDescent="0.2">
      <c r="A1538" t="s">
        <v>46</v>
      </c>
      <c r="B1538" t="s">
        <v>32</v>
      </c>
      <c r="C1538" t="s">
        <v>25</v>
      </c>
      <c r="D1538" t="s">
        <v>17</v>
      </c>
      <c r="E1538" t="s">
        <v>12</v>
      </c>
      <c r="F1538" t="s">
        <v>13</v>
      </c>
      <c r="G1538">
        <v>2</v>
      </c>
    </row>
    <row r="1539" spans="1:7" x14ac:dyDescent="0.2">
      <c r="A1539" t="s">
        <v>46</v>
      </c>
      <c r="B1539" t="s">
        <v>32</v>
      </c>
      <c r="C1539" t="s">
        <v>28</v>
      </c>
      <c r="D1539" t="s">
        <v>11</v>
      </c>
      <c r="E1539" t="s">
        <v>12</v>
      </c>
      <c r="F1539" t="s">
        <v>13</v>
      </c>
      <c r="G1539">
        <v>1</v>
      </c>
    </row>
    <row r="1540" spans="1:7" x14ac:dyDescent="0.2">
      <c r="A1540" t="s">
        <v>46</v>
      </c>
      <c r="B1540" t="s">
        <v>32</v>
      </c>
      <c r="C1540" t="s">
        <v>28</v>
      </c>
      <c r="D1540" t="s">
        <v>17</v>
      </c>
      <c r="E1540" t="s">
        <v>12</v>
      </c>
      <c r="F1540" t="s">
        <v>13</v>
      </c>
      <c r="G1540">
        <v>2</v>
      </c>
    </row>
    <row r="1541" spans="1:7" x14ac:dyDescent="0.2">
      <c r="A1541" t="s">
        <v>46</v>
      </c>
      <c r="B1541" t="s">
        <v>32</v>
      </c>
      <c r="C1541" t="s">
        <v>29</v>
      </c>
      <c r="D1541" t="s">
        <v>17</v>
      </c>
      <c r="E1541" t="s">
        <v>12</v>
      </c>
      <c r="F1541" t="s">
        <v>13</v>
      </c>
      <c r="G1541">
        <v>2</v>
      </c>
    </row>
    <row r="1542" spans="1:7" x14ac:dyDescent="0.2">
      <c r="A1542" t="s">
        <v>47</v>
      </c>
      <c r="B1542" t="s">
        <v>9</v>
      </c>
      <c r="C1542" t="s">
        <v>10</v>
      </c>
      <c r="D1542" t="s">
        <v>11</v>
      </c>
      <c r="E1542" t="s">
        <v>12</v>
      </c>
      <c r="F1542" t="s">
        <v>13</v>
      </c>
      <c r="G1542">
        <v>11</v>
      </c>
    </row>
    <row r="1543" spans="1:7" x14ac:dyDescent="0.2">
      <c r="A1543" t="s">
        <v>47</v>
      </c>
      <c r="B1543" t="s">
        <v>9</v>
      </c>
      <c r="C1543" t="s">
        <v>10</v>
      </c>
      <c r="D1543" t="s">
        <v>16</v>
      </c>
      <c r="E1543" t="s">
        <v>12</v>
      </c>
      <c r="F1543" t="s">
        <v>13</v>
      </c>
      <c r="G1543">
        <v>40</v>
      </c>
    </row>
    <row r="1544" spans="1:7" x14ac:dyDescent="0.2">
      <c r="A1544" t="s">
        <v>47</v>
      </c>
      <c r="B1544" t="s">
        <v>9</v>
      </c>
      <c r="C1544" t="s">
        <v>10</v>
      </c>
      <c r="D1544" t="s">
        <v>17</v>
      </c>
      <c r="E1544" t="s">
        <v>12</v>
      </c>
      <c r="F1544" t="s">
        <v>13</v>
      </c>
      <c r="G1544">
        <v>11</v>
      </c>
    </row>
    <row r="1545" spans="1:7" x14ac:dyDescent="0.2">
      <c r="A1545" t="s">
        <v>47</v>
      </c>
      <c r="B1545" t="s">
        <v>9</v>
      </c>
      <c r="C1545" t="s">
        <v>18</v>
      </c>
      <c r="D1545" t="s">
        <v>11</v>
      </c>
      <c r="E1545" t="s">
        <v>12</v>
      </c>
      <c r="F1545" t="s">
        <v>13</v>
      </c>
      <c r="G1545">
        <v>12</v>
      </c>
    </row>
    <row r="1546" spans="1:7" x14ac:dyDescent="0.2">
      <c r="A1546" t="s">
        <v>47</v>
      </c>
      <c r="B1546" t="s">
        <v>9</v>
      </c>
      <c r="C1546" t="s">
        <v>18</v>
      </c>
      <c r="D1546" t="s">
        <v>16</v>
      </c>
      <c r="E1546" t="s">
        <v>12</v>
      </c>
      <c r="F1546" t="s">
        <v>13</v>
      </c>
      <c r="G1546">
        <v>48</v>
      </c>
    </row>
    <row r="1547" spans="1:7" x14ac:dyDescent="0.2">
      <c r="A1547" t="s">
        <v>47</v>
      </c>
      <c r="B1547" t="s">
        <v>9</v>
      </c>
      <c r="C1547" t="s">
        <v>18</v>
      </c>
      <c r="D1547" t="s">
        <v>20</v>
      </c>
      <c r="E1547" t="s">
        <v>12</v>
      </c>
      <c r="F1547" t="s">
        <v>13</v>
      </c>
      <c r="G1547">
        <v>1</v>
      </c>
    </row>
    <row r="1548" spans="1:7" x14ac:dyDescent="0.2">
      <c r="A1548" t="s">
        <v>47</v>
      </c>
      <c r="B1548" t="s">
        <v>9</v>
      </c>
      <c r="C1548" t="s">
        <v>18</v>
      </c>
      <c r="D1548" t="s">
        <v>17</v>
      </c>
      <c r="E1548" t="s">
        <v>12</v>
      </c>
      <c r="F1548" t="s">
        <v>13</v>
      </c>
      <c r="G1548">
        <v>2</v>
      </c>
    </row>
    <row r="1549" spans="1:7" x14ac:dyDescent="0.2">
      <c r="A1549" t="s">
        <v>47</v>
      </c>
      <c r="B1549" t="s">
        <v>9</v>
      </c>
      <c r="C1549" t="s">
        <v>19</v>
      </c>
      <c r="D1549" t="s">
        <v>11</v>
      </c>
      <c r="E1549" t="s">
        <v>12</v>
      </c>
      <c r="F1549" t="s">
        <v>13</v>
      </c>
      <c r="G1549">
        <v>6</v>
      </c>
    </row>
    <row r="1550" spans="1:7" x14ac:dyDescent="0.2">
      <c r="A1550" t="s">
        <v>47</v>
      </c>
      <c r="B1550" t="s">
        <v>9</v>
      </c>
      <c r="C1550" t="s">
        <v>19</v>
      </c>
      <c r="D1550" t="s">
        <v>16</v>
      </c>
      <c r="E1550" t="s">
        <v>12</v>
      </c>
      <c r="F1550" t="s">
        <v>13</v>
      </c>
      <c r="G1550">
        <v>54.000000000000007</v>
      </c>
    </row>
    <row r="1551" spans="1:7" x14ac:dyDescent="0.2">
      <c r="A1551" t="s">
        <v>47</v>
      </c>
      <c r="B1551" t="s">
        <v>9</v>
      </c>
      <c r="C1551" t="s">
        <v>19</v>
      </c>
      <c r="D1551" t="s">
        <v>17</v>
      </c>
      <c r="E1551" t="s">
        <v>12</v>
      </c>
      <c r="F1551" t="s">
        <v>13</v>
      </c>
      <c r="G1551">
        <v>7</v>
      </c>
    </row>
    <row r="1552" spans="1:7" x14ac:dyDescent="0.2">
      <c r="A1552" t="s">
        <v>47</v>
      </c>
      <c r="B1552" t="s">
        <v>9</v>
      </c>
      <c r="C1552" t="s">
        <v>21</v>
      </c>
      <c r="D1552" t="s">
        <v>11</v>
      </c>
      <c r="E1552" t="s">
        <v>12</v>
      </c>
      <c r="F1552" t="s">
        <v>13</v>
      </c>
      <c r="G1552">
        <v>8</v>
      </c>
    </row>
    <row r="1553" spans="1:7" x14ac:dyDescent="0.2">
      <c r="A1553" t="s">
        <v>47</v>
      </c>
      <c r="B1553" t="s">
        <v>9</v>
      </c>
      <c r="C1553" t="s">
        <v>21</v>
      </c>
      <c r="D1553" t="s">
        <v>16</v>
      </c>
      <c r="E1553" t="s">
        <v>12</v>
      </c>
      <c r="F1553" t="s">
        <v>13</v>
      </c>
      <c r="G1553">
        <v>60</v>
      </c>
    </row>
    <row r="1554" spans="1:7" x14ac:dyDescent="0.2">
      <c r="A1554" t="s">
        <v>47</v>
      </c>
      <c r="B1554" t="s">
        <v>9</v>
      </c>
      <c r="C1554" t="s">
        <v>21</v>
      </c>
      <c r="D1554" t="s">
        <v>17</v>
      </c>
      <c r="E1554" t="s">
        <v>12</v>
      </c>
      <c r="F1554" t="s">
        <v>13</v>
      </c>
      <c r="G1554">
        <v>9</v>
      </c>
    </row>
    <row r="1555" spans="1:7" x14ac:dyDescent="0.2">
      <c r="A1555" t="s">
        <v>47</v>
      </c>
      <c r="B1555" t="s">
        <v>9</v>
      </c>
      <c r="C1555" t="s">
        <v>22</v>
      </c>
      <c r="D1555" t="s">
        <v>11</v>
      </c>
      <c r="E1555" t="s">
        <v>12</v>
      </c>
      <c r="F1555" t="s">
        <v>13</v>
      </c>
      <c r="G1555">
        <v>4</v>
      </c>
    </row>
    <row r="1556" spans="1:7" x14ac:dyDescent="0.2">
      <c r="A1556" t="s">
        <v>47</v>
      </c>
      <c r="B1556" t="s">
        <v>9</v>
      </c>
      <c r="C1556" t="s">
        <v>22</v>
      </c>
      <c r="D1556" t="s">
        <v>16</v>
      </c>
      <c r="E1556" t="s">
        <v>12</v>
      </c>
      <c r="F1556" t="s">
        <v>13</v>
      </c>
      <c r="G1556">
        <v>47</v>
      </c>
    </row>
    <row r="1557" spans="1:7" x14ac:dyDescent="0.2">
      <c r="A1557" t="s">
        <v>47</v>
      </c>
      <c r="B1557" t="s">
        <v>9</v>
      </c>
      <c r="C1557" t="s">
        <v>22</v>
      </c>
      <c r="D1557" t="s">
        <v>17</v>
      </c>
      <c r="E1557" t="s">
        <v>12</v>
      </c>
      <c r="F1557" t="s">
        <v>13</v>
      </c>
      <c r="G1557">
        <v>5</v>
      </c>
    </row>
    <row r="1558" spans="1:7" x14ac:dyDescent="0.2">
      <c r="A1558" t="s">
        <v>47</v>
      </c>
      <c r="B1558" t="s">
        <v>9</v>
      </c>
      <c r="C1558" t="s">
        <v>23</v>
      </c>
      <c r="D1558" t="s">
        <v>11</v>
      </c>
      <c r="E1558" t="s">
        <v>12</v>
      </c>
      <c r="F1558" t="s">
        <v>13</v>
      </c>
      <c r="G1558">
        <v>11</v>
      </c>
    </row>
    <row r="1559" spans="1:7" x14ac:dyDescent="0.2">
      <c r="A1559" t="s">
        <v>47</v>
      </c>
      <c r="B1559" t="s">
        <v>9</v>
      </c>
      <c r="C1559" t="s">
        <v>23</v>
      </c>
      <c r="D1559" t="s">
        <v>16</v>
      </c>
      <c r="E1559" t="s">
        <v>12</v>
      </c>
      <c r="F1559" t="s">
        <v>13</v>
      </c>
      <c r="G1559">
        <v>37</v>
      </c>
    </row>
    <row r="1560" spans="1:7" x14ac:dyDescent="0.2">
      <c r="A1560" t="s">
        <v>47</v>
      </c>
      <c r="B1560" t="s">
        <v>9</v>
      </c>
      <c r="C1560" t="s">
        <v>23</v>
      </c>
      <c r="D1560" t="s">
        <v>17</v>
      </c>
      <c r="E1560" t="s">
        <v>12</v>
      </c>
      <c r="F1560" t="s">
        <v>13</v>
      </c>
      <c r="G1560">
        <v>9</v>
      </c>
    </row>
    <row r="1561" spans="1:7" x14ac:dyDescent="0.2">
      <c r="A1561" t="s">
        <v>47</v>
      </c>
      <c r="B1561" t="s">
        <v>9</v>
      </c>
      <c r="C1561" t="s">
        <v>24</v>
      </c>
      <c r="D1561" t="s">
        <v>11</v>
      </c>
      <c r="E1561" t="s">
        <v>12</v>
      </c>
      <c r="F1561" t="s">
        <v>13</v>
      </c>
      <c r="G1561">
        <v>12</v>
      </c>
    </row>
    <row r="1562" spans="1:7" x14ac:dyDescent="0.2">
      <c r="A1562" t="s">
        <v>47</v>
      </c>
      <c r="B1562" t="s">
        <v>9</v>
      </c>
      <c r="C1562" t="s">
        <v>24</v>
      </c>
      <c r="D1562" t="s">
        <v>16</v>
      </c>
      <c r="E1562" t="s">
        <v>12</v>
      </c>
      <c r="F1562" t="s">
        <v>13</v>
      </c>
      <c r="G1562">
        <v>22.000000000000004</v>
      </c>
    </row>
    <row r="1563" spans="1:7" x14ac:dyDescent="0.2">
      <c r="A1563" t="s">
        <v>47</v>
      </c>
      <c r="B1563" t="s">
        <v>9</v>
      </c>
      <c r="C1563" t="s">
        <v>24</v>
      </c>
      <c r="D1563" t="s">
        <v>17</v>
      </c>
      <c r="E1563" t="s">
        <v>12</v>
      </c>
      <c r="F1563" t="s">
        <v>13</v>
      </c>
      <c r="G1563">
        <v>7</v>
      </c>
    </row>
    <row r="1564" spans="1:7" x14ac:dyDescent="0.2">
      <c r="A1564" t="s">
        <v>47</v>
      </c>
      <c r="B1564" t="s">
        <v>9</v>
      </c>
      <c r="C1564" t="s">
        <v>25</v>
      </c>
      <c r="D1564" t="s">
        <v>11</v>
      </c>
      <c r="E1564" t="s">
        <v>12</v>
      </c>
      <c r="F1564" t="s">
        <v>13</v>
      </c>
      <c r="G1564">
        <v>4</v>
      </c>
    </row>
    <row r="1565" spans="1:7" x14ac:dyDescent="0.2">
      <c r="A1565" t="s">
        <v>47</v>
      </c>
      <c r="B1565" t="s">
        <v>9</v>
      </c>
      <c r="C1565" t="s">
        <v>25</v>
      </c>
      <c r="D1565" t="s">
        <v>16</v>
      </c>
      <c r="E1565" t="s">
        <v>12</v>
      </c>
      <c r="F1565" t="s">
        <v>13</v>
      </c>
      <c r="G1565">
        <v>25</v>
      </c>
    </row>
    <row r="1566" spans="1:7" x14ac:dyDescent="0.2">
      <c r="A1566" t="s">
        <v>47</v>
      </c>
      <c r="B1566" t="s">
        <v>9</v>
      </c>
      <c r="C1566" t="s">
        <v>25</v>
      </c>
      <c r="D1566" t="s">
        <v>17</v>
      </c>
      <c r="E1566" t="s">
        <v>12</v>
      </c>
      <c r="F1566" t="s">
        <v>13</v>
      </c>
      <c r="G1566">
        <v>10</v>
      </c>
    </row>
    <row r="1567" spans="1:7" x14ac:dyDescent="0.2">
      <c r="A1567" t="s">
        <v>47</v>
      </c>
      <c r="B1567" t="s">
        <v>9</v>
      </c>
      <c r="C1567" t="s">
        <v>26</v>
      </c>
      <c r="D1567" t="s">
        <v>11</v>
      </c>
      <c r="E1567" t="s">
        <v>12</v>
      </c>
      <c r="F1567" t="s">
        <v>13</v>
      </c>
      <c r="G1567">
        <v>17</v>
      </c>
    </row>
    <row r="1568" spans="1:7" x14ac:dyDescent="0.2">
      <c r="A1568" t="s">
        <v>47</v>
      </c>
      <c r="B1568" t="s">
        <v>9</v>
      </c>
      <c r="C1568" t="s">
        <v>26</v>
      </c>
      <c r="D1568" t="s">
        <v>16</v>
      </c>
      <c r="E1568" t="s">
        <v>12</v>
      </c>
      <c r="F1568" t="s">
        <v>13</v>
      </c>
      <c r="G1568">
        <v>7</v>
      </c>
    </row>
    <row r="1569" spans="1:7" x14ac:dyDescent="0.2">
      <c r="A1569" t="s">
        <v>47</v>
      </c>
      <c r="B1569" t="s">
        <v>9</v>
      </c>
      <c r="C1569" t="s">
        <v>26</v>
      </c>
      <c r="D1569" t="s">
        <v>20</v>
      </c>
      <c r="E1569" t="s">
        <v>12</v>
      </c>
      <c r="F1569" t="s">
        <v>13</v>
      </c>
      <c r="G1569">
        <v>1</v>
      </c>
    </row>
    <row r="1570" spans="1:7" x14ac:dyDescent="0.2">
      <c r="A1570" t="s">
        <v>47</v>
      </c>
      <c r="B1570" t="s">
        <v>9</v>
      </c>
      <c r="C1570" t="s">
        <v>26</v>
      </c>
      <c r="D1570" t="s">
        <v>17</v>
      </c>
      <c r="E1570" t="s">
        <v>12</v>
      </c>
      <c r="F1570" t="s">
        <v>13</v>
      </c>
      <c r="G1570">
        <v>20</v>
      </c>
    </row>
    <row r="1571" spans="1:7" x14ac:dyDescent="0.2">
      <c r="A1571" t="s">
        <v>47</v>
      </c>
      <c r="B1571" t="s">
        <v>9</v>
      </c>
      <c r="C1571" t="s">
        <v>27</v>
      </c>
      <c r="D1571" t="s">
        <v>11</v>
      </c>
      <c r="E1571" t="s">
        <v>12</v>
      </c>
      <c r="F1571" t="s">
        <v>13</v>
      </c>
      <c r="G1571">
        <v>11</v>
      </c>
    </row>
    <row r="1572" spans="1:7" x14ac:dyDescent="0.2">
      <c r="A1572" t="s">
        <v>47</v>
      </c>
      <c r="B1572" t="s">
        <v>9</v>
      </c>
      <c r="C1572" t="s">
        <v>27</v>
      </c>
      <c r="D1572" t="s">
        <v>16</v>
      </c>
      <c r="E1572" t="s">
        <v>12</v>
      </c>
      <c r="F1572" t="s">
        <v>13</v>
      </c>
      <c r="G1572">
        <v>18</v>
      </c>
    </row>
    <row r="1573" spans="1:7" x14ac:dyDescent="0.2">
      <c r="A1573" t="s">
        <v>47</v>
      </c>
      <c r="B1573" t="s">
        <v>9</v>
      </c>
      <c r="C1573" t="s">
        <v>27</v>
      </c>
      <c r="D1573" t="s">
        <v>20</v>
      </c>
      <c r="E1573" t="s">
        <v>12</v>
      </c>
      <c r="F1573" t="s">
        <v>13</v>
      </c>
      <c r="G1573">
        <v>1</v>
      </c>
    </row>
    <row r="1574" spans="1:7" x14ac:dyDescent="0.2">
      <c r="A1574" t="s">
        <v>47</v>
      </c>
      <c r="B1574" t="s">
        <v>9</v>
      </c>
      <c r="C1574" t="s">
        <v>27</v>
      </c>
      <c r="D1574" t="s">
        <v>17</v>
      </c>
      <c r="E1574" t="s">
        <v>12</v>
      </c>
      <c r="F1574" t="s">
        <v>13</v>
      </c>
      <c r="G1574">
        <v>38</v>
      </c>
    </row>
    <row r="1575" spans="1:7" x14ac:dyDescent="0.2">
      <c r="A1575" t="s">
        <v>47</v>
      </c>
      <c r="B1575" t="s">
        <v>9</v>
      </c>
      <c r="C1575" t="s">
        <v>28</v>
      </c>
      <c r="D1575" t="s">
        <v>11</v>
      </c>
      <c r="E1575" t="s">
        <v>12</v>
      </c>
      <c r="F1575" t="s">
        <v>13</v>
      </c>
      <c r="G1575">
        <v>7</v>
      </c>
    </row>
    <row r="1576" spans="1:7" x14ac:dyDescent="0.2">
      <c r="A1576" t="s">
        <v>47</v>
      </c>
      <c r="B1576" t="s">
        <v>9</v>
      </c>
      <c r="C1576" t="s">
        <v>28</v>
      </c>
      <c r="D1576" t="s">
        <v>16</v>
      </c>
      <c r="E1576" t="s">
        <v>12</v>
      </c>
      <c r="F1576" t="s">
        <v>13</v>
      </c>
      <c r="G1576">
        <v>13</v>
      </c>
    </row>
    <row r="1577" spans="1:7" x14ac:dyDescent="0.2">
      <c r="A1577" t="s">
        <v>47</v>
      </c>
      <c r="B1577" t="s">
        <v>9</v>
      </c>
      <c r="C1577" t="s">
        <v>28</v>
      </c>
      <c r="D1577" t="s">
        <v>20</v>
      </c>
      <c r="E1577" t="s">
        <v>12</v>
      </c>
      <c r="F1577" t="s">
        <v>13</v>
      </c>
      <c r="G1577">
        <v>1</v>
      </c>
    </row>
    <row r="1578" spans="1:7" x14ac:dyDescent="0.2">
      <c r="A1578" t="s">
        <v>47</v>
      </c>
      <c r="B1578" t="s">
        <v>9</v>
      </c>
      <c r="C1578" t="s">
        <v>28</v>
      </c>
      <c r="D1578" t="s">
        <v>17</v>
      </c>
      <c r="E1578" t="s">
        <v>12</v>
      </c>
      <c r="F1578" t="s">
        <v>13</v>
      </c>
      <c r="G1578">
        <v>19</v>
      </c>
    </row>
    <row r="1579" spans="1:7" x14ac:dyDescent="0.2">
      <c r="A1579" t="s">
        <v>47</v>
      </c>
      <c r="B1579" t="s">
        <v>9</v>
      </c>
      <c r="C1579" t="s">
        <v>29</v>
      </c>
      <c r="D1579" t="s">
        <v>11</v>
      </c>
      <c r="E1579" t="s">
        <v>12</v>
      </c>
      <c r="F1579" t="s">
        <v>13</v>
      </c>
      <c r="G1579">
        <v>2</v>
      </c>
    </row>
    <row r="1580" spans="1:7" x14ac:dyDescent="0.2">
      <c r="A1580" t="s">
        <v>47</v>
      </c>
      <c r="B1580" t="s">
        <v>9</v>
      </c>
      <c r="C1580" t="s">
        <v>29</v>
      </c>
      <c r="D1580" t="s">
        <v>16</v>
      </c>
      <c r="E1580" t="s">
        <v>12</v>
      </c>
      <c r="F1580" t="s">
        <v>13</v>
      </c>
      <c r="G1580">
        <v>7</v>
      </c>
    </row>
    <row r="1581" spans="1:7" x14ac:dyDescent="0.2">
      <c r="A1581" t="s">
        <v>47</v>
      </c>
      <c r="B1581" t="s">
        <v>9</v>
      </c>
      <c r="C1581" t="s">
        <v>29</v>
      </c>
      <c r="D1581" t="s">
        <v>20</v>
      </c>
      <c r="E1581" t="s">
        <v>12</v>
      </c>
      <c r="F1581" t="s">
        <v>13</v>
      </c>
      <c r="G1581">
        <v>2</v>
      </c>
    </row>
    <row r="1582" spans="1:7" x14ac:dyDescent="0.2">
      <c r="A1582" t="s">
        <v>47</v>
      </c>
      <c r="B1582" t="s">
        <v>9</v>
      </c>
      <c r="C1582" t="s">
        <v>29</v>
      </c>
      <c r="D1582" t="s">
        <v>17</v>
      </c>
      <c r="E1582" t="s">
        <v>12</v>
      </c>
      <c r="F1582" t="s">
        <v>13</v>
      </c>
      <c r="G1582">
        <v>16</v>
      </c>
    </row>
    <row r="1583" spans="1:7" x14ac:dyDescent="0.2">
      <c r="A1583" t="s">
        <v>47</v>
      </c>
      <c r="B1583" t="s">
        <v>30</v>
      </c>
      <c r="C1583" t="s">
        <v>10</v>
      </c>
      <c r="D1583" t="s">
        <v>11</v>
      </c>
      <c r="E1583" t="s">
        <v>12</v>
      </c>
      <c r="F1583" t="s">
        <v>13</v>
      </c>
      <c r="G1583">
        <v>3</v>
      </c>
    </row>
    <row r="1584" spans="1:7" x14ac:dyDescent="0.2">
      <c r="A1584" t="s">
        <v>47</v>
      </c>
      <c r="B1584" t="s">
        <v>30</v>
      </c>
      <c r="C1584" t="s">
        <v>10</v>
      </c>
      <c r="D1584" t="s">
        <v>17</v>
      </c>
      <c r="E1584" t="s">
        <v>12</v>
      </c>
      <c r="F1584" t="s">
        <v>13</v>
      </c>
      <c r="G1584">
        <v>15</v>
      </c>
    </row>
    <row r="1585" spans="1:7" x14ac:dyDescent="0.2">
      <c r="A1585" t="s">
        <v>47</v>
      </c>
      <c r="B1585" t="s">
        <v>30</v>
      </c>
      <c r="C1585" t="s">
        <v>18</v>
      </c>
      <c r="D1585" t="s">
        <v>11</v>
      </c>
      <c r="E1585" t="s">
        <v>12</v>
      </c>
      <c r="F1585" t="s">
        <v>13</v>
      </c>
      <c r="G1585">
        <v>3</v>
      </c>
    </row>
    <row r="1586" spans="1:7" x14ac:dyDescent="0.2">
      <c r="A1586" t="s">
        <v>47</v>
      </c>
      <c r="B1586" t="s">
        <v>30</v>
      </c>
      <c r="C1586" t="s">
        <v>18</v>
      </c>
      <c r="D1586" t="s">
        <v>16</v>
      </c>
      <c r="E1586" t="s">
        <v>12</v>
      </c>
      <c r="F1586" t="s">
        <v>13</v>
      </c>
      <c r="G1586">
        <v>1</v>
      </c>
    </row>
    <row r="1587" spans="1:7" x14ac:dyDescent="0.2">
      <c r="A1587" t="s">
        <v>47</v>
      </c>
      <c r="B1587" t="s">
        <v>30</v>
      </c>
      <c r="C1587" t="s">
        <v>18</v>
      </c>
      <c r="D1587" t="s">
        <v>17</v>
      </c>
      <c r="E1587" t="s">
        <v>12</v>
      </c>
      <c r="F1587" t="s">
        <v>13</v>
      </c>
      <c r="G1587">
        <v>7</v>
      </c>
    </row>
    <row r="1588" spans="1:7" x14ac:dyDescent="0.2">
      <c r="A1588" t="s">
        <v>47</v>
      </c>
      <c r="B1588" t="s">
        <v>30</v>
      </c>
      <c r="C1588" t="s">
        <v>19</v>
      </c>
      <c r="D1588" t="s">
        <v>11</v>
      </c>
      <c r="E1588" t="s">
        <v>12</v>
      </c>
      <c r="F1588" t="s">
        <v>13</v>
      </c>
      <c r="G1588">
        <v>7</v>
      </c>
    </row>
    <row r="1589" spans="1:7" x14ac:dyDescent="0.2">
      <c r="A1589" t="s">
        <v>47</v>
      </c>
      <c r="B1589" t="s">
        <v>30</v>
      </c>
      <c r="C1589" t="s">
        <v>19</v>
      </c>
      <c r="D1589" t="s">
        <v>16</v>
      </c>
      <c r="E1589" t="s">
        <v>12</v>
      </c>
      <c r="F1589" t="s">
        <v>13</v>
      </c>
      <c r="G1589">
        <v>2</v>
      </c>
    </row>
    <row r="1590" spans="1:7" x14ac:dyDescent="0.2">
      <c r="A1590" t="s">
        <v>47</v>
      </c>
      <c r="B1590" t="s">
        <v>30</v>
      </c>
      <c r="C1590" t="s">
        <v>19</v>
      </c>
      <c r="D1590" t="s">
        <v>17</v>
      </c>
      <c r="E1590" t="s">
        <v>12</v>
      </c>
      <c r="F1590" t="s">
        <v>13</v>
      </c>
      <c r="G1590">
        <v>3</v>
      </c>
    </row>
    <row r="1591" spans="1:7" x14ac:dyDescent="0.2">
      <c r="A1591" t="s">
        <v>47</v>
      </c>
      <c r="B1591" t="s">
        <v>30</v>
      </c>
      <c r="C1591" t="s">
        <v>21</v>
      </c>
      <c r="D1591" t="s">
        <v>11</v>
      </c>
      <c r="E1591" t="s">
        <v>12</v>
      </c>
      <c r="F1591" t="s">
        <v>13</v>
      </c>
      <c r="G1591">
        <v>3</v>
      </c>
    </row>
    <row r="1592" spans="1:7" x14ac:dyDescent="0.2">
      <c r="A1592" t="s">
        <v>47</v>
      </c>
      <c r="B1592" t="s">
        <v>30</v>
      </c>
      <c r="C1592" t="s">
        <v>21</v>
      </c>
      <c r="D1592" t="s">
        <v>16</v>
      </c>
      <c r="E1592" t="s">
        <v>12</v>
      </c>
      <c r="F1592" t="s">
        <v>13</v>
      </c>
      <c r="G1592">
        <v>3</v>
      </c>
    </row>
    <row r="1593" spans="1:7" x14ac:dyDescent="0.2">
      <c r="A1593" t="s">
        <v>47</v>
      </c>
      <c r="B1593" t="s">
        <v>30</v>
      </c>
      <c r="C1593" t="s">
        <v>21</v>
      </c>
      <c r="D1593" t="s">
        <v>17</v>
      </c>
      <c r="E1593" t="s">
        <v>12</v>
      </c>
      <c r="F1593" t="s">
        <v>13</v>
      </c>
      <c r="G1593">
        <v>13</v>
      </c>
    </row>
    <row r="1594" spans="1:7" x14ac:dyDescent="0.2">
      <c r="A1594" t="s">
        <v>47</v>
      </c>
      <c r="B1594" t="s">
        <v>30</v>
      </c>
      <c r="C1594" t="s">
        <v>22</v>
      </c>
      <c r="D1594" t="s">
        <v>11</v>
      </c>
      <c r="E1594" t="s">
        <v>12</v>
      </c>
      <c r="F1594" t="s">
        <v>13</v>
      </c>
      <c r="G1594">
        <v>5</v>
      </c>
    </row>
    <row r="1595" spans="1:7" x14ac:dyDescent="0.2">
      <c r="A1595" t="s">
        <v>47</v>
      </c>
      <c r="B1595" t="s">
        <v>30</v>
      </c>
      <c r="C1595" t="s">
        <v>22</v>
      </c>
      <c r="D1595" t="s">
        <v>16</v>
      </c>
      <c r="E1595" t="s">
        <v>12</v>
      </c>
      <c r="F1595" t="s">
        <v>13</v>
      </c>
      <c r="G1595">
        <v>3</v>
      </c>
    </row>
    <row r="1596" spans="1:7" x14ac:dyDescent="0.2">
      <c r="A1596" t="s">
        <v>47</v>
      </c>
      <c r="B1596" t="s">
        <v>30</v>
      </c>
      <c r="C1596" t="s">
        <v>22</v>
      </c>
      <c r="D1596" t="s">
        <v>17</v>
      </c>
      <c r="E1596" t="s">
        <v>12</v>
      </c>
      <c r="F1596" t="s">
        <v>13</v>
      </c>
      <c r="G1596">
        <v>8</v>
      </c>
    </row>
    <row r="1597" spans="1:7" x14ac:dyDescent="0.2">
      <c r="A1597" t="s">
        <v>47</v>
      </c>
      <c r="B1597" t="s">
        <v>30</v>
      </c>
      <c r="C1597" t="s">
        <v>23</v>
      </c>
      <c r="D1597" t="s">
        <v>11</v>
      </c>
      <c r="E1597" t="s">
        <v>12</v>
      </c>
      <c r="F1597" t="s">
        <v>13</v>
      </c>
      <c r="G1597">
        <v>1</v>
      </c>
    </row>
    <row r="1598" spans="1:7" x14ac:dyDescent="0.2">
      <c r="A1598" t="s">
        <v>47</v>
      </c>
      <c r="B1598" t="s">
        <v>30</v>
      </c>
      <c r="C1598" t="s">
        <v>23</v>
      </c>
      <c r="D1598" t="s">
        <v>16</v>
      </c>
      <c r="E1598" t="s">
        <v>12</v>
      </c>
      <c r="F1598" t="s">
        <v>13</v>
      </c>
      <c r="G1598">
        <v>1</v>
      </c>
    </row>
    <row r="1599" spans="1:7" x14ac:dyDescent="0.2">
      <c r="A1599" t="s">
        <v>47</v>
      </c>
      <c r="B1599" t="s">
        <v>30</v>
      </c>
      <c r="C1599" t="s">
        <v>23</v>
      </c>
      <c r="D1599" t="s">
        <v>17</v>
      </c>
      <c r="E1599" t="s">
        <v>12</v>
      </c>
      <c r="F1599" t="s">
        <v>13</v>
      </c>
      <c r="G1599">
        <v>2</v>
      </c>
    </row>
    <row r="1600" spans="1:7" x14ac:dyDescent="0.2">
      <c r="A1600" t="s">
        <v>47</v>
      </c>
      <c r="B1600" t="s">
        <v>30</v>
      </c>
      <c r="C1600" t="s">
        <v>24</v>
      </c>
      <c r="D1600" t="s">
        <v>16</v>
      </c>
      <c r="E1600" t="s">
        <v>12</v>
      </c>
      <c r="F1600" t="s">
        <v>13</v>
      </c>
      <c r="G1600">
        <v>1</v>
      </c>
    </row>
    <row r="1601" spans="1:7" x14ac:dyDescent="0.2">
      <c r="A1601" t="s">
        <v>47</v>
      </c>
      <c r="B1601" t="s">
        <v>30</v>
      </c>
      <c r="C1601" t="s">
        <v>24</v>
      </c>
      <c r="D1601" t="s">
        <v>17</v>
      </c>
      <c r="E1601" t="s">
        <v>12</v>
      </c>
      <c r="F1601" t="s">
        <v>13</v>
      </c>
      <c r="G1601">
        <v>2</v>
      </c>
    </row>
    <row r="1602" spans="1:7" x14ac:dyDescent="0.2">
      <c r="A1602" t="s">
        <v>47</v>
      </c>
      <c r="B1602" t="s">
        <v>30</v>
      </c>
      <c r="C1602" t="s">
        <v>25</v>
      </c>
      <c r="D1602" t="s">
        <v>11</v>
      </c>
      <c r="E1602" t="s">
        <v>12</v>
      </c>
      <c r="F1602" t="s">
        <v>13</v>
      </c>
      <c r="G1602">
        <v>1</v>
      </c>
    </row>
    <row r="1603" spans="1:7" x14ac:dyDescent="0.2">
      <c r="A1603" t="s">
        <v>47</v>
      </c>
      <c r="B1603" t="s">
        <v>30</v>
      </c>
      <c r="C1603" t="s">
        <v>25</v>
      </c>
      <c r="D1603" t="s">
        <v>16</v>
      </c>
      <c r="E1603" t="s">
        <v>12</v>
      </c>
      <c r="F1603" t="s">
        <v>13</v>
      </c>
      <c r="G1603">
        <v>1</v>
      </c>
    </row>
    <row r="1604" spans="1:7" x14ac:dyDescent="0.2">
      <c r="A1604" t="s">
        <v>47</v>
      </c>
      <c r="B1604" t="s">
        <v>30</v>
      </c>
      <c r="C1604" t="s">
        <v>25</v>
      </c>
      <c r="D1604" t="s">
        <v>17</v>
      </c>
      <c r="E1604" t="s">
        <v>12</v>
      </c>
      <c r="F1604" t="s">
        <v>13</v>
      </c>
      <c r="G1604">
        <v>4</v>
      </c>
    </row>
    <row r="1605" spans="1:7" x14ac:dyDescent="0.2">
      <c r="A1605" t="s">
        <v>47</v>
      </c>
      <c r="B1605" t="s">
        <v>30</v>
      </c>
      <c r="C1605" t="s">
        <v>26</v>
      </c>
      <c r="D1605" t="s">
        <v>11</v>
      </c>
      <c r="E1605" t="s">
        <v>12</v>
      </c>
      <c r="F1605" t="s">
        <v>13</v>
      </c>
      <c r="G1605">
        <v>2</v>
      </c>
    </row>
    <row r="1606" spans="1:7" x14ac:dyDescent="0.2">
      <c r="A1606" t="s">
        <v>47</v>
      </c>
      <c r="B1606" t="s">
        <v>30</v>
      </c>
      <c r="C1606" t="s">
        <v>26</v>
      </c>
      <c r="D1606" t="s">
        <v>17</v>
      </c>
      <c r="E1606" t="s">
        <v>12</v>
      </c>
      <c r="F1606" t="s">
        <v>13</v>
      </c>
      <c r="G1606">
        <v>10</v>
      </c>
    </row>
    <row r="1607" spans="1:7" x14ac:dyDescent="0.2">
      <c r="A1607" t="s">
        <v>47</v>
      </c>
      <c r="B1607" t="s">
        <v>30</v>
      </c>
      <c r="C1607" t="s">
        <v>27</v>
      </c>
      <c r="D1607" t="s">
        <v>16</v>
      </c>
      <c r="E1607" t="s">
        <v>12</v>
      </c>
      <c r="F1607" t="s">
        <v>13</v>
      </c>
      <c r="G1607">
        <v>1</v>
      </c>
    </row>
    <row r="1608" spans="1:7" x14ac:dyDescent="0.2">
      <c r="A1608" t="s">
        <v>47</v>
      </c>
      <c r="B1608" t="s">
        <v>30</v>
      </c>
      <c r="C1608" t="s">
        <v>27</v>
      </c>
      <c r="D1608" t="s">
        <v>17</v>
      </c>
      <c r="E1608" t="s">
        <v>12</v>
      </c>
      <c r="F1608" t="s">
        <v>13</v>
      </c>
      <c r="G1608">
        <v>4</v>
      </c>
    </row>
    <row r="1609" spans="1:7" x14ac:dyDescent="0.2">
      <c r="A1609" t="s">
        <v>47</v>
      </c>
      <c r="B1609" t="s">
        <v>30</v>
      </c>
      <c r="C1609" t="s">
        <v>28</v>
      </c>
      <c r="D1609" t="s">
        <v>17</v>
      </c>
      <c r="E1609" t="s">
        <v>12</v>
      </c>
      <c r="F1609" t="s">
        <v>13</v>
      </c>
      <c r="G1609">
        <v>1</v>
      </c>
    </row>
    <row r="1610" spans="1:7" x14ac:dyDescent="0.2">
      <c r="A1610" t="s">
        <v>47</v>
      </c>
      <c r="B1610" t="s">
        <v>30</v>
      </c>
      <c r="C1610" t="s">
        <v>29</v>
      </c>
      <c r="D1610" t="s">
        <v>16</v>
      </c>
      <c r="E1610" t="s">
        <v>12</v>
      </c>
      <c r="F1610" t="s">
        <v>13</v>
      </c>
      <c r="G1610">
        <v>2</v>
      </c>
    </row>
    <row r="1611" spans="1:7" x14ac:dyDescent="0.2">
      <c r="A1611" t="s">
        <v>47</v>
      </c>
      <c r="B1611" t="s">
        <v>30</v>
      </c>
      <c r="C1611" t="s">
        <v>29</v>
      </c>
      <c r="D1611" t="s">
        <v>20</v>
      </c>
      <c r="E1611" t="s">
        <v>12</v>
      </c>
      <c r="F1611" t="s">
        <v>13</v>
      </c>
      <c r="G1611">
        <v>2</v>
      </c>
    </row>
    <row r="1612" spans="1:7" x14ac:dyDescent="0.2">
      <c r="A1612" t="s">
        <v>47</v>
      </c>
      <c r="B1612" t="s">
        <v>30</v>
      </c>
      <c r="C1612" t="s">
        <v>29</v>
      </c>
      <c r="D1612" t="s">
        <v>17</v>
      </c>
      <c r="E1612" t="s">
        <v>12</v>
      </c>
      <c r="F1612" t="s">
        <v>13</v>
      </c>
      <c r="G1612">
        <v>32</v>
      </c>
    </row>
    <row r="1613" spans="1:7" x14ac:dyDescent="0.2">
      <c r="A1613" t="s">
        <v>47</v>
      </c>
      <c r="B1613" t="s">
        <v>31</v>
      </c>
      <c r="C1613" t="s">
        <v>10</v>
      </c>
      <c r="D1613" t="s">
        <v>11</v>
      </c>
      <c r="E1613" t="s">
        <v>12</v>
      </c>
      <c r="F1613" t="s">
        <v>13</v>
      </c>
      <c r="G1613">
        <v>2</v>
      </c>
    </row>
    <row r="1614" spans="1:7" x14ac:dyDescent="0.2">
      <c r="A1614" t="s">
        <v>47</v>
      </c>
      <c r="B1614" t="s">
        <v>31</v>
      </c>
      <c r="C1614" t="s">
        <v>10</v>
      </c>
      <c r="D1614" t="s">
        <v>16</v>
      </c>
      <c r="E1614" t="s">
        <v>12</v>
      </c>
      <c r="F1614" t="s">
        <v>13</v>
      </c>
      <c r="G1614">
        <v>2</v>
      </c>
    </row>
    <row r="1615" spans="1:7" x14ac:dyDescent="0.2">
      <c r="A1615" t="s">
        <v>47</v>
      </c>
      <c r="B1615" t="s">
        <v>31</v>
      </c>
      <c r="C1615" t="s">
        <v>10</v>
      </c>
      <c r="D1615" t="s">
        <v>17</v>
      </c>
      <c r="E1615" t="s">
        <v>12</v>
      </c>
      <c r="F1615" t="s">
        <v>13</v>
      </c>
      <c r="G1615">
        <v>10</v>
      </c>
    </row>
    <row r="1616" spans="1:7" x14ac:dyDescent="0.2">
      <c r="A1616" t="s">
        <v>47</v>
      </c>
      <c r="B1616" t="s">
        <v>31</v>
      </c>
      <c r="C1616" t="s">
        <v>18</v>
      </c>
      <c r="D1616" t="s">
        <v>17</v>
      </c>
      <c r="E1616" t="s">
        <v>12</v>
      </c>
      <c r="F1616" t="s">
        <v>13</v>
      </c>
      <c r="G1616">
        <v>3</v>
      </c>
    </row>
    <row r="1617" spans="1:7" x14ac:dyDescent="0.2">
      <c r="A1617" t="s">
        <v>47</v>
      </c>
      <c r="B1617" t="s">
        <v>31</v>
      </c>
      <c r="C1617" t="s">
        <v>21</v>
      </c>
      <c r="D1617" t="s">
        <v>16</v>
      </c>
      <c r="E1617" t="s">
        <v>12</v>
      </c>
      <c r="F1617" t="s">
        <v>13</v>
      </c>
      <c r="G1617">
        <v>2</v>
      </c>
    </row>
    <row r="1618" spans="1:7" x14ac:dyDescent="0.2">
      <c r="A1618" t="s">
        <v>47</v>
      </c>
      <c r="B1618" t="s">
        <v>31</v>
      </c>
      <c r="C1618" t="s">
        <v>22</v>
      </c>
      <c r="D1618" t="s">
        <v>11</v>
      </c>
      <c r="E1618" t="s">
        <v>12</v>
      </c>
      <c r="F1618" t="s">
        <v>13</v>
      </c>
      <c r="G1618">
        <v>2</v>
      </c>
    </row>
    <row r="1619" spans="1:7" x14ac:dyDescent="0.2">
      <c r="A1619" t="s">
        <v>47</v>
      </c>
      <c r="B1619" t="s">
        <v>31</v>
      </c>
      <c r="C1619" t="s">
        <v>22</v>
      </c>
      <c r="D1619" t="s">
        <v>16</v>
      </c>
      <c r="E1619" t="s">
        <v>12</v>
      </c>
      <c r="F1619" t="s">
        <v>13</v>
      </c>
      <c r="G1619">
        <v>1</v>
      </c>
    </row>
    <row r="1620" spans="1:7" x14ac:dyDescent="0.2">
      <c r="A1620" t="s">
        <v>47</v>
      </c>
      <c r="B1620" t="s">
        <v>31</v>
      </c>
      <c r="C1620" t="s">
        <v>23</v>
      </c>
      <c r="D1620" t="s">
        <v>11</v>
      </c>
      <c r="E1620" t="s">
        <v>12</v>
      </c>
      <c r="F1620" t="s">
        <v>13</v>
      </c>
      <c r="G1620">
        <v>2</v>
      </c>
    </row>
    <row r="1621" spans="1:7" x14ac:dyDescent="0.2">
      <c r="A1621" t="s">
        <v>47</v>
      </c>
      <c r="B1621" t="s">
        <v>31</v>
      </c>
      <c r="C1621" t="s">
        <v>23</v>
      </c>
      <c r="D1621" t="s">
        <v>16</v>
      </c>
      <c r="E1621" t="s">
        <v>12</v>
      </c>
      <c r="F1621" t="s">
        <v>13</v>
      </c>
      <c r="G1621">
        <v>1</v>
      </c>
    </row>
    <row r="1622" spans="1:7" x14ac:dyDescent="0.2">
      <c r="A1622" t="s">
        <v>47</v>
      </c>
      <c r="B1622" t="s">
        <v>31</v>
      </c>
      <c r="C1622" t="s">
        <v>23</v>
      </c>
      <c r="D1622" t="s">
        <v>17</v>
      </c>
      <c r="E1622" t="s">
        <v>12</v>
      </c>
      <c r="F1622" t="s">
        <v>13</v>
      </c>
      <c r="G1622">
        <v>2</v>
      </c>
    </row>
    <row r="1623" spans="1:7" x14ac:dyDescent="0.2">
      <c r="A1623" t="s">
        <v>47</v>
      </c>
      <c r="B1623" t="s">
        <v>31</v>
      </c>
      <c r="C1623" t="s">
        <v>24</v>
      </c>
      <c r="D1623" t="s">
        <v>11</v>
      </c>
      <c r="E1623" t="s">
        <v>12</v>
      </c>
      <c r="F1623" t="s">
        <v>13</v>
      </c>
      <c r="G1623">
        <v>2</v>
      </c>
    </row>
    <row r="1624" spans="1:7" x14ac:dyDescent="0.2">
      <c r="A1624" t="s">
        <v>47</v>
      </c>
      <c r="B1624" t="s">
        <v>31</v>
      </c>
      <c r="C1624" t="s">
        <v>24</v>
      </c>
      <c r="D1624" t="s">
        <v>16</v>
      </c>
      <c r="E1624" t="s">
        <v>12</v>
      </c>
      <c r="F1624" t="s">
        <v>13</v>
      </c>
      <c r="G1624">
        <v>1</v>
      </c>
    </row>
    <row r="1625" spans="1:7" x14ac:dyDescent="0.2">
      <c r="A1625" t="s">
        <v>47</v>
      </c>
      <c r="B1625" t="s">
        <v>31</v>
      </c>
      <c r="C1625" t="s">
        <v>24</v>
      </c>
      <c r="D1625" t="s">
        <v>17</v>
      </c>
      <c r="E1625" t="s">
        <v>12</v>
      </c>
      <c r="F1625" t="s">
        <v>13</v>
      </c>
      <c r="G1625">
        <v>3</v>
      </c>
    </row>
    <row r="1626" spans="1:7" x14ac:dyDescent="0.2">
      <c r="A1626" t="s">
        <v>47</v>
      </c>
      <c r="B1626" t="s">
        <v>31</v>
      </c>
      <c r="C1626" t="s">
        <v>25</v>
      </c>
      <c r="D1626" t="s">
        <v>11</v>
      </c>
      <c r="E1626" t="s">
        <v>12</v>
      </c>
      <c r="F1626" t="s">
        <v>13</v>
      </c>
      <c r="G1626">
        <v>4</v>
      </c>
    </row>
    <row r="1627" spans="1:7" x14ac:dyDescent="0.2">
      <c r="A1627" t="s">
        <v>47</v>
      </c>
      <c r="B1627" t="s">
        <v>31</v>
      </c>
      <c r="C1627" t="s">
        <v>25</v>
      </c>
      <c r="D1627" t="s">
        <v>20</v>
      </c>
      <c r="E1627" t="s">
        <v>12</v>
      </c>
      <c r="F1627" t="s">
        <v>13</v>
      </c>
      <c r="G1627">
        <v>1</v>
      </c>
    </row>
    <row r="1628" spans="1:7" x14ac:dyDescent="0.2">
      <c r="A1628" t="s">
        <v>47</v>
      </c>
      <c r="B1628" t="s">
        <v>31</v>
      </c>
      <c r="C1628" t="s">
        <v>25</v>
      </c>
      <c r="D1628" t="s">
        <v>17</v>
      </c>
      <c r="E1628" t="s">
        <v>12</v>
      </c>
      <c r="F1628" t="s">
        <v>13</v>
      </c>
      <c r="G1628">
        <v>18</v>
      </c>
    </row>
    <row r="1629" spans="1:7" x14ac:dyDescent="0.2">
      <c r="A1629" t="s">
        <v>47</v>
      </c>
      <c r="B1629" t="s">
        <v>31</v>
      </c>
      <c r="C1629" t="s">
        <v>26</v>
      </c>
      <c r="D1629" t="s">
        <v>11</v>
      </c>
      <c r="E1629" t="s">
        <v>12</v>
      </c>
      <c r="F1629" t="s">
        <v>13</v>
      </c>
      <c r="G1629">
        <v>7</v>
      </c>
    </row>
    <row r="1630" spans="1:7" x14ac:dyDescent="0.2">
      <c r="A1630" t="s">
        <v>47</v>
      </c>
      <c r="B1630" t="s">
        <v>31</v>
      </c>
      <c r="C1630" t="s">
        <v>26</v>
      </c>
      <c r="D1630" t="s">
        <v>16</v>
      </c>
      <c r="E1630" t="s">
        <v>12</v>
      </c>
      <c r="F1630" t="s">
        <v>13</v>
      </c>
      <c r="G1630">
        <v>3</v>
      </c>
    </row>
    <row r="1631" spans="1:7" x14ac:dyDescent="0.2">
      <c r="A1631" t="s">
        <v>47</v>
      </c>
      <c r="B1631" t="s">
        <v>31</v>
      </c>
      <c r="C1631" t="s">
        <v>26</v>
      </c>
      <c r="D1631" t="s">
        <v>20</v>
      </c>
      <c r="E1631" t="s">
        <v>12</v>
      </c>
      <c r="F1631" t="s">
        <v>13</v>
      </c>
      <c r="G1631">
        <v>3</v>
      </c>
    </row>
    <row r="1632" spans="1:7" x14ac:dyDescent="0.2">
      <c r="A1632" t="s">
        <v>47</v>
      </c>
      <c r="B1632" t="s">
        <v>31</v>
      </c>
      <c r="C1632" t="s">
        <v>26</v>
      </c>
      <c r="D1632" t="s">
        <v>17</v>
      </c>
      <c r="E1632" t="s">
        <v>12</v>
      </c>
      <c r="F1632" t="s">
        <v>13</v>
      </c>
      <c r="G1632">
        <v>29</v>
      </c>
    </row>
    <row r="1633" spans="1:7" x14ac:dyDescent="0.2">
      <c r="A1633" t="s">
        <v>47</v>
      </c>
      <c r="B1633" t="s">
        <v>31</v>
      </c>
      <c r="C1633" t="s">
        <v>27</v>
      </c>
      <c r="D1633" t="s">
        <v>11</v>
      </c>
      <c r="E1633" t="s">
        <v>12</v>
      </c>
      <c r="F1633" t="s">
        <v>13</v>
      </c>
      <c r="G1633">
        <v>16</v>
      </c>
    </row>
    <row r="1634" spans="1:7" x14ac:dyDescent="0.2">
      <c r="A1634" t="s">
        <v>47</v>
      </c>
      <c r="B1634" t="s">
        <v>31</v>
      </c>
      <c r="C1634" t="s">
        <v>27</v>
      </c>
      <c r="D1634" t="s">
        <v>16</v>
      </c>
      <c r="E1634" t="s">
        <v>12</v>
      </c>
      <c r="F1634" t="s">
        <v>13</v>
      </c>
      <c r="G1634">
        <v>9</v>
      </c>
    </row>
    <row r="1635" spans="1:7" x14ac:dyDescent="0.2">
      <c r="A1635" t="s">
        <v>47</v>
      </c>
      <c r="B1635" t="s">
        <v>31</v>
      </c>
      <c r="C1635" t="s">
        <v>27</v>
      </c>
      <c r="D1635" t="s">
        <v>20</v>
      </c>
      <c r="E1635" t="s">
        <v>12</v>
      </c>
      <c r="F1635" t="s">
        <v>13</v>
      </c>
      <c r="G1635">
        <v>2</v>
      </c>
    </row>
    <row r="1636" spans="1:7" x14ac:dyDescent="0.2">
      <c r="A1636" t="s">
        <v>47</v>
      </c>
      <c r="B1636" t="s">
        <v>31</v>
      </c>
      <c r="C1636" t="s">
        <v>27</v>
      </c>
      <c r="D1636" t="s">
        <v>17</v>
      </c>
      <c r="E1636" t="s">
        <v>12</v>
      </c>
      <c r="F1636" t="s">
        <v>13</v>
      </c>
      <c r="G1636">
        <v>81.999999999999986</v>
      </c>
    </row>
    <row r="1637" spans="1:7" x14ac:dyDescent="0.2">
      <c r="A1637" t="s">
        <v>47</v>
      </c>
      <c r="B1637" t="s">
        <v>31</v>
      </c>
      <c r="C1637" t="s">
        <v>28</v>
      </c>
      <c r="D1637" t="s">
        <v>11</v>
      </c>
      <c r="E1637" t="s">
        <v>12</v>
      </c>
      <c r="F1637" t="s">
        <v>13</v>
      </c>
      <c r="G1637">
        <v>4</v>
      </c>
    </row>
    <row r="1638" spans="1:7" x14ac:dyDescent="0.2">
      <c r="A1638" t="s">
        <v>47</v>
      </c>
      <c r="B1638" t="s">
        <v>31</v>
      </c>
      <c r="C1638" t="s">
        <v>28</v>
      </c>
      <c r="D1638" t="s">
        <v>16</v>
      </c>
      <c r="E1638" t="s">
        <v>12</v>
      </c>
      <c r="F1638" t="s">
        <v>13</v>
      </c>
      <c r="G1638">
        <v>3</v>
      </c>
    </row>
    <row r="1639" spans="1:7" x14ac:dyDescent="0.2">
      <c r="A1639" t="s">
        <v>47</v>
      </c>
      <c r="B1639" t="s">
        <v>31</v>
      </c>
      <c r="C1639" t="s">
        <v>28</v>
      </c>
      <c r="D1639" t="s">
        <v>20</v>
      </c>
      <c r="E1639" t="s">
        <v>12</v>
      </c>
      <c r="F1639" t="s">
        <v>13</v>
      </c>
      <c r="G1639">
        <v>1</v>
      </c>
    </row>
    <row r="1640" spans="1:7" x14ac:dyDescent="0.2">
      <c r="A1640" t="s">
        <v>47</v>
      </c>
      <c r="B1640" t="s">
        <v>31</v>
      </c>
      <c r="C1640" t="s">
        <v>28</v>
      </c>
      <c r="D1640" t="s">
        <v>17</v>
      </c>
      <c r="E1640" t="s">
        <v>12</v>
      </c>
      <c r="F1640" t="s">
        <v>13</v>
      </c>
      <c r="G1640">
        <v>22.999999999999996</v>
      </c>
    </row>
    <row r="1641" spans="1:7" x14ac:dyDescent="0.2">
      <c r="A1641" t="s">
        <v>47</v>
      </c>
      <c r="B1641" t="s">
        <v>31</v>
      </c>
      <c r="C1641" t="s">
        <v>29</v>
      </c>
      <c r="D1641" t="s">
        <v>11</v>
      </c>
      <c r="E1641" t="s">
        <v>12</v>
      </c>
      <c r="F1641" t="s">
        <v>13</v>
      </c>
      <c r="G1641">
        <v>3</v>
      </c>
    </row>
    <row r="1642" spans="1:7" x14ac:dyDescent="0.2">
      <c r="A1642" t="s">
        <v>47</v>
      </c>
      <c r="B1642" t="s">
        <v>31</v>
      </c>
      <c r="C1642" t="s">
        <v>29</v>
      </c>
      <c r="D1642" t="s">
        <v>16</v>
      </c>
      <c r="E1642" t="s">
        <v>12</v>
      </c>
      <c r="F1642" t="s">
        <v>13</v>
      </c>
      <c r="G1642">
        <v>3</v>
      </c>
    </row>
    <row r="1643" spans="1:7" x14ac:dyDescent="0.2">
      <c r="A1643" t="s">
        <v>47</v>
      </c>
      <c r="B1643" t="s">
        <v>31</v>
      </c>
      <c r="C1643" t="s">
        <v>29</v>
      </c>
      <c r="D1643" t="s">
        <v>17</v>
      </c>
      <c r="E1643" t="s">
        <v>12</v>
      </c>
      <c r="F1643" t="s">
        <v>13</v>
      </c>
      <c r="G1643">
        <v>29</v>
      </c>
    </row>
    <row r="1644" spans="1:7" x14ac:dyDescent="0.2">
      <c r="A1644" t="s">
        <v>47</v>
      </c>
      <c r="B1644" t="s">
        <v>32</v>
      </c>
      <c r="C1644" t="s">
        <v>10</v>
      </c>
      <c r="D1644" t="s">
        <v>20</v>
      </c>
      <c r="E1644" t="s">
        <v>12</v>
      </c>
      <c r="F1644" t="s">
        <v>13</v>
      </c>
      <c r="G1644">
        <v>2</v>
      </c>
    </row>
    <row r="1645" spans="1:7" x14ac:dyDescent="0.2">
      <c r="A1645" t="s">
        <v>47</v>
      </c>
      <c r="B1645" t="s">
        <v>32</v>
      </c>
      <c r="C1645" t="s">
        <v>10</v>
      </c>
      <c r="D1645" t="s">
        <v>17</v>
      </c>
      <c r="E1645" t="s">
        <v>12</v>
      </c>
      <c r="F1645" t="s">
        <v>13</v>
      </c>
      <c r="G1645">
        <v>2</v>
      </c>
    </row>
    <row r="1646" spans="1:7" x14ac:dyDescent="0.2">
      <c r="A1646" t="s">
        <v>47</v>
      </c>
      <c r="B1646" t="s">
        <v>32</v>
      </c>
      <c r="C1646" t="s">
        <v>18</v>
      </c>
      <c r="D1646" t="s">
        <v>16</v>
      </c>
      <c r="E1646" t="s">
        <v>12</v>
      </c>
      <c r="F1646" t="s">
        <v>13</v>
      </c>
      <c r="G1646">
        <v>1</v>
      </c>
    </row>
    <row r="1647" spans="1:7" x14ac:dyDescent="0.2">
      <c r="A1647" t="s">
        <v>47</v>
      </c>
      <c r="B1647" t="s">
        <v>32</v>
      </c>
      <c r="C1647" t="s">
        <v>18</v>
      </c>
      <c r="D1647" t="s">
        <v>17</v>
      </c>
      <c r="E1647" t="s">
        <v>12</v>
      </c>
      <c r="F1647" t="s">
        <v>13</v>
      </c>
      <c r="G1647">
        <v>3</v>
      </c>
    </row>
    <row r="1648" spans="1:7" x14ac:dyDescent="0.2">
      <c r="A1648" t="s">
        <v>47</v>
      </c>
      <c r="B1648" t="s">
        <v>32</v>
      </c>
      <c r="C1648" t="s">
        <v>21</v>
      </c>
      <c r="D1648" t="s">
        <v>17</v>
      </c>
      <c r="E1648" t="s">
        <v>12</v>
      </c>
      <c r="F1648" t="s">
        <v>13</v>
      </c>
      <c r="G1648">
        <v>1</v>
      </c>
    </row>
    <row r="1649" spans="1:7" x14ac:dyDescent="0.2">
      <c r="A1649" t="s">
        <v>47</v>
      </c>
      <c r="B1649" t="s">
        <v>32</v>
      </c>
      <c r="C1649" t="s">
        <v>27</v>
      </c>
      <c r="D1649" t="s">
        <v>20</v>
      </c>
      <c r="E1649" t="s">
        <v>12</v>
      </c>
      <c r="F1649" t="s">
        <v>13</v>
      </c>
      <c r="G1649">
        <v>2</v>
      </c>
    </row>
    <row r="1650" spans="1:7" x14ac:dyDescent="0.2">
      <c r="A1650" t="s">
        <v>47</v>
      </c>
      <c r="B1650" t="s">
        <v>32</v>
      </c>
      <c r="C1650" t="s">
        <v>27</v>
      </c>
      <c r="D1650" t="s">
        <v>17</v>
      </c>
      <c r="E1650" t="s">
        <v>12</v>
      </c>
      <c r="F1650" t="s">
        <v>13</v>
      </c>
      <c r="G1650">
        <v>2</v>
      </c>
    </row>
    <row r="1651" spans="1:7" x14ac:dyDescent="0.2">
      <c r="A1651" t="s">
        <v>47</v>
      </c>
      <c r="B1651" t="s">
        <v>32</v>
      </c>
      <c r="C1651" t="s">
        <v>28</v>
      </c>
      <c r="D1651" t="s">
        <v>17</v>
      </c>
      <c r="E1651" t="s">
        <v>12</v>
      </c>
      <c r="F1651" t="s">
        <v>13</v>
      </c>
      <c r="G1651">
        <v>1</v>
      </c>
    </row>
    <row r="1652" spans="1:7" x14ac:dyDescent="0.2">
      <c r="A1652" t="s">
        <v>47</v>
      </c>
      <c r="B1652" t="s">
        <v>32</v>
      </c>
      <c r="C1652" t="s">
        <v>29</v>
      </c>
      <c r="D1652" t="s">
        <v>20</v>
      </c>
      <c r="E1652" t="s">
        <v>12</v>
      </c>
      <c r="F1652" t="s">
        <v>13</v>
      </c>
      <c r="G1652">
        <v>1</v>
      </c>
    </row>
    <row r="1653" spans="1:7" x14ac:dyDescent="0.2">
      <c r="A1653" t="s">
        <v>48</v>
      </c>
      <c r="B1653" t="s">
        <v>9</v>
      </c>
      <c r="C1653" t="s">
        <v>10</v>
      </c>
      <c r="D1653" t="s">
        <v>11</v>
      </c>
      <c r="E1653" t="s">
        <v>12</v>
      </c>
      <c r="F1653" t="s">
        <v>13</v>
      </c>
      <c r="G1653">
        <v>10</v>
      </c>
    </row>
    <row r="1654" spans="1:7" x14ac:dyDescent="0.2">
      <c r="A1654" t="s">
        <v>48</v>
      </c>
      <c r="B1654" t="s">
        <v>9</v>
      </c>
      <c r="C1654" t="s">
        <v>10</v>
      </c>
      <c r="D1654" t="s">
        <v>16</v>
      </c>
      <c r="E1654" t="s">
        <v>12</v>
      </c>
      <c r="F1654" t="s">
        <v>13</v>
      </c>
      <c r="G1654">
        <v>47</v>
      </c>
    </row>
    <row r="1655" spans="1:7" x14ac:dyDescent="0.2">
      <c r="A1655" t="s">
        <v>48</v>
      </c>
      <c r="B1655" t="s">
        <v>9</v>
      </c>
      <c r="C1655" t="s">
        <v>10</v>
      </c>
      <c r="D1655" t="s">
        <v>17</v>
      </c>
      <c r="E1655" t="s">
        <v>12</v>
      </c>
      <c r="F1655" t="s">
        <v>13</v>
      </c>
      <c r="G1655">
        <v>8</v>
      </c>
    </row>
    <row r="1656" spans="1:7" x14ac:dyDescent="0.2">
      <c r="A1656" t="s">
        <v>48</v>
      </c>
      <c r="B1656" t="s">
        <v>9</v>
      </c>
      <c r="C1656" t="s">
        <v>18</v>
      </c>
      <c r="D1656" t="s">
        <v>11</v>
      </c>
      <c r="E1656" t="s">
        <v>12</v>
      </c>
      <c r="F1656" t="s">
        <v>13</v>
      </c>
      <c r="G1656">
        <v>11</v>
      </c>
    </row>
    <row r="1657" spans="1:7" x14ac:dyDescent="0.2">
      <c r="A1657" t="s">
        <v>48</v>
      </c>
      <c r="B1657" t="s">
        <v>9</v>
      </c>
      <c r="C1657" t="s">
        <v>18</v>
      </c>
      <c r="D1657" t="s">
        <v>16</v>
      </c>
      <c r="E1657" t="s">
        <v>12</v>
      </c>
      <c r="F1657" t="s">
        <v>13</v>
      </c>
      <c r="G1657">
        <v>59</v>
      </c>
    </row>
    <row r="1658" spans="1:7" x14ac:dyDescent="0.2">
      <c r="A1658" t="s">
        <v>48</v>
      </c>
      <c r="B1658" t="s">
        <v>9</v>
      </c>
      <c r="C1658" t="s">
        <v>18</v>
      </c>
      <c r="D1658" t="s">
        <v>17</v>
      </c>
      <c r="E1658" t="s">
        <v>12</v>
      </c>
      <c r="F1658" t="s">
        <v>13</v>
      </c>
      <c r="G1658">
        <v>9</v>
      </c>
    </row>
    <row r="1659" spans="1:7" x14ac:dyDescent="0.2">
      <c r="A1659" t="s">
        <v>48</v>
      </c>
      <c r="B1659" t="s">
        <v>9</v>
      </c>
      <c r="C1659" t="s">
        <v>19</v>
      </c>
      <c r="D1659" t="s">
        <v>11</v>
      </c>
      <c r="E1659" t="s">
        <v>12</v>
      </c>
      <c r="F1659" t="s">
        <v>13</v>
      </c>
      <c r="G1659">
        <v>12</v>
      </c>
    </row>
    <row r="1660" spans="1:7" x14ac:dyDescent="0.2">
      <c r="A1660" t="s">
        <v>48</v>
      </c>
      <c r="B1660" t="s">
        <v>9</v>
      </c>
      <c r="C1660" t="s">
        <v>19</v>
      </c>
      <c r="D1660" t="s">
        <v>16</v>
      </c>
      <c r="E1660" t="s">
        <v>12</v>
      </c>
      <c r="F1660" t="s">
        <v>13</v>
      </c>
      <c r="G1660">
        <v>57</v>
      </c>
    </row>
    <row r="1661" spans="1:7" x14ac:dyDescent="0.2">
      <c r="A1661" t="s">
        <v>48</v>
      </c>
      <c r="B1661" t="s">
        <v>9</v>
      </c>
      <c r="C1661" t="s">
        <v>19</v>
      </c>
      <c r="D1661" t="s">
        <v>17</v>
      </c>
      <c r="E1661" t="s">
        <v>12</v>
      </c>
      <c r="F1661" t="s">
        <v>13</v>
      </c>
      <c r="G1661">
        <v>11</v>
      </c>
    </row>
    <row r="1662" spans="1:7" x14ac:dyDescent="0.2">
      <c r="A1662" t="s">
        <v>48</v>
      </c>
      <c r="B1662" t="s">
        <v>9</v>
      </c>
      <c r="C1662" t="s">
        <v>21</v>
      </c>
      <c r="D1662" t="s">
        <v>11</v>
      </c>
      <c r="E1662" t="s">
        <v>12</v>
      </c>
      <c r="F1662" t="s">
        <v>13</v>
      </c>
      <c r="G1662">
        <v>8</v>
      </c>
    </row>
    <row r="1663" spans="1:7" x14ac:dyDescent="0.2">
      <c r="A1663" t="s">
        <v>48</v>
      </c>
      <c r="B1663" t="s">
        <v>9</v>
      </c>
      <c r="C1663" t="s">
        <v>21</v>
      </c>
      <c r="D1663" t="s">
        <v>16</v>
      </c>
      <c r="E1663" t="s">
        <v>12</v>
      </c>
      <c r="F1663" t="s">
        <v>13</v>
      </c>
      <c r="G1663">
        <v>63</v>
      </c>
    </row>
    <row r="1664" spans="1:7" x14ac:dyDescent="0.2">
      <c r="A1664" t="s">
        <v>48</v>
      </c>
      <c r="B1664" t="s">
        <v>9</v>
      </c>
      <c r="C1664" t="s">
        <v>21</v>
      </c>
      <c r="D1664" t="s">
        <v>17</v>
      </c>
      <c r="E1664" t="s">
        <v>12</v>
      </c>
      <c r="F1664" t="s">
        <v>13</v>
      </c>
      <c r="G1664">
        <v>10</v>
      </c>
    </row>
    <row r="1665" spans="1:7" x14ac:dyDescent="0.2">
      <c r="A1665" t="s">
        <v>48</v>
      </c>
      <c r="B1665" t="s">
        <v>9</v>
      </c>
      <c r="C1665" t="s">
        <v>22</v>
      </c>
      <c r="D1665" t="s">
        <v>11</v>
      </c>
      <c r="E1665" t="s">
        <v>12</v>
      </c>
      <c r="F1665" t="s">
        <v>13</v>
      </c>
      <c r="G1665">
        <v>6</v>
      </c>
    </row>
    <row r="1666" spans="1:7" x14ac:dyDescent="0.2">
      <c r="A1666" t="s">
        <v>48</v>
      </c>
      <c r="B1666" t="s">
        <v>9</v>
      </c>
      <c r="C1666" t="s">
        <v>22</v>
      </c>
      <c r="D1666" t="s">
        <v>16</v>
      </c>
      <c r="E1666" t="s">
        <v>12</v>
      </c>
      <c r="F1666" t="s">
        <v>13</v>
      </c>
      <c r="G1666">
        <v>81</v>
      </c>
    </row>
    <row r="1667" spans="1:7" x14ac:dyDescent="0.2">
      <c r="A1667" t="s">
        <v>48</v>
      </c>
      <c r="B1667" t="s">
        <v>9</v>
      </c>
      <c r="C1667" t="s">
        <v>22</v>
      </c>
      <c r="D1667" t="s">
        <v>17</v>
      </c>
      <c r="E1667" t="s">
        <v>12</v>
      </c>
      <c r="F1667" t="s">
        <v>13</v>
      </c>
      <c r="G1667">
        <v>6</v>
      </c>
    </row>
    <row r="1668" spans="1:7" x14ac:dyDescent="0.2">
      <c r="A1668" t="s">
        <v>48</v>
      </c>
      <c r="B1668" t="s">
        <v>9</v>
      </c>
      <c r="C1668" t="s">
        <v>23</v>
      </c>
      <c r="D1668" t="s">
        <v>11</v>
      </c>
      <c r="E1668" t="s">
        <v>12</v>
      </c>
      <c r="F1668" t="s">
        <v>13</v>
      </c>
      <c r="G1668">
        <v>13</v>
      </c>
    </row>
    <row r="1669" spans="1:7" x14ac:dyDescent="0.2">
      <c r="A1669" t="s">
        <v>48</v>
      </c>
      <c r="B1669" t="s">
        <v>9</v>
      </c>
      <c r="C1669" t="s">
        <v>23</v>
      </c>
      <c r="D1669" t="s">
        <v>16</v>
      </c>
      <c r="E1669" t="s">
        <v>12</v>
      </c>
      <c r="F1669" t="s">
        <v>13</v>
      </c>
      <c r="G1669">
        <v>55.999999999999993</v>
      </c>
    </row>
    <row r="1670" spans="1:7" x14ac:dyDescent="0.2">
      <c r="A1670" t="s">
        <v>48</v>
      </c>
      <c r="B1670" t="s">
        <v>9</v>
      </c>
      <c r="C1670" t="s">
        <v>23</v>
      </c>
      <c r="D1670" t="s">
        <v>17</v>
      </c>
      <c r="E1670" t="s">
        <v>12</v>
      </c>
      <c r="F1670" t="s">
        <v>13</v>
      </c>
      <c r="G1670">
        <v>10</v>
      </c>
    </row>
    <row r="1671" spans="1:7" x14ac:dyDescent="0.2">
      <c r="A1671" t="s">
        <v>48</v>
      </c>
      <c r="B1671" t="s">
        <v>9</v>
      </c>
      <c r="C1671" t="s">
        <v>24</v>
      </c>
      <c r="D1671" t="s">
        <v>11</v>
      </c>
      <c r="E1671" t="s">
        <v>12</v>
      </c>
      <c r="F1671" t="s">
        <v>13</v>
      </c>
      <c r="G1671">
        <v>10</v>
      </c>
    </row>
    <row r="1672" spans="1:7" x14ac:dyDescent="0.2">
      <c r="A1672" t="s">
        <v>48</v>
      </c>
      <c r="B1672" t="s">
        <v>9</v>
      </c>
      <c r="C1672" t="s">
        <v>24</v>
      </c>
      <c r="D1672" t="s">
        <v>16</v>
      </c>
      <c r="E1672" t="s">
        <v>12</v>
      </c>
      <c r="F1672" t="s">
        <v>13</v>
      </c>
      <c r="G1672">
        <v>32</v>
      </c>
    </row>
    <row r="1673" spans="1:7" x14ac:dyDescent="0.2">
      <c r="A1673" t="s">
        <v>48</v>
      </c>
      <c r="B1673" t="s">
        <v>9</v>
      </c>
      <c r="C1673" t="s">
        <v>24</v>
      </c>
      <c r="D1673" t="s">
        <v>17</v>
      </c>
      <c r="E1673" t="s">
        <v>12</v>
      </c>
      <c r="F1673" t="s">
        <v>13</v>
      </c>
      <c r="G1673">
        <v>10</v>
      </c>
    </row>
    <row r="1674" spans="1:7" x14ac:dyDescent="0.2">
      <c r="A1674" t="s">
        <v>48</v>
      </c>
      <c r="B1674" t="s">
        <v>9</v>
      </c>
      <c r="C1674" t="s">
        <v>25</v>
      </c>
      <c r="D1674" t="s">
        <v>11</v>
      </c>
      <c r="E1674" t="s">
        <v>12</v>
      </c>
      <c r="F1674" t="s">
        <v>13</v>
      </c>
      <c r="G1674">
        <v>10</v>
      </c>
    </row>
    <row r="1675" spans="1:7" x14ac:dyDescent="0.2">
      <c r="A1675" t="s">
        <v>48</v>
      </c>
      <c r="B1675" t="s">
        <v>9</v>
      </c>
      <c r="C1675" t="s">
        <v>25</v>
      </c>
      <c r="D1675" t="s">
        <v>16</v>
      </c>
      <c r="E1675" t="s">
        <v>12</v>
      </c>
      <c r="F1675" t="s">
        <v>13</v>
      </c>
      <c r="G1675">
        <v>22.000000000000004</v>
      </c>
    </row>
    <row r="1676" spans="1:7" x14ac:dyDescent="0.2">
      <c r="A1676" t="s">
        <v>48</v>
      </c>
      <c r="B1676" t="s">
        <v>9</v>
      </c>
      <c r="C1676" t="s">
        <v>25</v>
      </c>
      <c r="D1676" t="s">
        <v>17</v>
      </c>
      <c r="E1676" t="s">
        <v>12</v>
      </c>
      <c r="F1676" t="s">
        <v>13</v>
      </c>
      <c r="G1676">
        <v>16</v>
      </c>
    </row>
    <row r="1677" spans="1:7" x14ac:dyDescent="0.2">
      <c r="A1677" t="s">
        <v>48</v>
      </c>
      <c r="B1677" t="s">
        <v>9</v>
      </c>
      <c r="C1677" t="s">
        <v>26</v>
      </c>
      <c r="D1677" t="s">
        <v>11</v>
      </c>
      <c r="E1677" t="s">
        <v>12</v>
      </c>
      <c r="F1677" t="s">
        <v>13</v>
      </c>
      <c r="G1677">
        <v>19</v>
      </c>
    </row>
    <row r="1678" spans="1:7" x14ac:dyDescent="0.2">
      <c r="A1678" t="s">
        <v>48</v>
      </c>
      <c r="B1678" t="s">
        <v>9</v>
      </c>
      <c r="C1678" t="s">
        <v>26</v>
      </c>
      <c r="D1678" t="s">
        <v>16</v>
      </c>
      <c r="E1678" t="s">
        <v>12</v>
      </c>
      <c r="F1678" t="s">
        <v>13</v>
      </c>
      <c r="G1678">
        <v>14</v>
      </c>
    </row>
    <row r="1679" spans="1:7" x14ac:dyDescent="0.2">
      <c r="A1679" t="s">
        <v>48</v>
      </c>
      <c r="B1679" t="s">
        <v>9</v>
      </c>
      <c r="C1679" t="s">
        <v>26</v>
      </c>
      <c r="D1679" t="s">
        <v>20</v>
      </c>
      <c r="E1679" t="s">
        <v>12</v>
      </c>
      <c r="F1679" t="s">
        <v>13</v>
      </c>
      <c r="G1679">
        <v>1</v>
      </c>
    </row>
    <row r="1680" spans="1:7" x14ac:dyDescent="0.2">
      <c r="A1680" t="s">
        <v>48</v>
      </c>
      <c r="B1680" t="s">
        <v>9</v>
      </c>
      <c r="C1680" t="s">
        <v>26</v>
      </c>
      <c r="D1680" t="s">
        <v>17</v>
      </c>
      <c r="E1680" t="s">
        <v>12</v>
      </c>
      <c r="F1680" t="s">
        <v>13</v>
      </c>
      <c r="G1680">
        <v>25</v>
      </c>
    </row>
    <row r="1681" spans="1:7" x14ac:dyDescent="0.2">
      <c r="A1681" t="s">
        <v>48</v>
      </c>
      <c r="B1681" t="s">
        <v>9</v>
      </c>
      <c r="C1681" t="s">
        <v>27</v>
      </c>
      <c r="D1681" t="s">
        <v>11</v>
      </c>
      <c r="E1681" t="s">
        <v>12</v>
      </c>
      <c r="F1681" t="s">
        <v>13</v>
      </c>
      <c r="G1681">
        <v>16</v>
      </c>
    </row>
    <row r="1682" spans="1:7" x14ac:dyDescent="0.2">
      <c r="A1682" t="s">
        <v>48</v>
      </c>
      <c r="B1682" t="s">
        <v>9</v>
      </c>
      <c r="C1682" t="s">
        <v>27</v>
      </c>
      <c r="D1682" t="s">
        <v>16</v>
      </c>
      <c r="E1682" t="s">
        <v>12</v>
      </c>
      <c r="F1682" t="s">
        <v>13</v>
      </c>
      <c r="G1682">
        <v>16</v>
      </c>
    </row>
    <row r="1683" spans="1:7" x14ac:dyDescent="0.2">
      <c r="A1683" t="s">
        <v>48</v>
      </c>
      <c r="B1683" t="s">
        <v>9</v>
      </c>
      <c r="C1683" t="s">
        <v>27</v>
      </c>
      <c r="D1683" t="s">
        <v>17</v>
      </c>
      <c r="E1683" t="s">
        <v>12</v>
      </c>
      <c r="F1683" t="s">
        <v>13</v>
      </c>
      <c r="G1683">
        <v>12</v>
      </c>
    </row>
    <row r="1684" spans="1:7" x14ac:dyDescent="0.2">
      <c r="A1684" t="s">
        <v>48</v>
      </c>
      <c r="B1684" t="s">
        <v>9</v>
      </c>
      <c r="C1684" t="s">
        <v>28</v>
      </c>
      <c r="D1684" t="s">
        <v>11</v>
      </c>
      <c r="E1684" t="s">
        <v>12</v>
      </c>
      <c r="F1684" t="s">
        <v>13</v>
      </c>
      <c r="G1684">
        <v>15</v>
      </c>
    </row>
    <row r="1685" spans="1:7" x14ac:dyDescent="0.2">
      <c r="A1685" t="s">
        <v>48</v>
      </c>
      <c r="B1685" t="s">
        <v>9</v>
      </c>
      <c r="C1685" t="s">
        <v>28</v>
      </c>
      <c r="D1685" t="s">
        <v>16</v>
      </c>
      <c r="E1685" t="s">
        <v>12</v>
      </c>
      <c r="F1685" t="s">
        <v>13</v>
      </c>
      <c r="G1685">
        <v>17</v>
      </c>
    </row>
    <row r="1686" spans="1:7" x14ac:dyDescent="0.2">
      <c r="A1686" t="s">
        <v>48</v>
      </c>
      <c r="B1686" t="s">
        <v>9</v>
      </c>
      <c r="C1686" t="s">
        <v>28</v>
      </c>
      <c r="D1686" t="s">
        <v>17</v>
      </c>
      <c r="E1686" t="s">
        <v>12</v>
      </c>
      <c r="F1686" t="s">
        <v>13</v>
      </c>
      <c r="G1686">
        <v>17</v>
      </c>
    </row>
    <row r="1687" spans="1:7" x14ac:dyDescent="0.2">
      <c r="A1687" t="s">
        <v>48</v>
      </c>
      <c r="B1687" t="s">
        <v>9</v>
      </c>
      <c r="C1687" t="s">
        <v>29</v>
      </c>
      <c r="D1687" t="s">
        <v>11</v>
      </c>
      <c r="E1687" t="s">
        <v>12</v>
      </c>
      <c r="F1687" t="s">
        <v>13</v>
      </c>
      <c r="G1687">
        <v>13</v>
      </c>
    </row>
    <row r="1688" spans="1:7" x14ac:dyDescent="0.2">
      <c r="A1688" t="s">
        <v>48</v>
      </c>
      <c r="B1688" t="s">
        <v>9</v>
      </c>
      <c r="C1688" t="s">
        <v>29</v>
      </c>
      <c r="D1688" t="s">
        <v>16</v>
      </c>
      <c r="E1688" t="s">
        <v>12</v>
      </c>
      <c r="F1688" t="s">
        <v>13</v>
      </c>
      <c r="G1688">
        <v>12</v>
      </c>
    </row>
    <row r="1689" spans="1:7" x14ac:dyDescent="0.2">
      <c r="A1689" t="s">
        <v>48</v>
      </c>
      <c r="B1689" t="s">
        <v>9</v>
      </c>
      <c r="C1689" t="s">
        <v>29</v>
      </c>
      <c r="D1689" t="s">
        <v>17</v>
      </c>
      <c r="E1689" t="s">
        <v>12</v>
      </c>
      <c r="F1689" t="s">
        <v>13</v>
      </c>
      <c r="G1689">
        <v>5</v>
      </c>
    </row>
    <row r="1690" spans="1:7" x14ac:dyDescent="0.2">
      <c r="A1690" t="s">
        <v>48</v>
      </c>
      <c r="B1690" t="s">
        <v>30</v>
      </c>
      <c r="C1690" t="s">
        <v>10</v>
      </c>
      <c r="D1690" t="s">
        <v>11</v>
      </c>
      <c r="E1690" t="s">
        <v>12</v>
      </c>
      <c r="F1690" t="s">
        <v>13</v>
      </c>
      <c r="G1690">
        <v>3</v>
      </c>
    </row>
    <row r="1691" spans="1:7" x14ac:dyDescent="0.2">
      <c r="A1691" t="s">
        <v>48</v>
      </c>
      <c r="B1691" t="s">
        <v>30</v>
      </c>
      <c r="C1691" t="s">
        <v>10</v>
      </c>
      <c r="D1691" t="s">
        <v>16</v>
      </c>
      <c r="E1691" t="s">
        <v>12</v>
      </c>
      <c r="F1691" t="s">
        <v>13</v>
      </c>
      <c r="G1691">
        <v>3</v>
      </c>
    </row>
    <row r="1692" spans="1:7" x14ac:dyDescent="0.2">
      <c r="A1692" t="s">
        <v>48</v>
      </c>
      <c r="B1692" t="s">
        <v>30</v>
      </c>
      <c r="C1692" t="s">
        <v>10</v>
      </c>
      <c r="D1692" t="s">
        <v>20</v>
      </c>
      <c r="E1692" t="s">
        <v>12</v>
      </c>
      <c r="F1692" t="s">
        <v>13</v>
      </c>
      <c r="G1692">
        <v>1</v>
      </c>
    </row>
    <row r="1693" spans="1:7" x14ac:dyDescent="0.2">
      <c r="A1693" t="s">
        <v>48</v>
      </c>
      <c r="B1693" t="s">
        <v>30</v>
      </c>
      <c r="C1693" t="s">
        <v>10</v>
      </c>
      <c r="D1693" t="s">
        <v>17</v>
      </c>
      <c r="E1693" t="s">
        <v>12</v>
      </c>
      <c r="F1693" t="s">
        <v>13</v>
      </c>
      <c r="G1693">
        <v>34</v>
      </c>
    </row>
    <row r="1694" spans="1:7" x14ac:dyDescent="0.2">
      <c r="A1694" t="s">
        <v>48</v>
      </c>
      <c r="B1694" t="s">
        <v>30</v>
      </c>
      <c r="C1694" t="s">
        <v>18</v>
      </c>
      <c r="D1694" t="s">
        <v>17</v>
      </c>
      <c r="E1694" t="s">
        <v>12</v>
      </c>
      <c r="F1694" t="s">
        <v>13</v>
      </c>
      <c r="G1694">
        <v>29</v>
      </c>
    </row>
    <row r="1695" spans="1:7" x14ac:dyDescent="0.2">
      <c r="A1695" t="s">
        <v>48</v>
      </c>
      <c r="B1695" t="s">
        <v>30</v>
      </c>
      <c r="C1695" t="s">
        <v>19</v>
      </c>
      <c r="D1695" t="s">
        <v>11</v>
      </c>
      <c r="E1695" t="s">
        <v>12</v>
      </c>
      <c r="F1695" t="s">
        <v>13</v>
      </c>
      <c r="G1695">
        <v>2</v>
      </c>
    </row>
    <row r="1696" spans="1:7" x14ac:dyDescent="0.2">
      <c r="A1696" t="s">
        <v>48</v>
      </c>
      <c r="B1696" t="s">
        <v>30</v>
      </c>
      <c r="C1696" t="s">
        <v>19</v>
      </c>
      <c r="D1696" t="s">
        <v>16</v>
      </c>
      <c r="E1696" t="s">
        <v>12</v>
      </c>
      <c r="F1696" t="s">
        <v>13</v>
      </c>
      <c r="G1696">
        <v>1</v>
      </c>
    </row>
    <row r="1697" spans="1:7" x14ac:dyDescent="0.2">
      <c r="A1697" t="s">
        <v>48</v>
      </c>
      <c r="B1697" t="s">
        <v>30</v>
      </c>
      <c r="C1697" t="s">
        <v>19</v>
      </c>
      <c r="D1697" t="s">
        <v>17</v>
      </c>
      <c r="E1697" t="s">
        <v>12</v>
      </c>
      <c r="F1697" t="s">
        <v>13</v>
      </c>
      <c r="G1697">
        <v>9</v>
      </c>
    </row>
    <row r="1698" spans="1:7" x14ac:dyDescent="0.2">
      <c r="A1698" t="s">
        <v>48</v>
      </c>
      <c r="B1698" t="s">
        <v>30</v>
      </c>
      <c r="C1698" t="s">
        <v>21</v>
      </c>
      <c r="D1698" t="s">
        <v>11</v>
      </c>
      <c r="E1698" t="s">
        <v>12</v>
      </c>
      <c r="F1698" t="s">
        <v>13</v>
      </c>
      <c r="G1698">
        <v>3</v>
      </c>
    </row>
    <row r="1699" spans="1:7" x14ac:dyDescent="0.2">
      <c r="A1699" t="s">
        <v>48</v>
      </c>
      <c r="B1699" t="s">
        <v>30</v>
      </c>
      <c r="C1699" t="s">
        <v>21</v>
      </c>
      <c r="D1699" t="s">
        <v>16</v>
      </c>
      <c r="E1699" t="s">
        <v>12</v>
      </c>
      <c r="F1699" t="s">
        <v>13</v>
      </c>
      <c r="G1699">
        <v>1</v>
      </c>
    </row>
    <row r="1700" spans="1:7" x14ac:dyDescent="0.2">
      <c r="A1700" t="s">
        <v>48</v>
      </c>
      <c r="B1700" t="s">
        <v>30</v>
      </c>
      <c r="C1700" t="s">
        <v>21</v>
      </c>
      <c r="D1700" t="s">
        <v>17</v>
      </c>
      <c r="E1700" t="s">
        <v>12</v>
      </c>
      <c r="F1700" t="s">
        <v>13</v>
      </c>
      <c r="G1700">
        <v>8</v>
      </c>
    </row>
    <row r="1701" spans="1:7" x14ac:dyDescent="0.2">
      <c r="A1701" t="s">
        <v>48</v>
      </c>
      <c r="B1701" t="s">
        <v>30</v>
      </c>
      <c r="C1701" t="s">
        <v>22</v>
      </c>
      <c r="D1701" t="s">
        <v>11</v>
      </c>
      <c r="E1701" t="s">
        <v>12</v>
      </c>
      <c r="F1701" t="s">
        <v>13</v>
      </c>
      <c r="G1701">
        <v>2</v>
      </c>
    </row>
    <row r="1702" spans="1:7" x14ac:dyDescent="0.2">
      <c r="A1702" t="s">
        <v>48</v>
      </c>
      <c r="B1702" t="s">
        <v>30</v>
      </c>
      <c r="C1702" t="s">
        <v>22</v>
      </c>
      <c r="D1702" t="s">
        <v>17</v>
      </c>
      <c r="E1702" t="s">
        <v>12</v>
      </c>
      <c r="F1702" t="s">
        <v>13</v>
      </c>
      <c r="G1702">
        <v>2</v>
      </c>
    </row>
    <row r="1703" spans="1:7" x14ac:dyDescent="0.2">
      <c r="A1703" t="s">
        <v>48</v>
      </c>
      <c r="B1703" t="s">
        <v>30</v>
      </c>
      <c r="C1703" t="s">
        <v>23</v>
      </c>
      <c r="D1703" t="s">
        <v>11</v>
      </c>
      <c r="E1703" t="s">
        <v>12</v>
      </c>
      <c r="F1703" t="s">
        <v>13</v>
      </c>
      <c r="G1703">
        <v>1</v>
      </c>
    </row>
    <row r="1704" spans="1:7" x14ac:dyDescent="0.2">
      <c r="A1704" t="s">
        <v>48</v>
      </c>
      <c r="B1704" t="s">
        <v>30</v>
      </c>
      <c r="C1704" t="s">
        <v>23</v>
      </c>
      <c r="D1704" t="s">
        <v>17</v>
      </c>
      <c r="E1704" t="s">
        <v>12</v>
      </c>
      <c r="F1704" t="s">
        <v>13</v>
      </c>
      <c r="G1704">
        <v>4</v>
      </c>
    </row>
    <row r="1705" spans="1:7" x14ac:dyDescent="0.2">
      <c r="A1705" t="s">
        <v>48</v>
      </c>
      <c r="B1705" t="s">
        <v>30</v>
      </c>
      <c r="C1705" t="s">
        <v>24</v>
      </c>
      <c r="D1705" t="s">
        <v>11</v>
      </c>
      <c r="E1705" t="s">
        <v>12</v>
      </c>
      <c r="F1705" t="s">
        <v>13</v>
      </c>
      <c r="G1705">
        <v>1</v>
      </c>
    </row>
    <row r="1706" spans="1:7" x14ac:dyDescent="0.2">
      <c r="A1706" t="s">
        <v>48</v>
      </c>
      <c r="B1706" t="s">
        <v>30</v>
      </c>
      <c r="C1706" t="s">
        <v>24</v>
      </c>
      <c r="D1706" t="s">
        <v>17</v>
      </c>
      <c r="E1706" t="s">
        <v>12</v>
      </c>
      <c r="F1706" t="s">
        <v>13</v>
      </c>
      <c r="G1706">
        <v>1</v>
      </c>
    </row>
    <row r="1707" spans="1:7" x14ac:dyDescent="0.2">
      <c r="A1707" t="s">
        <v>48</v>
      </c>
      <c r="B1707" t="s">
        <v>30</v>
      </c>
      <c r="C1707" t="s">
        <v>25</v>
      </c>
      <c r="D1707" t="s">
        <v>17</v>
      </c>
      <c r="E1707" t="s">
        <v>12</v>
      </c>
      <c r="F1707" t="s">
        <v>13</v>
      </c>
      <c r="G1707">
        <v>3</v>
      </c>
    </row>
    <row r="1708" spans="1:7" x14ac:dyDescent="0.2">
      <c r="A1708" t="s">
        <v>48</v>
      </c>
      <c r="B1708" t="s">
        <v>30</v>
      </c>
      <c r="C1708" t="s">
        <v>26</v>
      </c>
      <c r="D1708" t="s">
        <v>11</v>
      </c>
      <c r="E1708" t="s">
        <v>12</v>
      </c>
      <c r="F1708" t="s">
        <v>13</v>
      </c>
      <c r="G1708">
        <v>1</v>
      </c>
    </row>
    <row r="1709" spans="1:7" x14ac:dyDescent="0.2">
      <c r="A1709" t="s">
        <v>48</v>
      </c>
      <c r="B1709" t="s">
        <v>30</v>
      </c>
      <c r="C1709" t="s">
        <v>26</v>
      </c>
      <c r="D1709" t="s">
        <v>16</v>
      </c>
      <c r="E1709" t="s">
        <v>12</v>
      </c>
      <c r="F1709" t="s">
        <v>13</v>
      </c>
      <c r="G1709">
        <v>4</v>
      </c>
    </row>
    <row r="1710" spans="1:7" x14ac:dyDescent="0.2">
      <c r="A1710" t="s">
        <v>48</v>
      </c>
      <c r="B1710" t="s">
        <v>30</v>
      </c>
      <c r="C1710" t="s">
        <v>26</v>
      </c>
      <c r="D1710" t="s">
        <v>17</v>
      </c>
      <c r="E1710" t="s">
        <v>12</v>
      </c>
      <c r="F1710" t="s">
        <v>13</v>
      </c>
      <c r="G1710">
        <v>22.999999999999996</v>
      </c>
    </row>
    <row r="1711" spans="1:7" x14ac:dyDescent="0.2">
      <c r="A1711" t="s">
        <v>48</v>
      </c>
      <c r="B1711" t="s">
        <v>30</v>
      </c>
      <c r="C1711" t="s">
        <v>27</v>
      </c>
      <c r="D1711" t="s">
        <v>11</v>
      </c>
      <c r="E1711" t="s">
        <v>12</v>
      </c>
      <c r="F1711" t="s">
        <v>13</v>
      </c>
      <c r="G1711">
        <v>1</v>
      </c>
    </row>
    <row r="1712" spans="1:7" x14ac:dyDescent="0.2">
      <c r="A1712" t="s">
        <v>48</v>
      </c>
      <c r="B1712" t="s">
        <v>30</v>
      </c>
      <c r="C1712" t="s">
        <v>27</v>
      </c>
      <c r="D1712" t="s">
        <v>16</v>
      </c>
      <c r="E1712" t="s">
        <v>12</v>
      </c>
      <c r="F1712" t="s">
        <v>13</v>
      </c>
      <c r="G1712">
        <v>1</v>
      </c>
    </row>
    <row r="1713" spans="1:7" x14ac:dyDescent="0.2">
      <c r="A1713" t="s">
        <v>48</v>
      </c>
      <c r="B1713" t="s">
        <v>30</v>
      </c>
      <c r="C1713" t="s">
        <v>27</v>
      </c>
      <c r="D1713" t="s">
        <v>17</v>
      </c>
      <c r="E1713" t="s">
        <v>12</v>
      </c>
      <c r="F1713" t="s">
        <v>13</v>
      </c>
      <c r="G1713">
        <v>24</v>
      </c>
    </row>
    <row r="1714" spans="1:7" x14ac:dyDescent="0.2">
      <c r="A1714" t="s">
        <v>48</v>
      </c>
      <c r="B1714" t="s">
        <v>30</v>
      </c>
      <c r="C1714" t="s">
        <v>28</v>
      </c>
      <c r="D1714" t="s">
        <v>16</v>
      </c>
      <c r="E1714" t="s">
        <v>12</v>
      </c>
      <c r="F1714" t="s">
        <v>13</v>
      </c>
      <c r="G1714">
        <v>2</v>
      </c>
    </row>
    <row r="1715" spans="1:7" x14ac:dyDescent="0.2">
      <c r="A1715" t="s">
        <v>48</v>
      </c>
      <c r="B1715" t="s">
        <v>30</v>
      </c>
      <c r="C1715" t="s">
        <v>28</v>
      </c>
      <c r="D1715" t="s">
        <v>17</v>
      </c>
      <c r="E1715" t="s">
        <v>12</v>
      </c>
      <c r="F1715" t="s">
        <v>13</v>
      </c>
      <c r="G1715">
        <v>14</v>
      </c>
    </row>
    <row r="1716" spans="1:7" x14ac:dyDescent="0.2">
      <c r="A1716" t="s">
        <v>48</v>
      </c>
      <c r="B1716" t="s">
        <v>30</v>
      </c>
      <c r="C1716" t="s">
        <v>29</v>
      </c>
      <c r="D1716" t="s">
        <v>11</v>
      </c>
      <c r="E1716" t="s">
        <v>12</v>
      </c>
      <c r="F1716" t="s">
        <v>13</v>
      </c>
      <c r="G1716">
        <v>2</v>
      </c>
    </row>
    <row r="1717" spans="1:7" x14ac:dyDescent="0.2">
      <c r="A1717" t="s">
        <v>48</v>
      </c>
      <c r="B1717" t="s">
        <v>30</v>
      </c>
      <c r="C1717" t="s">
        <v>29</v>
      </c>
      <c r="D1717" t="s">
        <v>16</v>
      </c>
      <c r="E1717" t="s">
        <v>12</v>
      </c>
      <c r="F1717" t="s">
        <v>13</v>
      </c>
      <c r="G1717">
        <v>3</v>
      </c>
    </row>
    <row r="1718" spans="1:7" x14ac:dyDescent="0.2">
      <c r="A1718" t="s">
        <v>48</v>
      </c>
      <c r="B1718" t="s">
        <v>30</v>
      </c>
      <c r="C1718" t="s">
        <v>29</v>
      </c>
      <c r="D1718" t="s">
        <v>17</v>
      </c>
      <c r="E1718" t="s">
        <v>12</v>
      </c>
      <c r="F1718" t="s">
        <v>13</v>
      </c>
      <c r="G1718">
        <v>26</v>
      </c>
    </row>
    <row r="1719" spans="1:7" x14ac:dyDescent="0.2">
      <c r="A1719" t="s">
        <v>48</v>
      </c>
      <c r="B1719" t="s">
        <v>31</v>
      </c>
      <c r="C1719" t="s">
        <v>10</v>
      </c>
      <c r="D1719" t="s">
        <v>11</v>
      </c>
      <c r="E1719" t="s">
        <v>12</v>
      </c>
      <c r="F1719" t="s">
        <v>13</v>
      </c>
      <c r="G1719">
        <v>4</v>
      </c>
    </row>
    <row r="1720" spans="1:7" x14ac:dyDescent="0.2">
      <c r="A1720" t="s">
        <v>48</v>
      </c>
      <c r="B1720" t="s">
        <v>31</v>
      </c>
      <c r="C1720" t="s">
        <v>10</v>
      </c>
      <c r="D1720" t="s">
        <v>16</v>
      </c>
      <c r="E1720" t="s">
        <v>12</v>
      </c>
      <c r="F1720" t="s">
        <v>13</v>
      </c>
      <c r="G1720">
        <v>2</v>
      </c>
    </row>
    <row r="1721" spans="1:7" x14ac:dyDescent="0.2">
      <c r="A1721" t="s">
        <v>48</v>
      </c>
      <c r="B1721" t="s">
        <v>31</v>
      </c>
      <c r="C1721" t="s">
        <v>10</v>
      </c>
      <c r="D1721" t="s">
        <v>17</v>
      </c>
      <c r="E1721" t="s">
        <v>12</v>
      </c>
      <c r="F1721" t="s">
        <v>13</v>
      </c>
      <c r="G1721">
        <v>2</v>
      </c>
    </row>
    <row r="1722" spans="1:7" x14ac:dyDescent="0.2">
      <c r="A1722" t="s">
        <v>48</v>
      </c>
      <c r="B1722" t="s">
        <v>31</v>
      </c>
      <c r="C1722" t="s">
        <v>18</v>
      </c>
      <c r="D1722" t="s">
        <v>11</v>
      </c>
      <c r="E1722" t="s">
        <v>12</v>
      </c>
      <c r="F1722" t="s">
        <v>13</v>
      </c>
      <c r="G1722">
        <v>6</v>
      </c>
    </row>
    <row r="1723" spans="1:7" x14ac:dyDescent="0.2">
      <c r="A1723" t="s">
        <v>48</v>
      </c>
      <c r="B1723" t="s">
        <v>31</v>
      </c>
      <c r="C1723" t="s">
        <v>18</v>
      </c>
      <c r="D1723" t="s">
        <v>17</v>
      </c>
      <c r="E1723" t="s">
        <v>12</v>
      </c>
      <c r="F1723" t="s">
        <v>13</v>
      </c>
      <c r="G1723">
        <v>9</v>
      </c>
    </row>
    <row r="1724" spans="1:7" x14ac:dyDescent="0.2">
      <c r="A1724" t="s">
        <v>48</v>
      </c>
      <c r="B1724" t="s">
        <v>31</v>
      </c>
      <c r="C1724" t="s">
        <v>19</v>
      </c>
      <c r="D1724" t="s">
        <v>11</v>
      </c>
      <c r="E1724" t="s">
        <v>12</v>
      </c>
      <c r="F1724" t="s">
        <v>13</v>
      </c>
      <c r="G1724">
        <v>6</v>
      </c>
    </row>
    <row r="1725" spans="1:7" x14ac:dyDescent="0.2">
      <c r="A1725" t="s">
        <v>48</v>
      </c>
      <c r="B1725" t="s">
        <v>31</v>
      </c>
      <c r="C1725" t="s">
        <v>19</v>
      </c>
      <c r="D1725" t="s">
        <v>16</v>
      </c>
      <c r="E1725" t="s">
        <v>12</v>
      </c>
      <c r="F1725" t="s">
        <v>13</v>
      </c>
      <c r="G1725">
        <v>1</v>
      </c>
    </row>
    <row r="1726" spans="1:7" x14ac:dyDescent="0.2">
      <c r="A1726" t="s">
        <v>48</v>
      </c>
      <c r="B1726" t="s">
        <v>31</v>
      </c>
      <c r="C1726" t="s">
        <v>19</v>
      </c>
      <c r="D1726" t="s">
        <v>17</v>
      </c>
      <c r="E1726" t="s">
        <v>12</v>
      </c>
      <c r="F1726" t="s">
        <v>13</v>
      </c>
      <c r="G1726">
        <v>5</v>
      </c>
    </row>
    <row r="1727" spans="1:7" x14ac:dyDescent="0.2">
      <c r="A1727" t="s">
        <v>48</v>
      </c>
      <c r="B1727" t="s">
        <v>31</v>
      </c>
      <c r="C1727" t="s">
        <v>21</v>
      </c>
      <c r="D1727" t="s">
        <v>11</v>
      </c>
      <c r="E1727" t="s">
        <v>12</v>
      </c>
      <c r="F1727" t="s">
        <v>13</v>
      </c>
      <c r="G1727">
        <v>7</v>
      </c>
    </row>
    <row r="1728" spans="1:7" x14ac:dyDescent="0.2">
      <c r="A1728" t="s">
        <v>48</v>
      </c>
      <c r="B1728" t="s">
        <v>31</v>
      </c>
      <c r="C1728" t="s">
        <v>21</v>
      </c>
      <c r="D1728" t="s">
        <v>17</v>
      </c>
      <c r="E1728" t="s">
        <v>12</v>
      </c>
      <c r="F1728" t="s">
        <v>13</v>
      </c>
      <c r="G1728">
        <v>5</v>
      </c>
    </row>
    <row r="1729" spans="1:7" x14ac:dyDescent="0.2">
      <c r="A1729" t="s">
        <v>48</v>
      </c>
      <c r="B1729" t="s">
        <v>31</v>
      </c>
      <c r="C1729" t="s">
        <v>22</v>
      </c>
      <c r="D1729" t="s">
        <v>11</v>
      </c>
      <c r="E1729" t="s">
        <v>12</v>
      </c>
      <c r="F1729" t="s">
        <v>13</v>
      </c>
      <c r="G1729">
        <v>4</v>
      </c>
    </row>
    <row r="1730" spans="1:7" x14ac:dyDescent="0.2">
      <c r="A1730" t="s">
        <v>48</v>
      </c>
      <c r="B1730" t="s">
        <v>31</v>
      </c>
      <c r="C1730" t="s">
        <v>22</v>
      </c>
      <c r="D1730" t="s">
        <v>17</v>
      </c>
      <c r="E1730" t="s">
        <v>12</v>
      </c>
      <c r="F1730" t="s">
        <v>13</v>
      </c>
      <c r="G1730">
        <v>4</v>
      </c>
    </row>
    <row r="1731" spans="1:7" x14ac:dyDescent="0.2">
      <c r="A1731" t="s">
        <v>48</v>
      </c>
      <c r="B1731" t="s">
        <v>31</v>
      </c>
      <c r="C1731" t="s">
        <v>23</v>
      </c>
      <c r="D1731" t="s">
        <v>11</v>
      </c>
      <c r="E1731" t="s">
        <v>12</v>
      </c>
      <c r="F1731" t="s">
        <v>13</v>
      </c>
      <c r="G1731">
        <v>4</v>
      </c>
    </row>
    <row r="1732" spans="1:7" x14ac:dyDescent="0.2">
      <c r="A1732" t="s">
        <v>48</v>
      </c>
      <c r="B1732" t="s">
        <v>31</v>
      </c>
      <c r="C1732" t="s">
        <v>23</v>
      </c>
      <c r="D1732" t="s">
        <v>16</v>
      </c>
      <c r="E1732" t="s">
        <v>12</v>
      </c>
      <c r="F1732" t="s">
        <v>13</v>
      </c>
      <c r="G1732">
        <v>1</v>
      </c>
    </row>
    <row r="1733" spans="1:7" x14ac:dyDescent="0.2">
      <c r="A1733" t="s">
        <v>48</v>
      </c>
      <c r="B1733" t="s">
        <v>31</v>
      </c>
      <c r="C1733" t="s">
        <v>23</v>
      </c>
      <c r="D1733" t="s">
        <v>17</v>
      </c>
      <c r="E1733" t="s">
        <v>12</v>
      </c>
      <c r="F1733" t="s">
        <v>13</v>
      </c>
      <c r="G1733">
        <v>2</v>
      </c>
    </row>
    <row r="1734" spans="1:7" x14ac:dyDescent="0.2">
      <c r="A1734" t="s">
        <v>48</v>
      </c>
      <c r="B1734" t="s">
        <v>31</v>
      </c>
      <c r="C1734" t="s">
        <v>24</v>
      </c>
      <c r="D1734" t="s">
        <v>11</v>
      </c>
      <c r="E1734" t="s">
        <v>12</v>
      </c>
      <c r="F1734" t="s">
        <v>13</v>
      </c>
      <c r="G1734">
        <v>6</v>
      </c>
    </row>
    <row r="1735" spans="1:7" x14ac:dyDescent="0.2">
      <c r="A1735" t="s">
        <v>48</v>
      </c>
      <c r="B1735" t="s">
        <v>31</v>
      </c>
      <c r="C1735" t="s">
        <v>24</v>
      </c>
      <c r="D1735" t="s">
        <v>17</v>
      </c>
      <c r="E1735" t="s">
        <v>12</v>
      </c>
      <c r="F1735" t="s">
        <v>13</v>
      </c>
      <c r="G1735">
        <v>4</v>
      </c>
    </row>
    <row r="1736" spans="1:7" x14ac:dyDescent="0.2">
      <c r="A1736" t="s">
        <v>48</v>
      </c>
      <c r="B1736" t="s">
        <v>31</v>
      </c>
      <c r="C1736" t="s">
        <v>25</v>
      </c>
      <c r="D1736" t="s">
        <v>11</v>
      </c>
      <c r="E1736" t="s">
        <v>12</v>
      </c>
      <c r="F1736" t="s">
        <v>13</v>
      </c>
      <c r="G1736">
        <v>2</v>
      </c>
    </row>
    <row r="1737" spans="1:7" x14ac:dyDescent="0.2">
      <c r="A1737" t="s">
        <v>48</v>
      </c>
      <c r="B1737" t="s">
        <v>31</v>
      </c>
      <c r="C1737" t="s">
        <v>25</v>
      </c>
      <c r="D1737" t="s">
        <v>16</v>
      </c>
      <c r="E1737" t="s">
        <v>12</v>
      </c>
      <c r="F1737" t="s">
        <v>13</v>
      </c>
      <c r="G1737">
        <v>6</v>
      </c>
    </row>
    <row r="1738" spans="1:7" x14ac:dyDescent="0.2">
      <c r="A1738" t="s">
        <v>48</v>
      </c>
      <c r="B1738" t="s">
        <v>31</v>
      </c>
      <c r="C1738" t="s">
        <v>25</v>
      </c>
      <c r="D1738" t="s">
        <v>20</v>
      </c>
      <c r="E1738" t="s">
        <v>12</v>
      </c>
      <c r="F1738" t="s">
        <v>13</v>
      </c>
      <c r="G1738">
        <v>2</v>
      </c>
    </row>
    <row r="1739" spans="1:7" x14ac:dyDescent="0.2">
      <c r="A1739" t="s">
        <v>48</v>
      </c>
      <c r="B1739" t="s">
        <v>31</v>
      </c>
      <c r="C1739" t="s">
        <v>25</v>
      </c>
      <c r="D1739" t="s">
        <v>17</v>
      </c>
      <c r="E1739" t="s">
        <v>12</v>
      </c>
      <c r="F1739" t="s">
        <v>13</v>
      </c>
      <c r="G1739">
        <v>18</v>
      </c>
    </row>
    <row r="1740" spans="1:7" x14ac:dyDescent="0.2">
      <c r="A1740" t="s">
        <v>48</v>
      </c>
      <c r="B1740" t="s">
        <v>31</v>
      </c>
      <c r="C1740" t="s">
        <v>26</v>
      </c>
      <c r="D1740" t="s">
        <v>11</v>
      </c>
      <c r="E1740" t="s">
        <v>12</v>
      </c>
      <c r="F1740" t="s">
        <v>13</v>
      </c>
      <c r="G1740">
        <v>2</v>
      </c>
    </row>
    <row r="1741" spans="1:7" x14ac:dyDescent="0.2">
      <c r="A1741" t="s">
        <v>48</v>
      </c>
      <c r="B1741" t="s">
        <v>31</v>
      </c>
      <c r="C1741" t="s">
        <v>26</v>
      </c>
      <c r="D1741" t="s">
        <v>16</v>
      </c>
      <c r="E1741" t="s">
        <v>12</v>
      </c>
      <c r="F1741" t="s">
        <v>13</v>
      </c>
      <c r="G1741">
        <v>8</v>
      </c>
    </row>
    <row r="1742" spans="1:7" x14ac:dyDescent="0.2">
      <c r="A1742" t="s">
        <v>48</v>
      </c>
      <c r="B1742" t="s">
        <v>31</v>
      </c>
      <c r="C1742" t="s">
        <v>26</v>
      </c>
      <c r="D1742" t="s">
        <v>17</v>
      </c>
      <c r="E1742" t="s">
        <v>12</v>
      </c>
      <c r="F1742" t="s">
        <v>13</v>
      </c>
      <c r="G1742">
        <v>52</v>
      </c>
    </row>
    <row r="1743" spans="1:7" x14ac:dyDescent="0.2">
      <c r="A1743" t="s">
        <v>48</v>
      </c>
      <c r="B1743" t="s">
        <v>31</v>
      </c>
      <c r="C1743" t="s">
        <v>27</v>
      </c>
      <c r="D1743" t="s">
        <v>11</v>
      </c>
      <c r="E1743" t="s">
        <v>12</v>
      </c>
      <c r="F1743" t="s">
        <v>13</v>
      </c>
      <c r="G1743">
        <v>3</v>
      </c>
    </row>
    <row r="1744" spans="1:7" x14ac:dyDescent="0.2">
      <c r="A1744" t="s">
        <v>48</v>
      </c>
      <c r="B1744" t="s">
        <v>31</v>
      </c>
      <c r="C1744" t="s">
        <v>27</v>
      </c>
      <c r="D1744" t="s">
        <v>16</v>
      </c>
      <c r="E1744" t="s">
        <v>12</v>
      </c>
      <c r="F1744" t="s">
        <v>13</v>
      </c>
      <c r="G1744">
        <v>4</v>
      </c>
    </row>
    <row r="1745" spans="1:7" x14ac:dyDescent="0.2">
      <c r="A1745" t="s">
        <v>48</v>
      </c>
      <c r="B1745" t="s">
        <v>31</v>
      </c>
      <c r="C1745" t="s">
        <v>27</v>
      </c>
      <c r="D1745" t="s">
        <v>17</v>
      </c>
      <c r="E1745" t="s">
        <v>12</v>
      </c>
      <c r="F1745" t="s">
        <v>13</v>
      </c>
      <c r="G1745">
        <v>21</v>
      </c>
    </row>
    <row r="1746" spans="1:7" x14ac:dyDescent="0.2">
      <c r="A1746" t="s">
        <v>48</v>
      </c>
      <c r="B1746" t="s">
        <v>31</v>
      </c>
      <c r="C1746" t="s">
        <v>28</v>
      </c>
      <c r="D1746" t="s">
        <v>11</v>
      </c>
      <c r="E1746" t="s">
        <v>12</v>
      </c>
      <c r="F1746" t="s">
        <v>13</v>
      </c>
      <c r="G1746">
        <v>2</v>
      </c>
    </row>
    <row r="1747" spans="1:7" x14ac:dyDescent="0.2">
      <c r="A1747" t="s">
        <v>48</v>
      </c>
      <c r="B1747" t="s">
        <v>31</v>
      </c>
      <c r="C1747" t="s">
        <v>28</v>
      </c>
      <c r="D1747" t="s">
        <v>16</v>
      </c>
      <c r="E1747" t="s">
        <v>12</v>
      </c>
      <c r="F1747" t="s">
        <v>13</v>
      </c>
      <c r="G1747">
        <v>1</v>
      </c>
    </row>
    <row r="1748" spans="1:7" x14ac:dyDescent="0.2">
      <c r="A1748" t="s">
        <v>48</v>
      </c>
      <c r="B1748" t="s">
        <v>31</v>
      </c>
      <c r="C1748" t="s">
        <v>28</v>
      </c>
      <c r="D1748" t="s">
        <v>17</v>
      </c>
      <c r="E1748" t="s">
        <v>12</v>
      </c>
      <c r="F1748" t="s">
        <v>13</v>
      </c>
      <c r="G1748">
        <v>14</v>
      </c>
    </row>
    <row r="1749" spans="1:7" x14ac:dyDescent="0.2">
      <c r="A1749" t="s">
        <v>48</v>
      </c>
      <c r="B1749" t="s">
        <v>31</v>
      </c>
      <c r="C1749" t="s">
        <v>29</v>
      </c>
      <c r="D1749" t="s">
        <v>11</v>
      </c>
      <c r="E1749" t="s">
        <v>12</v>
      </c>
      <c r="F1749" t="s">
        <v>13</v>
      </c>
      <c r="G1749">
        <v>1</v>
      </c>
    </row>
    <row r="1750" spans="1:7" x14ac:dyDescent="0.2">
      <c r="A1750" t="s">
        <v>48</v>
      </c>
      <c r="B1750" t="s">
        <v>31</v>
      </c>
      <c r="C1750" t="s">
        <v>29</v>
      </c>
      <c r="D1750" t="s">
        <v>16</v>
      </c>
      <c r="E1750" t="s">
        <v>12</v>
      </c>
      <c r="F1750" t="s">
        <v>13</v>
      </c>
      <c r="G1750">
        <v>2</v>
      </c>
    </row>
    <row r="1751" spans="1:7" x14ac:dyDescent="0.2">
      <c r="A1751" t="s">
        <v>48</v>
      </c>
      <c r="B1751" t="s">
        <v>31</v>
      </c>
      <c r="C1751" t="s">
        <v>29</v>
      </c>
      <c r="D1751" t="s">
        <v>17</v>
      </c>
      <c r="E1751" t="s">
        <v>12</v>
      </c>
      <c r="F1751" t="s">
        <v>13</v>
      </c>
      <c r="G1751">
        <v>9</v>
      </c>
    </row>
    <row r="1752" spans="1:7" x14ac:dyDescent="0.2">
      <c r="A1752" t="s">
        <v>48</v>
      </c>
      <c r="B1752" t="s">
        <v>32</v>
      </c>
      <c r="C1752" t="s">
        <v>10</v>
      </c>
      <c r="D1752" t="s">
        <v>20</v>
      </c>
      <c r="E1752" t="s">
        <v>12</v>
      </c>
      <c r="F1752" t="s">
        <v>13</v>
      </c>
      <c r="G1752">
        <v>2</v>
      </c>
    </row>
    <row r="1753" spans="1:7" x14ac:dyDescent="0.2">
      <c r="A1753" t="s">
        <v>48</v>
      </c>
      <c r="B1753" t="s">
        <v>32</v>
      </c>
      <c r="C1753" t="s">
        <v>10</v>
      </c>
      <c r="D1753" t="s">
        <v>17</v>
      </c>
      <c r="E1753" t="s">
        <v>12</v>
      </c>
      <c r="F1753" t="s">
        <v>13</v>
      </c>
      <c r="G1753">
        <v>2</v>
      </c>
    </row>
    <row r="1754" spans="1:7" x14ac:dyDescent="0.2">
      <c r="A1754" t="s">
        <v>48</v>
      </c>
      <c r="B1754" t="s">
        <v>32</v>
      </c>
      <c r="C1754" t="s">
        <v>18</v>
      </c>
      <c r="D1754" t="s">
        <v>17</v>
      </c>
      <c r="E1754" t="s">
        <v>12</v>
      </c>
      <c r="F1754" t="s">
        <v>13</v>
      </c>
      <c r="G1754">
        <v>2</v>
      </c>
    </row>
    <row r="1755" spans="1:7" x14ac:dyDescent="0.2">
      <c r="A1755" t="s">
        <v>48</v>
      </c>
      <c r="B1755" t="s">
        <v>32</v>
      </c>
      <c r="C1755" t="s">
        <v>19</v>
      </c>
      <c r="D1755" t="s">
        <v>17</v>
      </c>
      <c r="E1755" t="s">
        <v>12</v>
      </c>
      <c r="F1755" t="s">
        <v>13</v>
      </c>
      <c r="G1755">
        <v>1</v>
      </c>
    </row>
    <row r="1756" spans="1:7" x14ac:dyDescent="0.2">
      <c r="A1756" t="s">
        <v>48</v>
      </c>
      <c r="B1756" t="s">
        <v>32</v>
      </c>
      <c r="C1756" t="s">
        <v>21</v>
      </c>
      <c r="D1756" t="s">
        <v>11</v>
      </c>
      <c r="E1756" t="s">
        <v>12</v>
      </c>
      <c r="F1756" t="s">
        <v>13</v>
      </c>
      <c r="G1756">
        <v>1</v>
      </c>
    </row>
    <row r="1757" spans="1:7" x14ac:dyDescent="0.2">
      <c r="A1757" t="s">
        <v>48</v>
      </c>
      <c r="B1757" t="s">
        <v>32</v>
      </c>
      <c r="C1757" t="s">
        <v>21</v>
      </c>
      <c r="D1757" t="s">
        <v>17</v>
      </c>
      <c r="E1757" t="s">
        <v>12</v>
      </c>
      <c r="F1757" t="s">
        <v>13</v>
      </c>
      <c r="G1757">
        <v>1</v>
      </c>
    </row>
    <row r="1758" spans="1:7" x14ac:dyDescent="0.2">
      <c r="A1758" t="s">
        <v>48</v>
      </c>
      <c r="B1758" t="s">
        <v>32</v>
      </c>
      <c r="C1758" t="s">
        <v>22</v>
      </c>
      <c r="D1758" t="s">
        <v>11</v>
      </c>
      <c r="E1758" t="s">
        <v>12</v>
      </c>
      <c r="F1758" t="s">
        <v>13</v>
      </c>
      <c r="G1758">
        <v>1</v>
      </c>
    </row>
    <row r="1759" spans="1:7" x14ac:dyDescent="0.2">
      <c r="A1759" t="s">
        <v>48</v>
      </c>
      <c r="B1759" t="s">
        <v>32</v>
      </c>
      <c r="C1759" t="s">
        <v>23</v>
      </c>
      <c r="D1759" t="s">
        <v>16</v>
      </c>
      <c r="E1759" t="s">
        <v>12</v>
      </c>
      <c r="F1759" t="s">
        <v>13</v>
      </c>
      <c r="G1759">
        <v>1</v>
      </c>
    </row>
    <row r="1760" spans="1:7" x14ac:dyDescent="0.2">
      <c r="A1760" t="s">
        <v>48</v>
      </c>
      <c r="B1760" t="s">
        <v>32</v>
      </c>
      <c r="C1760" t="s">
        <v>23</v>
      </c>
      <c r="D1760" t="s">
        <v>17</v>
      </c>
      <c r="E1760" t="s">
        <v>12</v>
      </c>
      <c r="F1760" t="s">
        <v>13</v>
      </c>
      <c r="G1760">
        <v>3</v>
      </c>
    </row>
    <row r="1761" spans="1:7" x14ac:dyDescent="0.2">
      <c r="A1761" t="s">
        <v>48</v>
      </c>
      <c r="B1761" t="s">
        <v>32</v>
      </c>
      <c r="C1761" t="s">
        <v>24</v>
      </c>
      <c r="D1761" t="s">
        <v>17</v>
      </c>
      <c r="E1761" t="s">
        <v>12</v>
      </c>
      <c r="F1761" t="s">
        <v>13</v>
      </c>
      <c r="G1761">
        <v>3</v>
      </c>
    </row>
    <row r="1762" spans="1:7" x14ac:dyDescent="0.2">
      <c r="A1762" t="s">
        <v>48</v>
      </c>
      <c r="B1762" t="s">
        <v>32</v>
      </c>
      <c r="C1762" t="s">
        <v>25</v>
      </c>
      <c r="D1762" t="s">
        <v>17</v>
      </c>
      <c r="E1762" t="s">
        <v>12</v>
      </c>
      <c r="F1762" t="s">
        <v>13</v>
      </c>
      <c r="G1762">
        <v>1</v>
      </c>
    </row>
    <row r="1763" spans="1:7" x14ac:dyDescent="0.2">
      <c r="A1763" t="s">
        <v>48</v>
      </c>
      <c r="B1763" t="s">
        <v>32</v>
      </c>
      <c r="C1763" t="s">
        <v>27</v>
      </c>
      <c r="D1763" t="s">
        <v>11</v>
      </c>
      <c r="E1763" t="s">
        <v>12</v>
      </c>
      <c r="F1763" t="s">
        <v>13</v>
      </c>
      <c r="G1763">
        <v>1</v>
      </c>
    </row>
    <row r="1764" spans="1:7" x14ac:dyDescent="0.2">
      <c r="A1764" t="s">
        <v>48</v>
      </c>
      <c r="B1764" t="s">
        <v>32</v>
      </c>
      <c r="C1764" t="s">
        <v>27</v>
      </c>
      <c r="D1764" t="s">
        <v>17</v>
      </c>
      <c r="E1764" t="s">
        <v>12</v>
      </c>
      <c r="F1764" t="s">
        <v>13</v>
      </c>
      <c r="G1764">
        <v>8</v>
      </c>
    </row>
    <row r="1765" spans="1:7" x14ac:dyDescent="0.2">
      <c r="A1765" t="s">
        <v>48</v>
      </c>
      <c r="B1765" t="s">
        <v>32</v>
      </c>
      <c r="C1765" t="s">
        <v>29</v>
      </c>
      <c r="D1765" t="s">
        <v>17</v>
      </c>
      <c r="E1765" t="s">
        <v>12</v>
      </c>
      <c r="F1765" t="s">
        <v>13</v>
      </c>
      <c r="G1765">
        <v>2</v>
      </c>
    </row>
  </sheetData>
  <autoFilter ref="A1:G176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 width="80"/>
  </cols>
  <sheetData>
    <row r="1" spans="1:1" x14ac:dyDescent="0.2">
      <c r="A1"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Material Groups</vt:lpstr>
      <vt:lpstr>Totals</vt:lpstr>
      <vt:lpstr>Leaks Repaired per 100 Miles</vt:lpstr>
      <vt:lpstr>SQL Results</vt:lpstr>
      <vt:lpstr>SQL Statement</vt:lpstr>
    </vt:vector>
  </TitlesOfParts>
  <Company>Allround Automations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Buchner, Les</cp:lastModifiedBy>
  <dcterms:created xsi:type="dcterms:W3CDTF">2012-09-20T09:04:11Z</dcterms:created>
  <dcterms:modified xsi:type="dcterms:W3CDTF">2012-09-21T21:25:54Z</dcterms:modified>
</cp:coreProperties>
</file>