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jparrillo\Desktop\Wildfire Mitigation Plan\September 2020 Quarterly Report\FINAL VERSIONS\"/>
    </mc:Choice>
  </mc:AlternateContent>
  <bookViews>
    <workbookView xWindow="0" yWindow="460" windowWidth="38400" windowHeight="20060"/>
  </bookViews>
  <sheets>
    <sheet name="Attach4 - T1 Data" sheetId="2" r:id="rId1"/>
    <sheet name="Attach4 - T2 Data" sheetId="4" r:id="rId2"/>
    <sheet name="T1 - WMP" sheetId="1" r:id="rId3"/>
    <sheet name="T2 - WMP" sheetId="3" r:id="rId4"/>
  </sheets>
  <definedNames>
    <definedName name="_xlnm._FilterDatabase" localSheetId="0" hidden="1">'Attach4 - T1 Data'!$B$5:$U$23</definedName>
    <definedName name="_xlnm._FilterDatabase" localSheetId="1" hidden="1">'Attach4 - T2 Data'!$B$5:$U$72</definedName>
    <definedName name="_xlnm.Print_Area" localSheetId="0">'Attach4 - T1 Data'!$B$1:$U$23</definedName>
    <definedName name="_xlnm.Print_Titles" localSheetId="0">'Attach4 - T1 Data'!$1:$6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4" l="1"/>
  <c r="G14" i="4" l="1"/>
  <c r="G15" i="4"/>
  <c r="G17" i="4"/>
  <c r="G18"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F54" i="4"/>
  <c r="F63" i="4"/>
  <c r="F61" i="4"/>
  <c r="F56" i="4"/>
  <c r="G11" i="2"/>
  <c r="G18" i="2"/>
  <c r="G21" i="2"/>
  <c r="G22" i="2"/>
  <c r="G10" i="4"/>
  <c r="G9" i="4"/>
  <c r="K40" i="3"/>
  <c r="L40" i="3"/>
  <c r="K42" i="3"/>
  <c r="L42" i="3"/>
  <c r="K47" i="3"/>
  <c r="L47" i="3"/>
  <c r="K49" i="3"/>
  <c r="L49" i="3"/>
  <c r="O49" i="3"/>
  <c r="O47" i="3"/>
  <c r="O42" i="3"/>
  <c r="O40" i="3"/>
  <c r="G23" i="2"/>
  <c r="G12" i="2"/>
  <c r="G13" i="2"/>
  <c r="G14" i="2"/>
  <c r="G15" i="2"/>
  <c r="G17" i="2"/>
  <c r="F13" i="2"/>
  <c r="G8" i="2" l="1"/>
  <c r="G7" i="2"/>
</calcChain>
</file>

<file path=xl/sharedStrings.xml><?xml version="1.0" encoding="utf-8"?>
<sst xmlns="http://schemas.openxmlformats.org/spreadsheetml/2006/main" count="796" uniqueCount="349">
  <si>
    <t>Liberty CalPeco - 2020 Wildfire Mitigation Plan</t>
  </si>
  <si>
    <t>METRICS AND UNDERLYING DATA</t>
  </si>
  <si>
    <t>#</t>
  </si>
  <si>
    <t>Progress metric name</t>
  </si>
  <si>
    <t>Annual performance</t>
  </si>
  <si>
    <t>Unit(s)</t>
  </si>
  <si>
    <t>Comments</t>
  </si>
  <si>
    <t>Grid condition findings from inspection</t>
  </si>
  <si>
    <t>Level 1 = 0
Level 2 = 0
Level 3 = every .39 miles</t>
  </si>
  <si>
    <t>Level 1 = 0
Level 2 = every 1.5 miles
Level 3 = every .45 miles</t>
  </si>
  <si>
    <t>Level 1 = every 90.34 miles
Level 2 = every 29.61 miles
Level 3 = every .42 miles</t>
  </si>
  <si>
    <t>Level 1 = 0
Level 2 = every 21.19 miles
Level 3 =  every .42 miles</t>
  </si>
  <si>
    <t>Level 1 = 0
Level 2 = every 4.72 miles
Level 3 = every .26 miles</t>
  </si>
  <si>
    <t>Number of Level 1, 2, and 3 findings per mile of circuit in HFTD, and per total miles of circuit for each of the following inspection types:
     1. Patrol inspections
     2. Detailed inspections
     3. Other inspection types</t>
  </si>
  <si>
    <t>Liberty CalPeco's inspection data is still in paper format so location by HFTD is difficult to compile.  The overwhleming majority of Liberty Calpeco's facilities are classified as HFTD with only small sections being Non-HFTD (7.7% of facilities can be classifed as such).  For the purpose of this exercise it is assumed all detailed inspections occurred in HFTD areas.  Liberty CalPeco is only able to provide unit data for Detailed Inspections at this time but is putting mechanisms in place to better capture Patrol and Other Inspection types. Todd Gee</t>
  </si>
  <si>
    <t>Vegetation clearance
findings from inspection</t>
  </si>
  <si>
    <t>7.07 Trees/Mile</t>
  </si>
  <si>
    <t>8.61 Trees/Mile</t>
  </si>
  <si>
    <t>10.12 Trees/Mile</t>
  </si>
  <si>
    <t>7.71 Trees/Mile</t>
  </si>
  <si>
    <t>8.17 Trees/Mile</t>
  </si>
  <si>
    <t>Percentage of right-of-way with noncompliant clearance based on applicable rules and regulations at the time of inspection, as a percentage of all right-of-way inspected</t>
  </si>
  <si>
    <t>Liberty CalPeco tracks the number of line miles inspected and the number of trees identified with non compliant clearance which can be used to calculate the number of non compliant trees per circuit mile.  This is a sound progress metric as defined by WSD in attachment 4.  It is unclear how to calculate percentage of non compliant trees as a percentage of all ROW inspected.
Owner: Eliot Jones
Dataset: Attachment 1 Table 1 Q2 - Veg Non Compliance Data</t>
  </si>
  <si>
    <t>Extent of grid modularization</t>
  </si>
  <si>
    <t>1. HFTD: Sec devices / mi = (1946 devices/1922 mi) = 1.01 devices per mile; Automated control equipment: 28 auto line reclosers, 2 motor operated switches = 30 auto  devices all in HFTD; 2. Non-HFTD = 28 devices/134 mi = .21 devices per mile;</t>
  </si>
  <si>
    <t>Number of sectionalizing devices per circuit mile plus number of automated grid control equipment in:
     1. HFTD
     2. Non-HFTD</t>
  </si>
  <si>
    <t>Air switches and reclosers. 2019 data only. Doesn't specify just primary/secondary or u/g vs. o/h, so included all for line miles and devices. - Blaine Ladd</t>
  </si>
  <si>
    <t>Data collection and reporting</t>
  </si>
  <si>
    <t>N/A</t>
  </si>
  <si>
    <t>____% (Assuming this question was intended to indicate the completeness of the 2020 WMP submission)</t>
  </si>
  <si>
    <t>Percent of data requested in SDR and WMP collected in initial submission</t>
  </si>
  <si>
    <t>Eliot Jones</t>
  </si>
  <si>
    <t xml:space="preserve">2020 Progress Metrics </t>
  </si>
  <si>
    <t>Attachment 1 - Item #</t>
  </si>
  <si>
    <t>Attachment 4 - Item #</t>
  </si>
  <si>
    <t>Monthly performance</t>
  </si>
  <si>
    <t>2019 Performance</t>
  </si>
  <si>
    <t>2020 Performance</t>
  </si>
  <si>
    <t>Level 1</t>
  </si>
  <si>
    <t>Level 2</t>
  </si>
  <si>
    <t>Level 3</t>
  </si>
  <si>
    <t>0.26/mile</t>
  </si>
  <si>
    <t>4.72/mile</t>
  </si>
  <si>
    <t>8.17/mile</t>
  </si>
  <si>
    <t>ROW inspected</t>
  </si>
  <si>
    <t>1.01/mile</t>
  </si>
  <si>
    <t># of sectionalizing devices installed - HFTD</t>
  </si>
  <si>
    <t>Automated control equipment - HFTD - Auto line recloser</t>
  </si>
  <si>
    <t>Automated control equipment - HFTD - Motor operated switches</t>
  </si>
  <si>
    <t># of sectionalizing devices installed - non-HFTD</t>
  </si>
  <si>
    <t>Automated control equipment - non-HFTD - Auto line recloser</t>
  </si>
  <si>
    <t>Automated control equipment - non-HFTD - Motor operated switches</t>
  </si>
  <si>
    <t>.21/mile</t>
  </si>
  <si>
    <t>% of total data</t>
  </si>
  <si>
    <t xml:space="preserve">Section 2.3 - </t>
  </si>
  <si>
    <t xml:space="preserve">Recent performance on outcome metrics, annual and normalized for weather, last 5 years </t>
  </si>
  <si>
    <t>Table 2: Description</t>
  </si>
  <si>
    <t>Report performance on the following metrics within the utility’s service territory over the past five years. Where the utility does not collect its own data on a given metric, the utility shall work with the relevant state agencies to collect the relevant information for its service territory, and clearly identify the owner and dataset used to provide the response in “Comments” column.
Provide a list of all types of findings and number of findings per type, in total and in number of findings per circuit mile.</t>
  </si>
  <si>
    <t>Metric type</t>
  </si>
  <si>
    <t>Outcome metric name</t>
  </si>
  <si>
    <t>1. Near misses</t>
  </si>
  <si>
    <t>1.a.</t>
  </si>
  <si>
    <t>Number of all events (such as unplanned outages, faults, conventional blown fuses, etc.) that could result in ignition, by type according to utility-provided list (total)</t>
  </si>
  <si>
    <t>Number per year</t>
  </si>
  <si>
    <t>Included all overhead outages. Underground outages related to terminators and vehicle contact with padmounted equipment were included.</t>
  </si>
  <si>
    <t>1.b.</t>
  </si>
  <si>
    <t>Number of all events (such as unplanned outages, faults, conventional blown fuses, etc.) that could result in ignition, by type according to utility-provided list (normalized)</t>
  </si>
  <si>
    <t>Number per RFW circuit mile day per year</t>
  </si>
  <si>
    <t>1.c.</t>
  </si>
  <si>
    <t>Number of wires down (total)</t>
  </si>
  <si>
    <t>Number of wires down per year</t>
  </si>
  <si>
    <t>Wire down events unrelated to vegetation contact.</t>
  </si>
  <si>
    <t>1.d.</t>
  </si>
  <si>
    <t>Number of wires down (normalized)</t>
  </si>
  <si>
    <t>2. Utility inspection findings</t>
  </si>
  <si>
    <t>2.a.</t>
  </si>
  <si>
    <t>Number of Level 1 findings that could increase the probability of ignition discovered per circuit mile inspected</t>
  </si>
  <si>
    <t>-</t>
  </si>
  <si>
    <t>Average number of Level 1 findings that could increase the probability of ignition discovered by all inspections per circuit mile per year</t>
  </si>
  <si>
    <t>These are the most severe violations and consist of broken crossarms, leaning/broken poles, broken insulators, etc.  Liberty CalPeco believes all of these conditions are likely to increase the probability of ignition and provided a total instead of an average as requested.</t>
  </si>
  <si>
    <t>2.b.</t>
  </si>
  <si>
    <t>Number of Level 2 findings that could increase the probability of ignition discovered per circuit mile inspected</t>
  </si>
  <si>
    <t>Average number of Level 2 findings that could increase the probability of ignition discovered by all inspections per circuit mile per year</t>
  </si>
  <si>
    <t>These are the moderate violations and consist of damaged crossarms, damaged poles, cracked insulators, etc.  Liberty CalPeco believes all of these conditions are likely to increase the probability of ignition and provided a total instead of an average as requested.</t>
  </si>
  <si>
    <t>2.c.</t>
  </si>
  <si>
    <t>Number of Level 3 findings that could increase the probability of ignition discovered per circuit mile inspected</t>
  </si>
  <si>
    <t>Average number of Level 3 findings that could increase the probability of ignition discovered by all inspections per circuit mile per year</t>
  </si>
  <si>
    <t>These are low level violations such as missing high voltage signs, guy guards, ground molding, etc., and are very unlikely to increase the probability of ignition.</t>
  </si>
  <si>
    <t>3. Customer hours of PSPS and other outages</t>
  </si>
  <si>
    <t>3.a.</t>
  </si>
  <si>
    <t>Customer hours of planned outages including PSPS (total)</t>
  </si>
  <si>
    <t>Unknown</t>
  </si>
  <si>
    <t>Total customer hours of planned outages per year</t>
  </si>
  <si>
    <t>Planned outages were not tracked with this level of detail prior to 2016.</t>
  </si>
  <si>
    <t>3.b.</t>
  </si>
  <si>
    <t>Customer hours of planned outages including PSPS (normalized)</t>
  </si>
  <si>
    <t>Total customer hours of planned outages per RFW circuit mile day per year</t>
  </si>
  <si>
    <t>3.c.</t>
  </si>
  <si>
    <t>Customer hours of unplanned outages, not including PSPS (total)</t>
  </si>
  <si>
    <t>Total customer hours of unplanned outages per year</t>
  </si>
  <si>
    <t>3.d.</t>
  </si>
  <si>
    <t>Customer hours of unplanned outages, not including PSPS (normalized)</t>
  </si>
  <si>
    <t>Total customer hours of unplanned outages per RFW circuit mile day per year</t>
  </si>
  <si>
    <t>3.e.</t>
  </si>
  <si>
    <t>Increase in System Average Interruption Duration Index (SAIDI)</t>
  </si>
  <si>
    <t>Change in minutes compared to the previous year</t>
  </si>
  <si>
    <t>4. Utility ignited wildfire fatalities</t>
  </si>
  <si>
    <t>4.a.</t>
  </si>
  <si>
    <t>Fatalities due to utility-ignited wildfire (total)</t>
  </si>
  <si>
    <t>Number of fatalities per year</t>
  </si>
  <si>
    <t>4.b.</t>
  </si>
  <si>
    <t>Fatalities due to utility-ignited wildfire (normalized)</t>
  </si>
  <si>
    <t>Number of fatalities per RFW circuit mile day per year</t>
  </si>
  <si>
    <t>5. Accidental deaths resulting from utility wildfire mitigation initiatives</t>
  </si>
  <si>
    <t>5.a.</t>
  </si>
  <si>
    <t>Deaths due to utility wildfire mitigation activities (total)</t>
  </si>
  <si>
    <t>6. OSHA-reportable injuries from utility wildfire mitigation initiatives</t>
  </si>
  <si>
    <t>6.a.</t>
  </si>
  <si>
    <t>OSHA-reportable injuries due to utility wildfire mitigation activities (total)</t>
  </si>
  <si>
    <t>Number of OSHA-reportable injuries per year</t>
  </si>
  <si>
    <t>6.b.</t>
  </si>
  <si>
    <t>OSHA-reportable injuries due to utility wildfire mitigation activities (normalized)</t>
  </si>
  <si>
    <t>Number of OSHA-reportable injuries per year per 1000 line miles of grid</t>
  </si>
  <si>
    <t>7. Value of assets destroyed by utility- ignited wildfire, listed by asset type</t>
  </si>
  <si>
    <t>7.a.</t>
  </si>
  <si>
    <t>Value of assets destroyed by utility-ignited wildfire (total)</t>
  </si>
  <si>
    <t>Dollars of damage or destruction per year</t>
  </si>
  <si>
    <t>Total cost of rebuild. For 2016, see attached doc 8800-0216-0148 Job Assets. For 2019 see attached doc 8800-0219-0433 Job Assets.</t>
  </si>
  <si>
    <t>7.b.</t>
  </si>
  <si>
    <t>Value of assets destroyed by utility-ignited wildfire (normalized)</t>
  </si>
  <si>
    <t>Dollars of damage or destruction per RFW circuit mile day per year</t>
  </si>
  <si>
    <t>Need the RFW circuit mile day per year.</t>
  </si>
  <si>
    <t>8. Structures damaged or destroyed by utility- ignited wildfire </t>
  </si>
  <si>
    <t>8.a.</t>
  </si>
  <si>
    <t>Number of structures destroyed by utility-ignited wildfire (total)</t>
  </si>
  <si>
    <t>18 poles</t>
  </si>
  <si>
    <t>Number of structures destroyed per year</t>
  </si>
  <si>
    <t>Number of utility poles only. No homes damaged.</t>
  </si>
  <si>
    <t>8.b.</t>
  </si>
  <si>
    <t>Number of structures destroyed by utility-ignited wildfire (normalized)</t>
  </si>
  <si>
    <t>Number of structures destroyed per RFW circuit mile day per year</t>
  </si>
  <si>
    <t>9. Acreage burned by utility-ignited wildfire</t>
  </si>
  <si>
    <t>9.a.</t>
  </si>
  <si>
    <t>Acreage burned by utility-ignited wildfire (total)</t>
  </si>
  <si>
    <t>Acres burned per year</t>
  </si>
  <si>
    <t>From ignition reporting spreadsheet</t>
  </si>
  <si>
    <t>9.b.</t>
  </si>
  <si>
    <t>Acreage burned by utility-ignited wildfire (normalized)</t>
  </si>
  <si>
    <t>Acres burned per RFW circuit mile day per year</t>
  </si>
  <si>
    <t>10. Number of utility wildfire ignitions</t>
  </si>
  <si>
    <t>10.a.</t>
  </si>
  <si>
    <t>Number of ignitions (total) according to existing ignition data reporting requirement</t>
  </si>
  <si>
    <t>10.b.</t>
  </si>
  <si>
    <t>Number of ignitions (normalized)</t>
  </si>
  <si>
    <t>10.c.</t>
  </si>
  <si>
    <t>Number of ignitions in HFTD (subtotal)</t>
  </si>
  <si>
    <t>Number in HFTD per year</t>
  </si>
  <si>
    <t>10.c.i.</t>
  </si>
  <si>
    <t>Number of ignitions in HFTD Zone 1</t>
  </si>
  <si>
    <t>Number in HFTD Zone 1 per year</t>
  </si>
  <si>
    <t>10.c.ii.</t>
  </si>
  <si>
    <t>Number of ignitions in HFTD Tier 2</t>
  </si>
  <si>
    <t>Number in HFTD Tier 2 per year</t>
  </si>
  <si>
    <t>10.c.iii.</t>
  </si>
  <si>
    <t>Number of ignitions in HFTD Tier 3</t>
  </si>
  <si>
    <t>Number in HFTD Tier 3 per year</t>
  </si>
  <si>
    <t>10.d.</t>
  </si>
  <si>
    <t>Number of ignitions in HFTD (subtotal, normalized)</t>
  </si>
  <si>
    <t>Number in HFTD per RFW circuit mile day per year</t>
  </si>
  <si>
    <t>10.d.i.</t>
  </si>
  <si>
    <t>Number of ignitions in HFTD Zone 1 (normalized)</t>
  </si>
  <si>
    <t>Number in HFTD Zone 1 per RFW circuit mile day per year</t>
  </si>
  <si>
    <t>10.d.ii.</t>
  </si>
  <si>
    <t>Number of ignitions in HFTD Tier 2 (normalized)</t>
  </si>
  <si>
    <t>Number in HFTD Tier 2 per RFW circuit mile day per year</t>
  </si>
  <si>
    <t>10.d.iii.</t>
  </si>
  <si>
    <t>Number of ignitions in HFTD Tier 3 (normalized)</t>
  </si>
  <si>
    <t>Number in HFTD Tier 3 per RFW circuit mile day per year</t>
  </si>
  <si>
    <t>10.e.</t>
  </si>
  <si>
    <t>Number of ignitions in non-HFTD (subtotal)</t>
  </si>
  <si>
    <t>Number in non-HFTD per year</t>
  </si>
  <si>
    <t>10.f.</t>
  </si>
  <si>
    <t>Number of ignitions in non-HFTD(normalized)</t>
  </si>
  <si>
    <t>Number in non-HFTD per RFW circuit mile day per year</t>
  </si>
  <si>
    <t>11. Critical infrastructure impacted</t>
  </si>
  <si>
    <t>11.a.</t>
  </si>
  <si>
    <t>Critical infrastructure impacted by PSPS</t>
  </si>
  <si>
    <t>Number of critical infrastructure (in accordance with D.19-05-042) locations impacted per hour multiplied by hours offline per year</t>
  </si>
  <si>
    <t>single PSPS event in 2018 did not impact any critical infrastructure</t>
  </si>
  <si>
    <t>11.b.</t>
  </si>
  <si>
    <t>Critical infrastructure impacted by PSPS (normalized)</t>
  </si>
  <si>
    <t>Number of critical infrastructure (in accordance with D.19-05-042) locations impacted per hour multiplied by hours offline per year hour multiplied by hours offline per RFW circuit mile day per year</t>
  </si>
  <si>
    <t xml:space="preserve">2020 Performance on Outcomes Metrics </t>
  </si>
  <si>
    <t>Extreme weather prediction accuracy</t>
  </si>
  <si>
    <t>Percentage of total PSPS predictions that are false positives or false negatives 2 days before a potential PSPS event</t>
  </si>
  <si>
    <t>Equipment operating load above nameplate capacity</t>
  </si>
  <si>
    <t>Number of circuit hours operated above nameplate capacity in HFTD areas
Average % above nameplate capacity when equipment operated above nameplate capacity in HFTD areas</t>
  </si>
  <si>
    <t>Risk-spend efficiency of resources deployed towards wildfire mitigation efforts</t>
  </si>
  <si>
    <t>Dollars per incremental life saved
Dollars invested per estimated dollars of rebuilt structures avoided
Dollars per customer hour of PSPS avoided</t>
  </si>
  <si>
    <t>Extent of hardening across grid</t>
  </si>
  <si>
    <t>Percent of all grid assets in HFTD areas using proven and demonstrated wildfire-resistant equipment</t>
  </si>
  <si>
    <t>Community engagement activity and effectiveness</t>
  </si>
  <si>
    <t>Percent of residents made aware of PSPS and emergency response procedures in advance of events, according to post-event surveys
Percent of residents agreeing to participate in utility wildfire risk-reduction activities (e.g., allowing access to property for utility hazard tree remediation)</t>
  </si>
  <si>
    <t>Emergency planning and preparedness</t>
  </si>
  <si>
    <t>Number of emergency response deficiencies reported by Cal OES, suppression agencies, and other emergency response personnel when plans tested or activated</t>
  </si>
  <si>
    <t># of Deficiences</t>
  </si>
  <si>
    <t>% of residents</t>
  </si>
  <si>
    <t>% of assets</t>
  </si>
  <si>
    <t>Dollars</t>
  </si>
  <si>
    <t># of circuit hours</t>
  </si>
  <si>
    <t>% of PSPS events false positive</t>
  </si>
  <si>
    <t>Monthly</t>
  </si>
  <si>
    <t>Post-event</t>
  </si>
  <si>
    <t>Quarterly</t>
  </si>
  <si>
    <t>Reporting</t>
  </si>
  <si>
    <t>3. Risk spend efficiency of WMP programs</t>
  </si>
  <si>
    <t>Average risk spend efficiency of all WMP programs being undertaken by utility</t>
  </si>
  <si>
    <t>Incremental cost per grid-wide 1% reduction in utility ignition in HFTD areas</t>
  </si>
  <si>
    <t>Average risk spend efficiency of wildfire-only WMP programs being undertaken by utility</t>
  </si>
  <si>
    <t>4. Planned procurement</t>
  </si>
  <si>
    <t>Contracts for future purchases of renewable energy</t>
  </si>
  <si>
    <t>% of total estimated electricity procurement per year</t>
  </si>
  <si>
    <t>Percent of customers experiencing PSPS given 95th percentile fire weather conditions along entire grid using utility PSPS decision protocols</t>
  </si>
  <si>
    <t>Percent of all customers</t>
  </si>
  <si>
    <t>Annual</t>
  </si>
  <si>
    <t>5.b.</t>
  </si>
  <si>
    <t>Percent of customers experiencing PSPS given 99th percentile fire weather conditions along entire grid using utility PSPS decision protocols</t>
  </si>
  <si>
    <t>6. Customer hours of PSPS and other outages</t>
  </si>
  <si>
    <t>6.c.</t>
  </si>
  <si>
    <t>6.d.</t>
  </si>
  <si>
    <t>6.e.</t>
  </si>
  <si>
    <t>Quarterly collection</t>
  </si>
  <si>
    <t>Increase in electric costs to ratepayer due to wildfires (total)</t>
  </si>
  <si>
    <t>Dollar value rates increase attributable to wildfires per year</t>
  </si>
  <si>
    <t>Collected at GRC cadence</t>
  </si>
  <si>
    <t>Increase in electric costs to ratepayer due to wildfires (normalized)</t>
  </si>
  <si>
    <t>Dollar value rates increase attributable to wildfires per RFW circuit mile per year</t>
  </si>
  <si>
    <t>7.c.</t>
  </si>
  <si>
    <t>Increase in electric costs to ratepayer due to wildfire mitigation activities (total)</t>
  </si>
  <si>
    <t>Dollar value rates increase attributable to WMPs per year</t>
  </si>
  <si>
    <t>Electricity procured from renewable sources</t>
  </si>
  <si>
    <t>Percentage of total electricity procured per year</t>
  </si>
  <si>
    <t>9. Impact of utility ignitions based on ignition</t>
  </si>
  <si>
    <t>Potential impact of ignitions (total)</t>
  </si>
  <si>
    <t>Number of people residing in evacuation zones of wildfires simulated for each ignition per year, based on in-house or contractors’ fire spread models</t>
  </si>
  <si>
    <t>Potential impact of ignitions (normalized)</t>
  </si>
  <si>
    <t>Number of people residing in evacuation zones of wildfires simulated for each ignition per RFW circuit mile day per year</t>
  </si>
  <si>
    <t>9.c.</t>
  </si>
  <si>
    <t>Potential impact of ignitions in HFTD (subtotal)</t>
  </si>
  <si>
    <t>Number of people residing in evacuation zones of wildfires simulated for each ignition in HFTD per year</t>
  </si>
  <si>
    <t>9.c.i.</t>
  </si>
  <si>
    <t>Potential impact of ignitions in HFTD Zone 1</t>
  </si>
  <si>
    <t>Number of people residing in evacuation zones of wildfires simulated for each ignition in HFTD Zone 1 per year</t>
  </si>
  <si>
    <t>9.c.ii.</t>
  </si>
  <si>
    <t>Potential impact of ignitions in HFTD Tier 2</t>
  </si>
  <si>
    <t>Number of people residing in evacuation zones of wildfires simulated for each ignition in HFTD Tier 2 per year</t>
  </si>
  <si>
    <t>9.c.iii.</t>
  </si>
  <si>
    <t>Potential impact of ignitions in HFTD Tier 3</t>
  </si>
  <si>
    <t>Number of people residing in evacuation zones of wildfires simulated for each ignition in HFTD Tier 3 per year</t>
  </si>
  <si>
    <t>9.d.</t>
  </si>
  <si>
    <t>Potential impact of ignitions in HFTD (subtotal, normalized)</t>
  </si>
  <si>
    <t>Number of people residing in evacuation zones of wildfires simulated for each ignition in HFTD per RFW circuit mile day per year</t>
  </si>
  <si>
    <t>9.d.i</t>
  </si>
  <si>
    <t>Potential impact of ignitions in HFTD Zone 1 (normalized)</t>
  </si>
  <si>
    <t>Number of people residing in evacuation zones of wildfires simulated for each ignition in HFTD Zone 1 per RFW circuit mile day</t>
  </si>
  <si>
    <t>9.d.ii.</t>
  </si>
  <si>
    <t>Potential impact of ignitions in HFTD Tier 2 (normalized)</t>
  </si>
  <si>
    <t>Number of people residing in evacuation zones of wildfires simulated for each ignition in HFTD Tier 2 per RFW circuit mile day per year</t>
  </si>
  <si>
    <t>9.d.iii.</t>
  </si>
  <si>
    <t>Potential impact of ignitions in HFTD Tier 3 (normalized)</t>
  </si>
  <si>
    <t>Number of people residing in evacuation zones of wildfires simulated for each ignition in HFTD Tier 3 per RFW circuit mile day per year</t>
  </si>
  <si>
    <t>9.e.</t>
  </si>
  <si>
    <t>Potential impact of ignitions in non-HFTD (subtotal)</t>
  </si>
  <si>
    <t>Number of people residing in evacuation zones of wildfires simulated for each ignition in non-HFTD per year</t>
  </si>
  <si>
    <t>9.f.</t>
  </si>
  <si>
    <t>Potential impact of ignitions in non-HFTD (normalized)</t>
  </si>
  <si>
    <t>Number of people residing in evacuation zones of wildfires simulated for each ignition in non-HFTD per RFW circuit mile day per year</t>
  </si>
  <si>
    <t>10. Utility-ignited wildfire fatalities</t>
  </si>
  <si>
    <t>Fatalities due to utility- ignited wildfire (total)</t>
  </si>
  <si>
    <t>Post-incident collection</t>
  </si>
  <si>
    <t>Fatalities due to utility- ignited wildfire (normalized)</t>
  </si>
  <si>
    <t>11. Fatalities from utility wildfire mitigation activities</t>
  </si>
  <si>
    <t>Fatalities due to utility wildfire mitigation activities (total)</t>
  </si>
  <si>
    <t>12. OSHA-reportable injuries from utility wildfire mitigation activities</t>
  </si>
  <si>
    <t>12.a.</t>
  </si>
  <si>
    <t>12.b.</t>
  </si>
  <si>
    <t>13. Value of assets destroyed by utility-ignited wildfire, listed by asset type</t>
  </si>
  <si>
    <t>13.a.</t>
  </si>
  <si>
    <t>13.b.</t>
  </si>
  <si>
    <t>14. Structures damaged or destroyed by utility-ignited wildfire</t>
  </si>
  <si>
    <t>14.a.</t>
  </si>
  <si>
    <t>14.b.</t>
  </si>
  <si>
    <t>Number of structures destroyed by utility- ignited wildfire (normalized)</t>
  </si>
  <si>
    <t>15. Public impacted by utility-ignited wildfire evacuation</t>
  </si>
  <si>
    <t>15.a.</t>
  </si>
  <si>
    <t>Number of people residing in evacuation zone of utility-ignited wildfire (total)</t>
  </si>
  <si>
    <t>Number of people in evacuation zones of utility ignited wildfire</t>
  </si>
  <si>
    <t>15.b.</t>
  </si>
  <si>
    <t>Number of people residing in evacuation zone of utility-ignited wildfire (normalized)</t>
  </si>
  <si>
    <t>Number of people per RFW circuit mile day per year</t>
  </si>
  <si>
    <t>15.c.</t>
  </si>
  <si>
    <t>Impact of evacuations for utility-ignited wildfire (total)</t>
  </si>
  <si>
    <t>Person-hours per year</t>
  </si>
  <si>
    <t>15.d.</t>
  </si>
  <si>
    <t>Impact of evacuations for utility-ignited wildfire (normalized)</t>
  </si>
  <si>
    <t>Person-hours per RFW circuit mile day per year</t>
  </si>
  <si>
    <t>16. Acreage burned by utility- ignited wildfire</t>
  </si>
  <si>
    <t>16.a.</t>
  </si>
  <si>
    <t>16.b.</t>
  </si>
  <si>
    <t>17. Number of utility wildfire ignitions</t>
  </si>
  <si>
    <t>17.a.</t>
  </si>
  <si>
    <t>17.b.</t>
  </si>
  <si>
    <t>17.c.</t>
  </si>
  <si>
    <t>17.c.i.</t>
  </si>
  <si>
    <t>17.c.ii.</t>
  </si>
  <si>
    <t>17.c.iii.</t>
  </si>
  <si>
    <t>17.d.</t>
  </si>
  <si>
    <t>17.d.i.</t>
  </si>
  <si>
    <t>17.d.ii.</t>
  </si>
  <si>
    <t>17.d.iii.</t>
  </si>
  <si>
    <t>17.e.</t>
  </si>
  <si>
    <t>17.f.</t>
  </si>
  <si>
    <t>18. Estimated GHG emissions from utility- ignited wildfire</t>
  </si>
  <si>
    <t>18.a.</t>
  </si>
  <si>
    <t>GHG emissions from utility-ignited wildfires (total)</t>
  </si>
  <si>
    <t>Estimated tons of carbon dioxide equivalent emitted per year</t>
  </si>
  <si>
    <t>18.b.</t>
  </si>
  <si>
    <t>GHG emissions from utility-ignited wildfires (normalized)</t>
  </si>
  <si>
    <t>Estimated tons of carbon dioxide equivalent emitted per RFW circuit mile day per year</t>
  </si>
  <si>
    <t>19. Transportation impacted by PSPS</t>
  </si>
  <si>
    <t>19.a.</t>
  </si>
  <si>
    <t>Critical transportation infrastructure impacted due to PSPS</t>
  </si>
  <si>
    <t>Driver and rider-hours lost (in ridership per hour multiplied by incremental increase in commute time by hours closed) per year</t>
  </si>
  <si>
    <t>19.b.</t>
  </si>
  <si>
    <t>Major roads impacted due to PSPS (normalized)</t>
  </si>
  <si>
    <t>Driver and rider-hours lost (in ridership per hour multiplied by incremental increase in commute time by hours closed) per RFW circuit mile day per year</t>
  </si>
  <si>
    <t>20. Critical infrastructure impacted</t>
  </si>
  <si>
    <t>20.a.</t>
  </si>
  <si>
    <t>Number of critical infrastructure locations impacted per hour multiplied by hours offline per year</t>
  </si>
  <si>
    <t>20.b.</t>
  </si>
  <si>
    <t>Number of critical infrastructure locations impacted per hour multiplied by hours offline per RFW circuit mile day per year</t>
  </si>
  <si>
    <t xml:space="preserve">5. Customer hours </t>
  </si>
  <si>
    <t>Metric - Other detail</t>
  </si>
  <si>
    <t>The company is currently developing its risk-based decision-making (RBDM) models, for which risk-spend efficiency (RSE) is a component. RSEs are projected to be available as a feature of Liberty CalPeco’s RBDM framework in Q1 2021 in time for the wildfire mitigation plan filing.</t>
  </si>
  <si>
    <t>Notes</t>
  </si>
  <si>
    <t>Please see notes</t>
  </si>
  <si>
    <t xml:space="preserve">The Liberty CalPeco resource mix included an estimated 36.8% renewable resources in 2019. This 2019 value is applied as an estimated 2020 monthly performance value.  </t>
  </si>
  <si>
    <t>0.4/mile</t>
  </si>
  <si>
    <t>2.8/mile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</si>
</sst>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1" formatCode="_(* #,##0_);_(* \(#,##0\);_(* &quot;-&quot;_);_(@_)"/>
    <numFmt numFmtId="44" formatCode="_(&quot;$&quot;* #,##0.00_);_(&quot;$&quot;* \(#,##0.00\);_(&quot;$&quot;* &quot;-&quot;??_);_(@_)"/>
    <numFmt numFmtId="164" formatCode="0.000"/>
    <numFmt numFmtId="165" formatCode="&quot;$&quot;#,##0.00"/>
  </numFmts>
  <fonts count="18"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b/>
      <sz val="12"/>
      <color theme="1"/>
      <name val="Arial"/>
      <family val="2"/>
    </font>
    <font>
      <b/>
      <sz val="12"/>
      <name val="Arial"/>
      <family val="2"/>
    </font>
    <font>
      <i/>
      <sz val="12"/>
      <color theme="1"/>
      <name val="Arial"/>
      <family val="2"/>
    </font>
    <font>
      <b/>
      <sz val="12"/>
      <color rgb="FF231F20"/>
      <name val="Arial"/>
      <family val="2"/>
    </font>
    <font>
      <sz val="12"/>
      <color rgb="FF231F20"/>
      <name val="Arial"/>
      <family val="2"/>
    </font>
    <font>
      <sz val="12"/>
      <name val="Arial"/>
      <family val="2"/>
    </font>
    <font>
      <sz val="13"/>
      <color rgb="FF000000"/>
      <name val="Times New Roman"/>
      <family val="1"/>
    </font>
    <font>
      <sz val="8"/>
      <name val="Calibri"/>
      <family val="2"/>
      <scheme val="minor"/>
    </font>
    <font>
      <b/>
      <sz val="16"/>
      <color theme="1"/>
      <name val="Calibri"/>
      <family val="2"/>
      <scheme val="minor"/>
    </font>
    <font>
      <b/>
      <sz val="12"/>
      <color rgb="FF231F20"/>
      <name val="Calibri"/>
      <family val="2"/>
      <scheme val="minor"/>
    </font>
    <font>
      <sz val="12"/>
      <color rgb="FF231F20"/>
      <name val="Calibri"/>
      <family val="2"/>
      <scheme val="minor"/>
    </font>
    <font>
      <sz val="12"/>
      <name val="Calibri"/>
      <family val="2"/>
      <scheme val="minor"/>
    </font>
    <font>
      <sz val="11"/>
      <color rgb="FF231F20"/>
      <name val="Calibri"/>
      <family val="2"/>
      <scheme val="minor"/>
    </font>
    <font>
      <sz val="16"/>
      <color theme="1"/>
      <name val="Calibri"/>
      <family val="2"/>
      <scheme val="minor"/>
    </font>
  </fonts>
  <fills count="5">
    <fill>
      <patternFill patternType="none"/>
    </fill>
    <fill>
      <patternFill patternType="gray125"/>
    </fill>
    <fill>
      <patternFill patternType="solid">
        <fgColor rgb="FFE7E6E6"/>
        <bgColor indexed="64"/>
      </patternFill>
    </fill>
    <fill>
      <patternFill patternType="solid">
        <fgColor rgb="FFD9D9D9"/>
        <bgColor indexed="64"/>
      </patternFill>
    </fill>
    <fill>
      <patternFill patternType="solid">
        <fgColor theme="7"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0" borderId="0" xfId="0" applyFont="1"/>
    <xf numFmtId="0" fontId="4" fillId="0" borderId="0" xfId="0" applyFont="1"/>
    <xf numFmtId="0" fontId="6" fillId="0" borderId="0" xfId="0" applyFont="1"/>
    <xf numFmtId="0" fontId="7" fillId="2" borderId="20" xfId="0" applyFont="1" applyFill="1" applyBorder="1" applyAlignment="1">
      <alignment horizontal="center" vertical="center"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0" xfId="0" applyFont="1" applyAlignment="1">
      <alignment wrapText="1"/>
    </xf>
    <xf numFmtId="0" fontId="9" fillId="3" borderId="20" xfId="0" applyFont="1" applyFill="1" applyBorder="1" applyAlignment="1">
      <alignment vertical="center" wrapText="1"/>
    </xf>
    <xf numFmtId="0" fontId="9" fillId="0" borderId="20" xfId="0" applyFont="1" applyBorder="1" applyAlignment="1">
      <alignment vertical="center" wrapText="1"/>
    </xf>
    <xf numFmtId="9" fontId="9" fillId="0" borderId="20" xfId="0" applyNumberFormat="1" applyFont="1" applyBorder="1" applyAlignment="1">
      <alignment vertical="center" wrapText="1"/>
    </xf>
    <xf numFmtId="0" fontId="3" fillId="0" borderId="0" xfId="0" applyFont="1" applyAlignment="1">
      <alignment horizontal="center" vertical="center"/>
    </xf>
    <xf numFmtId="0" fontId="7" fillId="0" borderId="0" xfId="0" applyFont="1"/>
    <xf numFmtId="41" fontId="3" fillId="0" borderId="0" xfId="0" applyNumberFormat="1" applyFont="1" applyAlignment="1">
      <alignment horizontal="center" vertical="center"/>
    </xf>
    <xf numFmtId="10" fontId="3" fillId="0" borderId="0" xfId="0" applyNumberFormat="1" applyFont="1" applyAlignment="1">
      <alignment horizontal="center" vertical="center"/>
    </xf>
    <xf numFmtId="3" fontId="9" fillId="0" borderId="20" xfId="0" applyNumberFormat="1" applyFont="1" applyBorder="1" applyAlignment="1">
      <alignment horizontal="center" vertical="center" wrapText="1"/>
    </xf>
    <xf numFmtId="8" fontId="9" fillId="0" borderId="20" xfId="0" applyNumberFormat="1" applyFont="1" applyBorder="1" applyAlignment="1">
      <alignment horizontal="center" vertical="center" wrapText="1"/>
    </xf>
    <xf numFmtId="165" fontId="9" fillId="0" borderId="20" xfId="0" applyNumberFormat="1" applyFont="1" applyBorder="1" applyAlignment="1">
      <alignment horizontal="center" vertical="center" wrapText="1"/>
    </xf>
    <xf numFmtId="164" fontId="9" fillId="0" borderId="20" xfId="0" applyNumberFormat="1" applyFont="1" applyBorder="1" applyAlignment="1">
      <alignment horizontal="center" vertical="center" wrapText="1"/>
    </xf>
    <xf numFmtId="0" fontId="12" fillId="0" borderId="0" xfId="0" applyFont="1" applyAlignment="1">
      <alignment horizontal="left" vertical="center"/>
    </xf>
    <xf numFmtId="0" fontId="2" fillId="0" borderId="0" xfId="0" applyFont="1" applyAlignment="1">
      <alignment vertical="center"/>
    </xf>
    <xf numFmtId="0" fontId="0" fillId="0" borderId="0" xfId="0" applyFont="1" applyAlignment="1">
      <alignment horizontal="center"/>
    </xf>
    <xf numFmtId="0" fontId="0" fillId="0" borderId="0" xfId="0" applyFont="1"/>
    <xf numFmtId="0" fontId="2" fillId="0" borderId="0" xfId="0" applyFont="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1" fontId="14" fillId="0" borderId="23" xfId="1" applyNumberFormat="1" applyFont="1" applyBorder="1" applyAlignment="1">
      <alignment horizontal="center" vertical="center" wrapText="1"/>
    </xf>
    <xf numFmtId="1" fontId="15" fillId="0" borderId="20" xfId="1" applyNumberFormat="1" applyFont="1" applyBorder="1" applyAlignment="1">
      <alignment horizontal="center" vertical="center" wrapText="1"/>
    </xf>
    <xf numFmtId="0" fontId="14" fillId="0" borderId="21" xfId="0" applyFont="1" applyBorder="1" applyAlignment="1">
      <alignment vertical="center" wrapText="1"/>
    </xf>
    <xf numFmtId="1" fontId="14" fillId="0" borderId="23" xfId="1" applyNumberFormat="1" applyFont="1" applyFill="1" applyBorder="1" applyAlignment="1">
      <alignment horizontal="center" vertical="center" wrapText="1"/>
    </xf>
    <xf numFmtId="17" fontId="13" fillId="4" borderId="20" xfId="0" applyNumberFormat="1" applyFont="1" applyFill="1" applyBorder="1" applyAlignment="1">
      <alignment horizontal="center" vertical="center" wrapText="1"/>
    </xf>
    <xf numFmtId="0" fontId="16" fillId="0" borderId="20" xfId="0" applyFont="1" applyBorder="1" applyAlignment="1">
      <alignment horizontal="center" vertical="center" wrapText="1"/>
    </xf>
    <xf numFmtId="0" fontId="17" fillId="0" borderId="0" xfId="0" applyFont="1" applyAlignment="1">
      <alignment vertical="top"/>
    </xf>
    <xf numFmtId="0" fontId="0" fillId="0" borderId="0" xfId="0" applyFont="1" applyAlignment="1">
      <alignment horizontal="center" vertical="center"/>
    </xf>
    <xf numFmtId="0" fontId="15" fillId="0" borderId="20" xfId="0" applyFont="1" applyBorder="1" applyAlignment="1">
      <alignment horizontal="center" vertical="center" wrapText="1"/>
    </xf>
    <xf numFmtId="0" fontId="14" fillId="0" borderId="16" xfId="0" applyFont="1" applyBorder="1" applyAlignment="1">
      <alignment horizontal="center" vertical="center" wrapText="1"/>
    </xf>
    <xf numFmtId="1" fontId="15" fillId="0" borderId="20" xfId="1" applyNumberFormat="1" applyFont="1" applyFill="1" applyBorder="1" applyAlignment="1">
      <alignment horizontal="center" vertical="center" wrapText="1"/>
    </xf>
    <xf numFmtId="2" fontId="15" fillId="0" borderId="20" xfId="1" applyNumberFormat="1" applyFont="1" applyFill="1" applyBorder="1" applyAlignment="1">
      <alignment horizontal="center" vertical="center" wrapText="1"/>
    </xf>
    <xf numFmtId="0" fontId="15" fillId="0" borderId="20" xfId="0" applyFont="1" applyBorder="1" applyAlignment="1">
      <alignment horizontal="left" vertical="center" wrapText="1"/>
    </xf>
    <xf numFmtId="2" fontId="14" fillId="0" borderId="23" xfId="1"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3" fillId="4"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0" xfId="0" applyFont="1" applyBorder="1" applyAlignment="1">
      <alignment horizontal="left" vertical="center" wrapText="1"/>
    </xf>
    <xf numFmtId="0" fontId="9" fillId="0" borderId="20" xfId="0" applyFont="1" applyBorder="1" applyAlignment="1">
      <alignment horizontal="center"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7" fillId="2" borderId="20" xfId="0" applyFont="1" applyFill="1" applyBorder="1" applyAlignment="1">
      <alignment horizontal="center" vertical="center" wrapText="1"/>
    </xf>
    <xf numFmtId="0" fontId="8" fillId="0" borderId="20" xfId="0" applyFont="1" applyBorder="1" applyAlignment="1">
      <alignment vertical="center" wrapText="1"/>
    </xf>
    <xf numFmtId="0" fontId="9" fillId="0" borderId="20" xfId="0" applyFont="1" applyBorder="1" applyAlignment="1">
      <alignment vertical="center" wrapText="1"/>
    </xf>
    <xf numFmtId="2" fontId="14" fillId="0" borderId="23" xfId="1" applyNumberFormat="1" applyFont="1" applyBorder="1" applyAlignment="1">
      <alignment horizontal="center" vertical="center" wrapText="1"/>
    </xf>
    <xf numFmtId="2" fontId="15" fillId="0" borderId="20" xfId="0" applyNumberFormat="1" applyFont="1" applyBorder="1" applyAlignment="1">
      <alignment horizontal="center" vertical="center" wrapText="1"/>
    </xf>
    <xf numFmtId="2" fontId="15" fillId="0" borderId="20" xfId="2" applyNumberFormat="1" applyFont="1" applyBorder="1" applyAlignment="1">
      <alignment horizontal="center" vertical="center" wrapText="1"/>
    </xf>
    <xf numFmtId="2" fontId="14" fillId="0" borderId="23" xfId="2" applyNumberFormat="1" applyFont="1" applyFill="1" applyBorder="1" applyAlignment="1">
      <alignment horizontal="center" vertical="center" wrapText="1"/>
    </xf>
    <xf numFmtId="2" fontId="15" fillId="0" borderId="20" xfId="2"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BC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pageSetUpPr fitToPage="1"/>
  </sheetPr>
  <dimension ref="B1:V23"/>
  <sheetViews>
    <sheetView tabSelected="1" zoomScale="60" zoomScaleNormal="60" workbookViewId="0">
      <pane xSplit="6" ySplit="6" topLeftCell="G7" activePane="bottomRight" state="frozen"/>
      <selection pane="topRight" activeCell="I1" sqref="I1"/>
      <selection pane="bottomLeft" activeCell="A8" sqref="A8"/>
      <selection pane="bottomRight" activeCell="B2" sqref="B2"/>
    </sheetView>
  </sheetViews>
  <sheetFormatPr defaultColWidth="6.1640625" defaultRowHeight="15.5" x14ac:dyDescent="0.35"/>
  <cols>
    <col min="1" max="1" width="5.6640625" style="25" customWidth="1"/>
    <col min="2" max="2" width="13.83203125" style="25" customWidth="1"/>
    <col min="3" max="3" width="14.6640625" style="25" customWidth="1"/>
    <col min="4" max="4" width="16.1640625" style="24" customWidth="1"/>
    <col min="5" max="5" width="15.33203125" style="24" customWidth="1"/>
    <col min="6" max="7" width="12.6640625" style="25" customWidth="1"/>
    <col min="8" max="19" width="8.83203125" style="25" customWidth="1"/>
    <col min="20" max="20" width="37.6640625" style="24" customWidth="1"/>
    <col min="21" max="21" width="19.83203125" style="24" customWidth="1"/>
    <col min="22" max="22" width="32.33203125" style="25" customWidth="1"/>
    <col min="23" max="16384" width="6.1640625" style="25"/>
  </cols>
  <sheetData>
    <row r="1" spans="2:22" ht="21" x14ac:dyDescent="0.35">
      <c r="B1" s="22" t="s">
        <v>0</v>
      </c>
      <c r="C1" s="23"/>
      <c r="P1" s="26"/>
      <c r="Q1" s="26"/>
      <c r="R1" s="26"/>
      <c r="S1" s="26"/>
    </row>
    <row r="2" spans="2:22" ht="21" x14ac:dyDescent="0.35">
      <c r="B2" s="22" t="s">
        <v>32</v>
      </c>
      <c r="C2" s="23"/>
      <c r="P2" s="26"/>
      <c r="Q2" s="26"/>
      <c r="R2" s="26"/>
      <c r="S2" s="26"/>
    </row>
    <row r="4" spans="2:22" ht="16" thickBot="1" x14ac:dyDescent="0.4"/>
    <row r="5" spans="2:22" ht="45" customHeight="1" thickBot="1" x14ac:dyDescent="0.4">
      <c r="B5" s="44" t="s">
        <v>34</v>
      </c>
      <c r="C5" s="44" t="s">
        <v>33</v>
      </c>
      <c r="D5" s="44" t="s">
        <v>3</v>
      </c>
      <c r="E5" s="44" t="s">
        <v>342</v>
      </c>
      <c r="F5" s="44" t="s">
        <v>36</v>
      </c>
      <c r="G5" s="44" t="s">
        <v>37</v>
      </c>
      <c r="H5" s="52" t="s">
        <v>35</v>
      </c>
      <c r="I5" s="53"/>
      <c r="J5" s="53"/>
      <c r="K5" s="53"/>
      <c r="L5" s="53"/>
      <c r="M5" s="53"/>
      <c r="N5" s="53"/>
      <c r="O5" s="53"/>
      <c r="P5" s="53"/>
      <c r="Q5" s="53"/>
      <c r="R5" s="53"/>
      <c r="S5" s="54"/>
      <c r="T5" s="44" t="s">
        <v>5</v>
      </c>
      <c r="U5" s="44" t="s">
        <v>214</v>
      </c>
      <c r="V5" s="44" t="s">
        <v>344</v>
      </c>
    </row>
    <row r="6" spans="2:22" ht="45" customHeight="1" thickBot="1" x14ac:dyDescent="0.4">
      <c r="B6" s="45"/>
      <c r="C6" s="45"/>
      <c r="D6" s="45"/>
      <c r="E6" s="45"/>
      <c r="F6" s="45"/>
      <c r="G6" s="45"/>
      <c r="H6" s="33">
        <v>43831</v>
      </c>
      <c r="I6" s="33">
        <v>43862</v>
      </c>
      <c r="J6" s="33">
        <v>43891</v>
      </c>
      <c r="K6" s="33">
        <v>43922</v>
      </c>
      <c r="L6" s="33">
        <v>43952</v>
      </c>
      <c r="M6" s="33">
        <v>43983</v>
      </c>
      <c r="N6" s="33">
        <v>44013</v>
      </c>
      <c r="O6" s="33">
        <v>44044</v>
      </c>
      <c r="P6" s="33">
        <v>44075</v>
      </c>
      <c r="Q6" s="33">
        <v>44105</v>
      </c>
      <c r="R6" s="33">
        <v>44136</v>
      </c>
      <c r="S6" s="33">
        <v>44166</v>
      </c>
      <c r="T6" s="45"/>
      <c r="U6" s="45"/>
      <c r="V6" s="45"/>
    </row>
    <row r="7" spans="2:22" ht="69" customHeight="1" thickBot="1" x14ac:dyDescent="0.4">
      <c r="B7" s="27">
        <v>1</v>
      </c>
      <c r="C7" s="28">
        <v>1</v>
      </c>
      <c r="D7" s="28" t="s">
        <v>7</v>
      </c>
      <c r="E7" s="27" t="s">
        <v>38</v>
      </c>
      <c r="F7" s="97">
        <v>0</v>
      </c>
      <c r="G7" s="42">
        <f>SUM(H7:S7)</f>
        <v>8.5388265935227706E-2</v>
      </c>
      <c r="H7" s="40">
        <v>0</v>
      </c>
      <c r="I7" s="40">
        <v>0</v>
      </c>
      <c r="J7" s="40">
        <v>0</v>
      </c>
      <c r="K7" s="40">
        <v>2.6126714565643368E-2</v>
      </c>
      <c r="L7" s="40">
        <v>6.25782227784731E-3</v>
      </c>
      <c r="M7" s="40">
        <v>1.3138686131386862E-2</v>
      </c>
      <c r="N7" s="40">
        <v>1.9633829087517794E-2</v>
      </c>
      <c r="O7" s="40">
        <v>2.023121387283237E-2</v>
      </c>
      <c r="P7" s="40">
        <v>0</v>
      </c>
      <c r="Q7" s="40">
        <v>0</v>
      </c>
      <c r="R7" s="40">
        <v>0</v>
      </c>
      <c r="S7" s="40">
        <v>0</v>
      </c>
      <c r="T7" s="46" t="s">
        <v>13</v>
      </c>
      <c r="U7" s="49" t="s">
        <v>211</v>
      </c>
      <c r="V7" s="39"/>
    </row>
    <row r="8" spans="2:22" ht="69" customHeight="1" thickBot="1" x14ac:dyDescent="0.4">
      <c r="B8" s="27">
        <v>1</v>
      </c>
      <c r="C8" s="28">
        <v>1</v>
      </c>
      <c r="D8" s="28" t="s">
        <v>7</v>
      </c>
      <c r="E8" s="27" t="s">
        <v>39</v>
      </c>
      <c r="F8" s="97" t="s">
        <v>42</v>
      </c>
      <c r="G8" s="42">
        <f t="shared" ref="G8" si="0">SUM(H8:S8)</f>
        <v>1.9809143240355087</v>
      </c>
      <c r="H8" s="40">
        <v>0</v>
      </c>
      <c r="I8" s="40">
        <v>0</v>
      </c>
      <c r="J8" s="40">
        <v>0</v>
      </c>
      <c r="K8" s="40">
        <v>0.15349444807315477</v>
      </c>
      <c r="L8" s="40">
        <v>0.35669586983729668</v>
      </c>
      <c r="M8" s="40">
        <v>0.22627737226277372</v>
      </c>
      <c r="N8" s="40">
        <v>0.72277033328424878</v>
      </c>
      <c r="O8" s="40">
        <v>0.52167630057803471</v>
      </c>
      <c r="P8" s="40">
        <v>0</v>
      </c>
      <c r="Q8" s="40">
        <v>0</v>
      </c>
      <c r="R8" s="40">
        <v>0</v>
      </c>
      <c r="S8" s="40">
        <v>0</v>
      </c>
      <c r="T8" s="47"/>
      <c r="U8" s="50"/>
      <c r="V8" s="39"/>
    </row>
    <row r="9" spans="2:22" ht="68" customHeight="1" thickBot="1" x14ac:dyDescent="0.4">
      <c r="B9" s="27">
        <v>1</v>
      </c>
      <c r="C9" s="28">
        <v>1</v>
      </c>
      <c r="D9" s="28" t="s">
        <v>7</v>
      </c>
      <c r="E9" s="27" t="s">
        <v>40</v>
      </c>
      <c r="F9" s="97" t="s">
        <v>41</v>
      </c>
      <c r="G9" s="42" t="s">
        <v>347</v>
      </c>
      <c r="H9" s="40">
        <v>0</v>
      </c>
      <c r="I9" s="40">
        <v>0</v>
      </c>
      <c r="J9" s="40">
        <v>0</v>
      </c>
      <c r="K9" s="40">
        <v>1.9137818419333765</v>
      </c>
      <c r="L9" s="40">
        <v>2.4342928660826035</v>
      </c>
      <c r="M9" s="40">
        <v>2.2350364963503648</v>
      </c>
      <c r="N9" s="40">
        <v>4.2102292249545972</v>
      </c>
      <c r="O9" s="40">
        <v>3.2933526011560694</v>
      </c>
      <c r="P9" s="40">
        <v>0</v>
      </c>
      <c r="Q9" s="40">
        <v>0</v>
      </c>
      <c r="R9" s="40">
        <v>0</v>
      </c>
      <c r="S9" s="40">
        <v>0</v>
      </c>
      <c r="T9" s="48"/>
      <c r="U9" s="51"/>
      <c r="V9" s="39"/>
    </row>
    <row r="10" spans="2:22" ht="78" thickBot="1" x14ac:dyDescent="0.4">
      <c r="B10" s="27">
        <v>2</v>
      </c>
      <c r="C10" s="28">
        <v>2</v>
      </c>
      <c r="D10" s="28" t="s">
        <v>15</v>
      </c>
      <c r="E10" s="27" t="s">
        <v>44</v>
      </c>
      <c r="F10" s="97" t="s">
        <v>43</v>
      </c>
      <c r="G10" s="42" t="s">
        <v>348</v>
      </c>
      <c r="H10" s="40">
        <v>1.54122441825149</v>
      </c>
      <c r="I10" s="40">
        <v>1.6975808253572737</v>
      </c>
      <c r="J10" s="40">
        <v>1.7150086723666145</v>
      </c>
      <c r="K10" s="40">
        <v>4.250718279039253</v>
      </c>
      <c r="L10" s="40">
        <v>2.396521745360487</v>
      </c>
      <c r="M10" s="40">
        <v>2.5597829630091296</v>
      </c>
      <c r="N10" s="40">
        <v>2.9771609196836355</v>
      </c>
      <c r="O10" s="40">
        <v>2.1966853318430131</v>
      </c>
      <c r="P10" s="40">
        <v>0</v>
      </c>
      <c r="Q10" s="40">
        <v>0</v>
      </c>
      <c r="R10" s="40">
        <v>0</v>
      </c>
      <c r="S10" s="40">
        <v>0</v>
      </c>
      <c r="T10" s="28" t="s">
        <v>21</v>
      </c>
      <c r="U10" s="34" t="s">
        <v>211</v>
      </c>
      <c r="V10" s="39"/>
    </row>
    <row r="11" spans="2:22" ht="47" hidden="1" thickBot="1" x14ac:dyDescent="0.4">
      <c r="B11" s="27">
        <v>3</v>
      </c>
      <c r="C11" s="28" t="s">
        <v>28</v>
      </c>
      <c r="D11" s="28" t="s">
        <v>193</v>
      </c>
      <c r="E11" s="27" t="s">
        <v>210</v>
      </c>
      <c r="F11" s="29">
        <v>0</v>
      </c>
      <c r="G11" s="29">
        <f t="shared" ref="G11" si="1">SUM(H11:S11)</f>
        <v>0</v>
      </c>
      <c r="H11" s="30">
        <v>0</v>
      </c>
      <c r="I11" s="30">
        <v>0</v>
      </c>
      <c r="J11" s="30">
        <v>0</v>
      </c>
      <c r="K11" s="30">
        <v>0</v>
      </c>
      <c r="L11" s="30">
        <v>0</v>
      </c>
      <c r="M11" s="30">
        <v>0</v>
      </c>
      <c r="N11" s="30">
        <v>0</v>
      </c>
      <c r="O11" s="30">
        <v>0</v>
      </c>
      <c r="P11" s="30">
        <v>0</v>
      </c>
      <c r="Q11" s="30">
        <v>0</v>
      </c>
      <c r="R11" s="30">
        <v>0</v>
      </c>
      <c r="S11" s="30">
        <v>0</v>
      </c>
      <c r="T11" s="28" t="s">
        <v>194</v>
      </c>
      <c r="U11" s="34" t="s">
        <v>212</v>
      </c>
      <c r="V11" s="39"/>
    </row>
    <row r="12" spans="2:22" ht="121" customHeight="1" thickBot="1" x14ac:dyDescent="0.4">
      <c r="B12" s="27">
        <v>4</v>
      </c>
      <c r="C12" s="28">
        <v>3</v>
      </c>
      <c r="D12" s="28" t="s">
        <v>23</v>
      </c>
      <c r="E12" s="27" t="s">
        <v>46</v>
      </c>
      <c r="F12" s="97" t="s">
        <v>45</v>
      </c>
      <c r="G12" s="32">
        <f t="shared" ref="G12:G17" si="2">SUM(H12:S12)</f>
        <v>0</v>
      </c>
      <c r="H12" s="40">
        <v>0</v>
      </c>
      <c r="I12" s="40">
        <v>0</v>
      </c>
      <c r="J12" s="40">
        <v>0</v>
      </c>
      <c r="K12" s="40">
        <v>0</v>
      </c>
      <c r="L12" s="40">
        <v>0</v>
      </c>
      <c r="M12" s="40">
        <v>0</v>
      </c>
      <c r="N12" s="40">
        <v>0</v>
      </c>
      <c r="O12" s="40">
        <v>0</v>
      </c>
      <c r="P12" s="40">
        <v>0</v>
      </c>
      <c r="Q12" s="40">
        <v>0</v>
      </c>
      <c r="R12" s="40">
        <v>0</v>
      </c>
      <c r="S12" s="40">
        <v>0</v>
      </c>
      <c r="T12" s="46" t="s">
        <v>25</v>
      </c>
      <c r="U12" s="49" t="s">
        <v>213</v>
      </c>
      <c r="V12" s="39"/>
    </row>
    <row r="13" spans="2:22" ht="121" customHeight="1" thickBot="1" x14ac:dyDescent="0.4">
      <c r="B13" s="27">
        <v>4</v>
      </c>
      <c r="C13" s="28">
        <v>3</v>
      </c>
      <c r="D13" s="28" t="s">
        <v>23</v>
      </c>
      <c r="E13" s="27" t="s">
        <v>47</v>
      </c>
      <c r="F13" s="97">
        <f>28</f>
        <v>28</v>
      </c>
      <c r="G13" s="42">
        <f t="shared" si="2"/>
        <v>0</v>
      </c>
      <c r="H13" s="40">
        <v>0</v>
      </c>
      <c r="I13" s="40">
        <v>0</v>
      </c>
      <c r="J13" s="40">
        <v>0</v>
      </c>
      <c r="K13" s="40">
        <v>0</v>
      </c>
      <c r="L13" s="40">
        <v>0</v>
      </c>
      <c r="M13" s="40">
        <v>0</v>
      </c>
      <c r="N13" s="40">
        <v>0</v>
      </c>
      <c r="O13" s="40">
        <v>0</v>
      </c>
      <c r="P13" s="40">
        <v>0</v>
      </c>
      <c r="Q13" s="40">
        <v>0</v>
      </c>
      <c r="R13" s="40">
        <v>0</v>
      </c>
      <c r="S13" s="40">
        <v>0</v>
      </c>
      <c r="T13" s="47"/>
      <c r="U13" s="50"/>
      <c r="V13" s="39"/>
    </row>
    <row r="14" spans="2:22" ht="121" customHeight="1" thickBot="1" x14ac:dyDescent="0.4">
      <c r="B14" s="27">
        <v>4</v>
      </c>
      <c r="C14" s="28">
        <v>3</v>
      </c>
      <c r="D14" s="28" t="s">
        <v>23</v>
      </c>
      <c r="E14" s="27" t="s">
        <v>48</v>
      </c>
      <c r="F14" s="97">
        <v>2</v>
      </c>
      <c r="G14" s="42">
        <f t="shared" si="2"/>
        <v>0</v>
      </c>
      <c r="H14" s="40">
        <v>0</v>
      </c>
      <c r="I14" s="40">
        <v>0</v>
      </c>
      <c r="J14" s="40">
        <v>0</v>
      </c>
      <c r="K14" s="40">
        <v>0</v>
      </c>
      <c r="L14" s="40">
        <v>0</v>
      </c>
      <c r="M14" s="40">
        <v>0</v>
      </c>
      <c r="N14" s="40">
        <v>0</v>
      </c>
      <c r="O14" s="40">
        <v>0</v>
      </c>
      <c r="P14" s="40">
        <v>0</v>
      </c>
      <c r="Q14" s="40">
        <v>0</v>
      </c>
      <c r="R14" s="40">
        <v>0</v>
      </c>
      <c r="S14" s="40">
        <v>0</v>
      </c>
      <c r="T14" s="47"/>
      <c r="U14" s="50"/>
      <c r="V14" s="39"/>
    </row>
    <row r="15" spans="2:22" ht="121" customHeight="1" thickBot="1" x14ac:dyDescent="0.4">
      <c r="B15" s="27">
        <v>4</v>
      </c>
      <c r="C15" s="28">
        <v>3</v>
      </c>
      <c r="D15" s="28" t="s">
        <v>23</v>
      </c>
      <c r="E15" s="27" t="s">
        <v>49</v>
      </c>
      <c r="F15" s="97">
        <v>0</v>
      </c>
      <c r="G15" s="42">
        <f t="shared" si="2"/>
        <v>0</v>
      </c>
      <c r="H15" s="40">
        <v>0</v>
      </c>
      <c r="I15" s="40">
        <v>0</v>
      </c>
      <c r="J15" s="40">
        <v>0</v>
      </c>
      <c r="K15" s="40">
        <v>0</v>
      </c>
      <c r="L15" s="40">
        <v>0</v>
      </c>
      <c r="M15" s="40">
        <v>0</v>
      </c>
      <c r="N15" s="40">
        <v>0</v>
      </c>
      <c r="O15" s="40">
        <v>0</v>
      </c>
      <c r="P15" s="40">
        <v>0</v>
      </c>
      <c r="Q15" s="40">
        <v>0</v>
      </c>
      <c r="R15" s="40">
        <v>0</v>
      </c>
      <c r="S15" s="40">
        <v>0</v>
      </c>
      <c r="T15" s="47"/>
      <c r="U15" s="50"/>
      <c r="V15" s="39"/>
    </row>
    <row r="16" spans="2:22" ht="121" customHeight="1" thickBot="1" x14ac:dyDescent="0.4">
      <c r="B16" s="27">
        <v>4</v>
      </c>
      <c r="C16" s="28">
        <v>3</v>
      </c>
      <c r="D16" s="28" t="s">
        <v>23</v>
      </c>
      <c r="E16" s="27" t="s">
        <v>50</v>
      </c>
      <c r="F16" s="97" t="s">
        <v>52</v>
      </c>
      <c r="G16" s="42" t="s">
        <v>52</v>
      </c>
      <c r="H16" s="40">
        <v>0</v>
      </c>
      <c r="I16" s="40">
        <v>0</v>
      </c>
      <c r="J16" s="40">
        <v>0</v>
      </c>
      <c r="K16" s="40">
        <v>0</v>
      </c>
      <c r="L16" s="40">
        <v>0</v>
      </c>
      <c r="M16" s="40">
        <v>0</v>
      </c>
      <c r="N16" s="40">
        <v>0</v>
      </c>
      <c r="O16" s="40">
        <v>0</v>
      </c>
      <c r="P16" s="40">
        <v>0</v>
      </c>
      <c r="Q16" s="40">
        <v>0</v>
      </c>
      <c r="R16" s="40">
        <v>0</v>
      </c>
      <c r="S16" s="40">
        <v>0</v>
      </c>
      <c r="T16" s="47"/>
      <c r="U16" s="50"/>
      <c r="V16" s="39"/>
    </row>
    <row r="17" spans="2:22" ht="121" customHeight="1" thickBot="1" x14ac:dyDescent="0.4">
      <c r="B17" s="27">
        <v>4</v>
      </c>
      <c r="C17" s="28">
        <v>3</v>
      </c>
      <c r="D17" s="28" t="s">
        <v>23</v>
      </c>
      <c r="E17" s="27" t="s">
        <v>51</v>
      </c>
      <c r="F17" s="42">
        <v>0</v>
      </c>
      <c r="G17" s="42">
        <f t="shared" si="2"/>
        <v>0</v>
      </c>
      <c r="H17" s="40">
        <v>0</v>
      </c>
      <c r="I17" s="40">
        <v>0</v>
      </c>
      <c r="J17" s="40">
        <v>0</v>
      </c>
      <c r="K17" s="40">
        <v>0</v>
      </c>
      <c r="L17" s="40">
        <v>0</v>
      </c>
      <c r="M17" s="40">
        <v>0</v>
      </c>
      <c r="N17" s="40">
        <v>0</v>
      </c>
      <c r="O17" s="40">
        <v>0</v>
      </c>
      <c r="P17" s="40">
        <v>0</v>
      </c>
      <c r="Q17" s="40">
        <v>0</v>
      </c>
      <c r="R17" s="40">
        <v>0</v>
      </c>
      <c r="S17" s="40">
        <v>0</v>
      </c>
      <c r="T17" s="48"/>
      <c r="U17" s="51"/>
      <c r="V17" s="39"/>
    </row>
    <row r="18" spans="2:22" ht="121" customHeight="1" thickBot="1" x14ac:dyDescent="0.4">
      <c r="B18" s="43">
        <v>5</v>
      </c>
      <c r="C18" s="28" t="s">
        <v>28</v>
      </c>
      <c r="D18" s="28" t="s">
        <v>195</v>
      </c>
      <c r="E18" s="27" t="s">
        <v>209</v>
      </c>
      <c r="F18" s="42">
        <v>0</v>
      </c>
      <c r="G18" s="42">
        <f t="shared" ref="G18:G22" si="3">SUM(H18:S18)</f>
        <v>0</v>
      </c>
      <c r="H18" s="40">
        <v>0</v>
      </c>
      <c r="I18" s="40">
        <v>0</v>
      </c>
      <c r="J18" s="40">
        <v>0</v>
      </c>
      <c r="K18" s="40">
        <v>0</v>
      </c>
      <c r="L18" s="40">
        <v>0</v>
      </c>
      <c r="M18" s="40">
        <v>0</v>
      </c>
      <c r="N18" s="40">
        <v>0</v>
      </c>
      <c r="O18" s="40">
        <v>0</v>
      </c>
      <c r="P18" s="40">
        <v>0</v>
      </c>
      <c r="Q18" s="40">
        <v>0</v>
      </c>
      <c r="R18" s="40">
        <v>0</v>
      </c>
      <c r="S18" s="40">
        <v>0</v>
      </c>
      <c r="T18" s="28" t="s">
        <v>196</v>
      </c>
      <c r="U18" s="34" t="s">
        <v>213</v>
      </c>
      <c r="V18" s="39"/>
    </row>
    <row r="19" spans="2:22" ht="121" customHeight="1" thickBot="1" x14ac:dyDescent="0.4">
      <c r="B19" s="27">
        <v>6</v>
      </c>
      <c r="C19" s="28" t="s">
        <v>28</v>
      </c>
      <c r="D19" s="28" t="s">
        <v>197</v>
      </c>
      <c r="E19" s="27" t="s">
        <v>208</v>
      </c>
      <c r="F19" s="42">
        <v>0</v>
      </c>
      <c r="G19" s="42" t="s">
        <v>345</v>
      </c>
      <c r="H19" s="40" t="s">
        <v>345</v>
      </c>
      <c r="I19" s="40" t="s">
        <v>345</v>
      </c>
      <c r="J19" s="40" t="s">
        <v>345</v>
      </c>
      <c r="K19" s="40" t="s">
        <v>345</v>
      </c>
      <c r="L19" s="40" t="s">
        <v>345</v>
      </c>
      <c r="M19" s="40" t="s">
        <v>345</v>
      </c>
      <c r="N19" s="40" t="s">
        <v>345</v>
      </c>
      <c r="O19" s="40">
        <v>0</v>
      </c>
      <c r="P19" s="40">
        <v>0</v>
      </c>
      <c r="Q19" s="40">
        <v>0</v>
      </c>
      <c r="R19" s="40">
        <v>0</v>
      </c>
      <c r="S19" s="40">
        <v>0</v>
      </c>
      <c r="T19" s="28" t="s">
        <v>198</v>
      </c>
      <c r="U19" s="34" t="s">
        <v>213</v>
      </c>
      <c r="V19" s="41" t="s">
        <v>343</v>
      </c>
    </row>
    <row r="20" spans="2:22" ht="136" customHeight="1" thickBot="1" x14ac:dyDescent="0.4">
      <c r="B20" s="27">
        <v>7</v>
      </c>
      <c r="C20" s="28" t="s">
        <v>28</v>
      </c>
      <c r="D20" s="28" t="s">
        <v>199</v>
      </c>
      <c r="E20" s="27" t="s">
        <v>207</v>
      </c>
      <c r="F20" s="42">
        <v>0</v>
      </c>
      <c r="G20" s="42">
        <v>5.58</v>
      </c>
      <c r="H20" s="40">
        <v>0.93</v>
      </c>
      <c r="I20" s="40">
        <v>0.93</v>
      </c>
      <c r="J20" s="40">
        <v>0.93</v>
      </c>
      <c r="K20" s="40">
        <v>0.93</v>
      </c>
      <c r="L20" s="40">
        <v>0.93</v>
      </c>
      <c r="M20" s="40">
        <v>0.93</v>
      </c>
      <c r="N20" s="40">
        <v>0</v>
      </c>
      <c r="O20" s="40">
        <v>0</v>
      </c>
      <c r="P20" s="40">
        <v>0</v>
      </c>
      <c r="Q20" s="40">
        <v>0</v>
      </c>
      <c r="R20" s="40">
        <v>0</v>
      </c>
      <c r="S20" s="40">
        <v>0</v>
      </c>
      <c r="T20" s="28" t="s">
        <v>200</v>
      </c>
      <c r="U20" s="34" t="s">
        <v>211</v>
      </c>
      <c r="V20" s="39"/>
    </row>
    <row r="21" spans="2:22" ht="136" customHeight="1" thickBot="1" x14ac:dyDescent="0.4">
      <c r="B21" s="43">
        <v>8</v>
      </c>
      <c r="C21" s="28" t="s">
        <v>28</v>
      </c>
      <c r="D21" s="28" t="s">
        <v>201</v>
      </c>
      <c r="E21" s="27" t="s">
        <v>206</v>
      </c>
      <c r="F21" s="42">
        <v>0</v>
      </c>
      <c r="G21" s="42">
        <f t="shared" si="3"/>
        <v>0</v>
      </c>
      <c r="H21" s="40">
        <v>0</v>
      </c>
      <c r="I21" s="40">
        <v>0</v>
      </c>
      <c r="J21" s="40">
        <v>0</v>
      </c>
      <c r="K21" s="40">
        <v>0</v>
      </c>
      <c r="L21" s="40">
        <v>0</v>
      </c>
      <c r="M21" s="40">
        <v>0</v>
      </c>
      <c r="N21" s="40">
        <v>0</v>
      </c>
      <c r="O21" s="40">
        <v>0</v>
      </c>
      <c r="P21" s="40">
        <v>0</v>
      </c>
      <c r="Q21" s="40">
        <v>0</v>
      </c>
      <c r="R21" s="40">
        <v>0</v>
      </c>
      <c r="S21" s="40">
        <v>0</v>
      </c>
      <c r="T21" s="28" t="s">
        <v>202</v>
      </c>
      <c r="U21" s="34" t="s">
        <v>213</v>
      </c>
      <c r="V21" s="39"/>
    </row>
    <row r="22" spans="2:22" ht="136" hidden="1" customHeight="1" thickBot="1" x14ac:dyDescent="0.4">
      <c r="B22" s="27">
        <v>9</v>
      </c>
      <c r="C22" s="28" t="s">
        <v>28</v>
      </c>
      <c r="D22" s="28" t="s">
        <v>203</v>
      </c>
      <c r="E22" s="27" t="s">
        <v>205</v>
      </c>
      <c r="F22" s="32">
        <v>0</v>
      </c>
      <c r="G22" s="29">
        <f t="shared" si="3"/>
        <v>0</v>
      </c>
      <c r="H22" s="30">
        <v>0</v>
      </c>
      <c r="I22" s="30">
        <v>0</v>
      </c>
      <c r="J22" s="30">
        <v>0</v>
      </c>
      <c r="K22" s="30">
        <v>0</v>
      </c>
      <c r="L22" s="30">
        <v>0</v>
      </c>
      <c r="M22" s="30">
        <v>0</v>
      </c>
      <c r="N22" s="30">
        <v>0</v>
      </c>
      <c r="O22" s="30">
        <v>0</v>
      </c>
      <c r="P22" s="30">
        <v>0</v>
      </c>
      <c r="Q22" s="30">
        <v>0</v>
      </c>
      <c r="R22" s="30">
        <v>0</v>
      </c>
      <c r="S22" s="30">
        <v>0</v>
      </c>
      <c r="T22" s="28" t="s">
        <v>204</v>
      </c>
      <c r="U22" s="34" t="s">
        <v>212</v>
      </c>
      <c r="V22" s="39"/>
    </row>
    <row r="23" spans="2:22" ht="67" customHeight="1" thickBot="1" x14ac:dyDescent="0.4">
      <c r="B23" s="43">
        <v>10</v>
      </c>
      <c r="C23" s="28">
        <v>4</v>
      </c>
      <c r="D23" s="28" t="s">
        <v>27</v>
      </c>
      <c r="E23" s="27" t="s">
        <v>53</v>
      </c>
      <c r="F23" s="42">
        <v>0</v>
      </c>
      <c r="G23" s="42">
        <f t="shared" ref="G23" si="4">SUM(H23:S23)</f>
        <v>0</v>
      </c>
      <c r="H23" s="40">
        <v>0</v>
      </c>
      <c r="I23" s="40">
        <v>0</v>
      </c>
      <c r="J23" s="40">
        <v>0</v>
      </c>
      <c r="K23" s="40">
        <v>0</v>
      </c>
      <c r="L23" s="40">
        <v>0</v>
      </c>
      <c r="M23" s="40">
        <v>0</v>
      </c>
      <c r="N23" s="40">
        <v>0</v>
      </c>
      <c r="O23" s="40">
        <v>0</v>
      </c>
      <c r="P23" s="40">
        <v>0</v>
      </c>
      <c r="Q23" s="40">
        <v>0</v>
      </c>
      <c r="R23" s="40">
        <v>0</v>
      </c>
      <c r="S23" s="40">
        <v>0</v>
      </c>
      <c r="T23" s="28" t="s">
        <v>30</v>
      </c>
      <c r="U23" s="34" t="s">
        <v>213</v>
      </c>
      <c r="V23" s="39"/>
    </row>
  </sheetData>
  <autoFilter ref="B5:U23">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9">
      <filters blank="1">
        <filter val="Monthly"/>
        <filter val="Quarterly"/>
      </filters>
    </filterColumn>
  </autoFilter>
  <mergeCells count="14">
    <mergeCell ref="H5:S5"/>
    <mergeCell ref="B5:B6"/>
    <mergeCell ref="C5:C6"/>
    <mergeCell ref="D5:D6"/>
    <mergeCell ref="E5:E6"/>
    <mergeCell ref="F5:F6"/>
    <mergeCell ref="G5:G6"/>
    <mergeCell ref="V5:V6"/>
    <mergeCell ref="T5:T6"/>
    <mergeCell ref="T12:T17"/>
    <mergeCell ref="U12:U17"/>
    <mergeCell ref="U5:U6"/>
    <mergeCell ref="T7:T9"/>
    <mergeCell ref="U7:U9"/>
  </mergeCells>
  <phoneticPr fontId="11" type="noConversion"/>
  <pageMargins left="0.25" right="0.25" top="0.75" bottom="0.75" header="0.3" footer="0.3"/>
  <pageSetup scale="41" fitToHeight="2"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V86"/>
  <sheetViews>
    <sheetView zoomScale="60" zoomScaleNormal="60" workbookViewId="0">
      <pane xSplit="7" ySplit="6" topLeftCell="H7" activePane="bottomRight" state="frozen"/>
      <selection pane="topRight" activeCell="N1" sqref="N1"/>
      <selection pane="bottomLeft" activeCell="A8" sqref="A8"/>
      <selection pane="bottomRight" activeCell="B2" sqref="B2"/>
    </sheetView>
  </sheetViews>
  <sheetFormatPr defaultColWidth="6.1640625" defaultRowHeight="15.5" x14ac:dyDescent="0.35"/>
  <cols>
    <col min="1" max="1" width="1.6640625" style="25" customWidth="1"/>
    <col min="2" max="2" width="17.33203125" style="24" customWidth="1"/>
    <col min="3" max="4" width="13.1640625" style="24" customWidth="1"/>
    <col min="5" max="5" width="40" style="25" customWidth="1"/>
    <col min="6" max="6" width="22.83203125" style="36" customWidth="1"/>
    <col min="7" max="7" width="14.33203125" style="25" customWidth="1"/>
    <col min="8" max="19" width="14.6640625" style="25" customWidth="1"/>
    <col min="20" max="20" width="35.5" style="24" customWidth="1"/>
    <col min="21" max="21" width="32" style="24" customWidth="1"/>
    <col min="22" max="22" width="33.5" customWidth="1"/>
    <col min="23" max="23" width="17.83203125" style="25" customWidth="1"/>
    <col min="24" max="25" width="6.1640625" style="25"/>
    <col min="26" max="26" width="19" style="25" customWidth="1"/>
    <col min="27" max="28" width="6.1640625" style="25"/>
    <col min="29" max="29" width="26.6640625" style="25" customWidth="1"/>
    <col min="30" max="16384" width="6.1640625" style="25"/>
  </cols>
  <sheetData>
    <row r="1" spans="1:22" ht="21" x14ac:dyDescent="0.35">
      <c r="A1" s="35"/>
      <c r="B1" s="22" t="s">
        <v>0</v>
      </c>
      <c r="P1" s="26"/>
      <c r="Q1" s="26"/>
      <c r="R1" s="26"/>
      <c r="S1" s="26"/>
    </row>
    <row r="2" spans="1:22" ht="21" x14ac:dyDescent="0.35">
      <c r="A2" s="35"/>
      <c r="B2" s="22" t="s">
        <v>192</v>
      </c>
      <c r="P2" s="26"/>
      <c r="Q2" s="26"/>
      <c r="R2" s="26"/>
      <c r="S2" s="26"/>
    </row>
    <row r="4" spans="1:22" ht="16" thickBot="1" x14ac:dyDescent="0.4"/>
    <row r="5" spans="1:22" ht="17" customHeight="1" thickBot="1" x14ac:dyDescent="0.4">
      <c r="B5" s="44" t="s">
        <v>58</v>
      </c>
      <c r="C5" s="44" t="s">
        <v>34</v>
      </c>
      <c r="D5" s="44" t="s">
        <v>33</v>
      </c>
      <c r="E5" s="52" t="s">
        <v>59</v>
      </c>
      <c r="F5" s="44" t="s">
        <v>36</v>
      </c>
      <c r="G5" s="44" t="s">
        <v>37</v>
      </c>
      <c r="H5" s="59" t="s">
        <v>35</v>
      </c>
      <c r="I5" s="60"/>
      <c r="J5" s="60"/>
      <c r="K5" s="60"/>
      <c r="L5" s="60"/>
      <c r="M5" s="60"/>
      <c r="N5" s="60"/>
      <c r="O5" s="60"/>
      <c r="P5" s="60"/>
      <c r="Q5" s="60"/>
      <c r="R5" s="60"/>
      <c r="S5" s="61"/>
      <c r="T5" s="44" t="s">
        <v>5</v>
      </c>
      <c r="U5" s="44" t="s">
        <v>214</v>
      </c>
      <c r="V5" s="44" t="s">
        <v>344</v>
      </c>
    </row>
    <row r="6" spans="1:22" ht="16" thickBot="1" x14ac:dyDescent="0.4">
      <c r="B6" s="45"/>
      <c r="C6" s="45"/>
      <c r="D6" s="45"/>
      <c r="E6" s="58"/>
      <c r="F6" s="45"/>
      <c r="G6" s="45"/>
      <c r="H6" s="33">
        <v>43831</v>
      </c>
      <c r="I6" s="33">
        <v>43862</v>
      </c>
      <c r="J6" s="33">
        <v>43891</v>
      </c>
      <c r="K6" s="33">
        <v>43922</v>
      </c>
      <c r="L6" s="33">
        <v>43952</v>
      </c>
      <c r="M6" s="33">
        <v>43983</v>
      </c>
      <c r="N6" s="33">
        <v>44013</v>
      </c>
      <c r="O6" s="33">
        <v>44044</v>
      </c>
      <c r="P6" s="33">
        <v>44075</v>
      </c>
      <c r="Q6" s="33">
        <v>44105</v>
      </c>
      <c r="R6" s="33">
        <v>44136</v>
      </c>
      <c r="S6" s="33">
        <v>44166</v>
      </c>
      <c r="T6" s="45"/>
      <c r="U6" s="45"/>
      <c r="V6" s="45"/>
    </row>
    <row r="7" spans="1:22" ht="92" customHeight="1" thickBot="1" x14ac:dyDescent="0.4">
      <c r="B7" s="46" t="s">
        <v>60</v>
      </c>
      <c r="C7" s="27" t="s">
        <v>61</v>
      </c>
      <c r="D7" s="27" t="s">
        <v>61</v>
      </c>
      <c r="E7" s="31" t="s">
        <v>62</v>
      </c>
      <c r="F7" s="98">
        <v>278</v>
      </c>
      <c r="G7" s="42">
        <v>152</v>
      </c>
      <c r="H7" s="40">
        <v>16</v>
      </c>
      <c r="I7" s="40">
        <v>10</v>
      </c>
      <c r="J7" s="40">
        <v>35</v>
      </c>
      <c r="K7" s="40">
        <v>15</v>
      </c>
      <c r="L7" s="40">
        <v>11</v>
      </c>
      <c r="M7" s="40">
        <v>23</v>
      </c>
      <c r="N7" s="40">
        <v>42</v>
      </c>
      <c r="O7" s="40">
        <v>0</v>
      </c>
      <c r="P7" s="40">
        <v>0</v>
      </c>
      <c r="Q7" s="40">
        <v>0</v>
      </c>
      <c r="R7" s="40">
        <v>0</v>
      </c>
      <c r="S7" s="40">
        <v>0</v>
      </c>
      <c r="T7" s="27" t="s">
        <v>63</v>
      </c>
      <c r="U7" s="37" t="s">
        <v>213</v>
      </c>
      <c r="V7" s="37"/>
    </row>
    <row r="8" spans="1:22" ht="92" customHeight="1" thickBot="1" x14ac:dyDescent="0.4">
      <c r="B8" s="47"/>
      <c r="C8" s="27" t="s">
        <v>65</v>
      </c>
      <c r="D8" s="27" t="s">
        <v>65</v>
      </c>
      <c r="E8" s="31" t="s">
        <v>66</v>
      </c>
      <c r="F8" s="98">
        <v>0.34200000000000003</v>
      </c>
      <c r="G8" s="42">
        <v>0.192</v>
      </c>
      <c r="H8" s="40">
        <v>2.1000000000000001E-2</v>
      </c>
      <c r="I8" s="40">
        <v>1.2999999999999999E-2</v>
      </c>
      <c r="J8" s="40">
        <v>4.4999999999999998E-2</v>
      </c>
      <c r="K8" s="40">
        <v>1.9E-2</v>
      </c>
      <c r="L8" s="40">
        <v>1.4E-2</v>
      </c>
      <c r="M8" s="40">
        <v>0.03</v>
      </c>
      <c r="N8" s="40">
        <v>0.05</v>
      </c>
      <c r="O8" s="40">
        <v>0</v>
      </c>
      <c r="P8" s="40">
        <v>0</v>
      </c>
      <c r="Q8" s="40">
        <v>0</v>
      </c>
      <c r="R8" s="40">
        <v>0</v>
      </c>
      <c r="S8" s="40">
        <v>0</v>
      </c>
      <c r="T8" s="27" t="s">
        <v>67</v>
      </c>
      <c r="U8" s="37" t="s">
        <v>213</v>
      </c>
      <c r="V8" s="37"/>
    </row>
    <row r="9" spans="1:22" ht="92" customHeight="1" thickBot="1" x14ac:dyDescent="0.4">
      <c r="B9" s="47"/>
      <c r="C9" s="43" t="s">
        <v>68</v>
      </c>
      <c r="D9" s="27" t="s">
        <v>68</v>
      </c>
      <c r="E9" s="31" t="s">
        <v>69</v>
      </c>
      <c r="F9" s="98">
        <v>5</v>
      </c>
      <c r="G9" s="42">
        <f t="shared" ref="G9:G10" si="0">SUM(H9:S9)</f>
        <v>3</v>
      </c>
      <c r="H9" s="40">
        <v>1</v>
      </c>
      <c r="I9" s="40">
        <v>2</v>
      </c>
      <c r="J9" s="40">
        <v>0</v>
      </c>
      <c r="K9" s="40">
        <v>0</v>
      </c>
      <c r="L9" s="40">
        <v>0</v>
      </c>
      <c r="M9" s="40">
        <v>0</v>
      </c>
      <c r="N9" s="40">
        <v>0</v>
      </c>
      <c r="O9" s="40">
        <v>0</v>
      </c>
      <c r="P9" s="40">
        <v>0</v>
      </c>
      <c r="Q9" s="40">
        <v>0</v>
      </c>
      <c r="R9" s="40">
        <v>0</v>
      </c>
      <c r="S9" s="40">
        <v>0</v>
      </c>
      <c r="T9" s="27" t="s">
        <v>70</v>
      </c>
      <c r="U9" s="37" t="s">
        <v>213</v>
      </c>
      <c r="V9" s="37"/>
    </row>
    <row r="10" spans="1:22" ht="92" customHeight="1" thickBot="1" x14ac:dyDescent="0.4">
      <c r="B10" s="48"/>
      <c r="C10" s="43" t="s">
        <v>72</v>
      </c>
      <c r="D10" s="27" t="s">
        <v>72</v>
      </c>
      <c r="E10" s="31" t="s">
        <v>73</v>
      </c>
      <c r="F10" s="98">
        <v>6.0000000000000001E-3</v>
      </c>
      <c r="G10" s="42">
        <f t="shared" si="0"/>
        <v>0</v>
      </c>
      <c r="H10" s="40">
        <v>0</v>
      </c>
      <c r="I10" s="40">
        <v>0</v>
      </c>
      <c r="J10" s="40">
        <v>0</v>
      </c>
      <c r="K10" s="40">
        <v>0</v>
      </c>
      <c r="L10" s="40">
        <v>0</v>
      </c>
      <c r="M10" s="40">
        <v>0</v>
      </c>
      <c r="N10" s="40">
        <v>0</v>
      </c>
      <c r="O10" s="40">
        <v>0</v>
      </c>
      <c r="P10" s="40">
        <v>0</v>
      </c>
      <c r="Q10" s="40">
        <v>0</v>
      </c>
      <c r="R10" s="40">
        <v>0</v>
      </c>
      <c r="S10" s="40">
        <v>0</v>
      </c>
      <c r="T10" s="27" t="s">
        <v>67</v>
      </c>
      <c r="U10" s="37" t="s">
        <v>213</v>
      </c>
      <c r="V10" s="37"/>
    </row>
    <row r="11" spans="1:22" ht="167.25" customHeight="1" thickBot="1" x14ac:dyDescent="0.4">
      <c r="B11" s="46" t="s">
        <v>74</v>
      </c>
      <c r="C11" s="27" t="s">
        <v>75</v>
      </c>
      <c r="D11" s="27" t="s">
        <v>75</v>
      </c>
      <c r="E11" s="31" t="s">
        <v>76</v>
      </c>
      <c r="F11" s="98" t="s">
        <v>77</v>
      </c>
      <c r="G11" s="42">
        <v>3.0000000000000001E-3</v>
      </c>
      <c r="H11" s="40">
        <v>0</v>
      </c>
      <c r="I11" s="40">
        <v>0</v>
      </c>
      <c r="J11" s="40">
        <v>0</v>
      </c>
      <c r="K11" s="40">
        <v>4.3544524276072274E-3</v>
      </c>
      <c r="L11" s="40">
        <v>6.25782227784731E-3</v>
      </c>
      <c r="M11" s="40">
        <v>4.3795620437956208E-3</v>
      </c>
      <c r="N11" s="40">
        <v>3.9267658175035592E-3</v>
      </c>
      <c r="O11" s="40">
        <v>5.0578034682080926E-3</v>
      </c>
      <c r="P11" s="40">
        <v>0</v>
      </c>
      <c r="Q11" s="40">
        <v>0</v>
      </c>
      <c r="R11" s="40">
        <v>0</v>
      </c>
      <c r="S11" s="40">
        <v>0</v>
      </c>
      <c r="T11" s="27" t="s">
        <v>78</v>
      </c>
      <c r="U11" s="37" t="s">
        <v>213</v>
      </c>
      <c r="V11" s="37"/>
    </row>
    <row r="12" spans="1:22" ht="163.5" customHeight="1" thickBot="1" x14ac:dyDescent="0.4">
      <c r="B12" s="47"/>
      <c r="C12" s="27" t="s">
        <v>80</v>
      </c>
      <c r="D12" s="27" t="s">
        <v>80</v>
      </c>
      <c r="E12" s="31" t="s">
        <v>81</v>
      </c>
      <c r="F12" s="98">
        <v>43</v>
      </c>
      <c r="G12" s="42">
        <v>0.04</v>
      </c>
      <c r="H12" s="40">
        <v>0</v>
      </c>
      <c r="I12" s="40">
        <v>0</v>
      </c>
      <c r="J12" s="40">
        <v>0</v>
      </c>
      <c r="K12" s="40">
        <v>2.5582408012192463E-2</v>
      </c>
      <c r="L12" s="40">
        <v>1.273913820847488E-2</v>
      </c>
      <c r="M12" s="40">
        <v>8.0813347236704906E-3</v>
      </c>
      <c r="N12" s="40">
        <v>2.5813226188723171E-2</v>
      </c>
      <c r="O12" s="40">
        <v>1.8631296449215524E-2</v>
      </c>
      <c r="P12" s="40">
        <v>0</v>
      </c>
      <c r="Q12" s="40">
        <v>0</v>
      </c>
      <c r="R12" s="40">
        <v>0</v>
      </c>
      <c r="S12" s="40">
        <v>0</v>
      </c>
      <c r="T12" s="27" t="s">
        <v>82</v>
      </c>
      <c r="U12" s="37" t="s">
        <v>213</v>
      </c>
      <c r="V12" s="41"/>
    </row>
    <row r="13" spans="1:22" ht="141.75" customHeight="1" thickBot="1" x14ac:dyDescent="0.4">
      <c r="B13" s="48"/>
      <c r="C13" s="27" t="s">
        <v>84</v>
      </c>
      <c r="D13" s="27" t="s">
        <v>84</v>
      </c>
      <c r="E13" s="31" t="s">
        <v>85</v>
      </c>
      <c r="F13" s="98" t="s">
        <v>77</v>
      </c>
      <c r="G13" s="42">
        <v>0.03</v>
      </c>
      <c r="H13" s="40">
        <v>0</v>
      </c>
      <c r="I13" s="40">
        <v>0</v>
      </c>
      <c r="J13" s="40">
        <v>0</v>
      </c>
      <c r="K13" s="40">
        <v>5.9805682560418016E-2</v>
      </c>
      <c r="L13" s="40">
        <v>7.607165206508136E-2</v>
      </c>
      <c r="M13" s="40">
        <v>6.9844890510948901E-2</v>
      </c>
      <c r="N13" s="40">
        <v>0.13156966327983116</v>
      </c>
      <c r="O13" s="40">
        <v>0.10291726878612717</v>
      </c>
      <c r="P13" s="40">
        <v>0</v>
      </c>
      <c r="Q13" s="40">
        <v>0</v>
      </c>
      <c r="R13" s="40">
        <v>0</v>
      </c>
      <c r="S13" s="40">
        <v>0</v>
      </c>
      <c r="T13" s="27" t="s">
        <v>86</v>
      </c>
      <c r="U13" s="37" t="s">
        <v>213</v>
      </c>
      <c r="V13" s="41"/>
    </row>
    <row r="14" spans="1:22" ht="141.75" customHeight="1" thickBot="1" x14ac:dyDescent="0.4">
      <c r="B14" s="46" t="s">
        <v>215</v>
      </c>
      <c r="C14" s="27" t="s">
        <v>89</v>
      </c>
      <c r="D14" s="27" t="s">
        <v>28</v>
      </c>
      <c r="E14" s="31" t="s">
        <v>216</v>
      </c>
      <c r="F14" s="98" t="s">
        <v>77</v>
      </c>
      <c r="G14" s="42">
        <f t="shared" ref="G14:G72" si="1">SUM(H14:S14)</f>
        <v>0</v>
      </c>
      <c r="H14" s="40" t="s">
        <v>345</v>
      </c>
      <c r="I14" s="40" t="s">
        <v>345</v>
      </c>
      <c r="J14" s="40" t="s">
        <v>345</v>
      </c>
      <c r="K14" s="40" t="s">
        <v>345</v>
      </c>
      <c r="L14" s="40" t="s">
        <v>345</v>
      </c>
      <c r="M14" s="40" t="s">
        <v>345</v>
      </c>
      <c r="N14" s="40" t="s">
        <v>345</v>
      </c>
      <c r="O14" s="40" t="s">
        <v>345</v>
      </c>
      <c r="P14" s="40">
        <v>0</v>
      </c>
      <c r="Q14" s="40">
        <v>0</v>
      </c>
      <c r="R14" s="40">
        <v>0</v>
      </c>
      <c r="S14" s="40">
        <v>0</v>
      </c>
      <c r="T14" s="27" t="s">
        <v>217</v>
      </c>
      <c r="U14" s="37" t="s">
        <v>213</v>
      </c>
      <c r="V14" s="41" t="s">
        <v>343</v>
      </c>
    </row>
    <row r="15" spans="1:22" ht="141.75" customHeight="1" thickBot="1" x14ac:dyDescent="0.4">
      <c r="B15" s="48"/>
      <c r="C15" s="27" t="s">
        <v>94</v>
      </c>
      <c r="D15" s="27" t="s">
        <v>28</v>
      </c>
      <c r="E15" s="31" t="s">
        <v>218</v>
      </c>
      <c r="F15" s="98" t="s">
        <v>77</v>
      </c>
      <c r="G15" s="42">
        <f t="shared" si="1"/>
        <v>0</v>
      </c>
      <c r="H15" s="40" t="s">
        <v>345</v>
      </c>
      <c r="I15" s="40" t="s">
        <v>345</v>
      </c>
      <c r="J15" s="40" t="s">
        <v>345</v>
      </c>
      <c r="K15" s="40" t="s">
        <v>345</v>
      </c>
      <c r="L15" s="40" t="s">
        <v>345</v>
      </c>
      <c r="M15" s="40" t="s">
        <v>345</v>
      </c>
      <c r="N15" s="40" t="s">
        <v>345</v>
      </c>
      <c r="O15" s="40" t="s">
        <v>345</v>
      </c>
      <c r="P15" s="40">
        <v>0</v>
      </c>
      <c r="Q15" s="40">
        <v>0</v>
      </c>
      <c r="R15" s="40">
        <v>0</v>
      </c>
      <c r="S15" s="40">
        <v>0</v>
      </c>
      <c r="T15" s="27" t="s">
        <v>217</v>
      </c>
      <c r="U15" s="37" t="s">
        <v>213</v>
      </c>
      <c r="V15" s="41" t="s">
        <v>343</v>
      </c>
    </row>
    <row r="16" spans="1:22" ht="141.75" customHeight="1" thickBot="1" x14ac:dyDescent="0.4">
      <c r="B16" s="27" t="s">
        <v>219</v>
      </c>
      <c r="C16" s="27" t="s">
        <v>107</v>
      </c>
      <c r="D16" s="27" t="s">
        <v>28</v>
      </c>
      <c r="E16" s="31" t="s">
        <v>220</v>
      </c>
      <c r="F16" s="99">
        <v>0.36764927402841929</v>
      </c>
      <c r="G16" s="100">
        <f>H16</f>
        <v>0.36764927402841929</v>
      </c>
      <c r="H16" s="101">
        <v>0.36764927402841929</v>
      </c>
      <c r="I16" s="101">
        <v>0.36764927402841929</v>
      </c>
      <c r="J16" s="101">
        <v>0.36764927402841929</v>
      </c>
      <c r="K16" s="101">
        <v>0.36764927402841929</v>
      </c>
      <c r="L16" s="101">
        <v>0.36764927402841929</v>
      </c>
      <c r="M16" s="101">
        <v>0.36764927402841929</v>
      </c>
      <c r="N16" s="101">
        <v>0.36764927402841929</v>
      </c>
      <c r="O16" s="101">
        <v>0.36764927402841929</v>
      </c>
      <c r="P16" s="40">
        <v>0</v>
      </c>
      <c r="Q16" s="40">
        <v>0</v>
      </c>
      <c r="R16" s="40">
        <v>0</v>
      </c>
      <c r="S16" s="40">
        <v>0</v>
      </c>
      <c r="T16" s="27" t="s">
        <v>221</v>
      </c>
      <c r="U16" s="37" t="s">
        <v>213</v>
      </c>
      <c r="V16" s="41" t="s">
        <v>346</v>
      </c>
    </row>
    <row r="17" spans="2:22" ht="141.75" hidden="1" customHeight="1" thickBot="1" x14ac:dyDescent="0.4">
      <c r="B17" s="46" t="s">
        <v>341</v>
      </c>
      <c r="C17" s="27" t="s">
        <v>114</v>
      </c>
      <c r="D17" s="27" t="s">
        <v>28</v>
      </c>
      <c r="E17" s="31" t="s">
        <v>222</v>
      </c>
      <c r="F17" s="37" t="s">
        <v>77</v>
      </c>
      <c r="G17" s="29">
        <f t="shared" si="1"/>
        <v>0</v>
      </c>
      <c r="H17" s="30">
        <v>0</v>
      </c>
      <c r="I17" s="30">
        <v>0</v>
      </c>
      <c r="J17" s="30">
        <v>0</v>
      </c>
      <c r="K17" s="30">
        <v>0</v>
      </c>
      <c r="L17" s="30">
        <v>0</v>
      </c>
      <c r="M17" s="30">
        <v>0</v>
      </c>
      <c r="N17" s="30">
        <v>0</v>
      </c>
      <c r="O17" s="30">
        <v>0</v>
      </c>
      <c r="P17" s="30">
        <v>0</v>
      </c>
      <c r="Q17" s="30">
        <v>0</v>
      </c>
      <c r="R17" s="30">
        <v>0</v>
      </c>
      <c r="S17" s="30">
        <v>0</v>
      </c>
      <c r="T17" s="27" t="s">
        <v>223</v>
      </c>
      <c r="U17" s="37" t="s">
        <v>224</v>
      </c>
      <c r="V17" s="37"/>
    </row>
    <row r="18" spans="2:22" ht="141.75" hidden="1" customHeight="1" thickBot="1" x14ac:dyDescent="0.4">
      <c r="B18" s="48"/>
      <c r="C18" s="27" t="s">
        <v>225</v>
      </c>
      <c r="D18" s="27" t="s">
        <v>28</v>
      </c>
      <c r="E18" s="31" t="s">
        <v>226</v>
      </c>
      <c r="F18" s="37" t="s">
        <v>77</v>
      </c>
      <c r="G18" s="29">
        <f t="shared" si="1"/>
        <v>0</v>
      </c>
      <c r="H18" s="30">
        <v>0</v>
      </c>
      <c r="I18" s="30">
        <v>0</v>
      </c>
      <c r="J18" s="30">
        <v>0</v>
      </c>
      <c r="K18" s="30">
        <v>0</v>
      </c>
      <c r="L18" s="30">
        <v>0</v>
      </c>
      <c r="M18" s="30">
        <v>0</v>
      </c>
      <c r="N18" s="30">
        <v>0</v>
      </c>
      <c r="O18" s="30">
        <v>0</v>
      </c>
      <c r="P18" s="30">
        <v>0</v>
      </c>
      <c r="Q18" s="30">
        <v>0</v>
      </c>
      <c r="R18" s="30">
        <v>0</v>
      </c>
      <c r="S18" s="30">
        <v>0</v>
      </c>
      <c r="T18" s="27" t="s">
        <v>223</v>
      </c>
      <c r="U18" s="37" t="s">
        <v>224</v>
      </c>
      <c r="V18" s="37"/>
    </row>
    <row r="19" spans="2:22" ht="92" customHeight="1" thickBot="1" x14ac:dyDescent="0.4">
      <c r="B19" s="55" t="s">
        <v>227</v>
      </c>
      <c r="C19" s="27" t="s">
        <v>117</v>
      </c>
      <c r="D19" s="27" t="s">
        <v>89</v>
      </c>
      <c r="E19" s="31" t="s">
        <v>90</v>
      </c>
      <c r="F19" s="98">
        <v>113282</v>
      </c>
      <c r="G19" s="42">
        <v>18380.8</v>
      </c>
      <c r="H19" s="40">
        <v>4</v>
      </c>
      <c r="I19" s="40">
        <v>25.05</v>
      </c>
      <c r="J19" s="40">
        <v>326</v>
      </c>
      <c r="K19" s="40">
        <v>477.75</v>
      </c>
      <c r="L19" s="40">
        <v>1175</v>
      </c>
      <c r="M19" s="40">
        <v>15090</v>
      </c>
      <c r="N19" s="40">
        <v>1274</v>
      </c>
      <c r="O19" s="40">
        <v>9</v>
      </c>
      <c r="P19" s="40">
        <v>0</v>
      </c>
      <c r="Q19" s="40">
        <v>0</v>
      </c>
      <c r="R19" s="40">
        <v>0</v>
      </c>
      <c r="S19" s="40">
        <v>0</v>
      </c>
      <c r="T19" s="27" t="s">
        <v>92</v>
      </c>
      <c r="U19" s="37" t="s">
        <v>213</v>
      </c>
      <c r="V19" s="41"/>
    </row>
    <row r="20" spans="2:22" ht="92" customHeight="1" thickBot="1" x14ac:dyDescent="0.4">
      <c r="B20" s="56"/>
      <c r="C20" s="27" t="s">
        <v>120</v>
      </c>
      <c r="D20" s="27" t="s">
        <v>94</v>
      </c>
      <c r="E20" s="31" t="s">
        <v>95</v>
      </c>
      <c r="F20" s="98">
        <v>139.30000000000001</v>
      </c>
      <c r="G20" s="42">
        <v>28</v>
      </c>
      <c r="H20" s="40">
        <v>1</v>
      </c>
      <c r="I20" s="40">
        <v>1</v>
      </c>
      <c r="J20" s="40">
        <v>1</v>
      </c>
      <c r="K20" s="40">
        <v>1</v>
      </c>
      <c r="L20" s="40">
        <v>2</v>
      </c>
      <c r="M20" s="40">
        <v>20</v>
      </c>
      <c r="N20" s="40">
        <v>2</v>
      </c>
      <c r="O20" s="40">
        <v>0</v>
      </c>
      <c r="P20" s="40">
        <v>0</v>
      </c>
      <c r="Q20" s="40">
        <v>0</v>
      </c>
      <c r="R20" s="40">
        <v>0</v>
      </c>
      <c r="S20" s="40">
        <v>0</v>
      </c>
      <c r="T20" s="27" t="s">
        <v>96</v>
      </c>
      <c r="U20" s="37" t="s">
        <v>213</v>
      </c>
      <c r="V20" s="41"/>
    </row>
    <row r="21" spans="2:22" ht="92" customHeight="1" thickBot="1" x14ac:dyDescent="0.4">
      <c r="B21" s="56"/>
      <c r="C21" s="27" t="s">
        <v>228</v>
      </c>
      <c r="D21" s="27" t="s">
        <v>97</v>
      </c>
      <c r="E21" s="31" t="s">
        <v>98</v>
      </c>
      <c r="F21" s="98">
        <v>246866</v>
      </c>
      <c r="G21" s="42">
        <v>72391</v>
      </c>
      <c r="H21" s="40">
        <v>839</v>
      </c>
      <c r="I21" s="40">
        <v>3915</v>
      </c>
      <c r="J21" s="40">
        <v>3543</v>
      </c>
      <c r="K21" s="40">
        <v>12492</v>
      </c>
      <c r="L21" s="40">
        <v>227</v>
      </c>
      <c r="M21" s="40">
        <v>9723</v>
      </c>
      <c r="N21" s="40">
        <v>28031</v>
      </c>
      <c r="O21" s="40">
        <v>13621</v>
      </c>
      <c r="P21" s="40">
        <v>0</v>
      </c>
      <c r="Q21" s="40">
        <v>0</v>
      </c>
      <c r="R21" s="40">
        <v>0</v>
      </c>
      <c r="S21" s="40">
        <v>0</v>
      </c>
      <c r="T21" s="27" t="s">
        <v>99</v>
      </c>
      <c r="U21" s="37" t="s">
        <v>213</v>
      </c>
      <c r="V21" s="41"/>
    </row>
    <row r="22" spans="2:22" ht="92" customHeight="1" thickBot="1" x14ac:dyDescent="0.4">
      <c r="B22" s="56"/>
      <c r="C22" s="27" t="s">
        <v>229</v>
      </c>
      <c r="D22" s="27" t="s">
        <v>100</v>
      </c>
      <c r="E22" s="31" t="s">
        <v>101</v>
      </c>
      <c r="F22" s="98">
        <v>303.57</v>
      </c>
      <c r="G22" s="42">
        <v>75</v>
      </c>
      <c r="H22" s="40">
        <v>1</v>
      </c>
      <c r="I22" s="40">
        <v>5</v>
      </c>
      <c r="J22" s="40">
        <v>5</v>
      </c>
      <c r="K22" s="40">
        <v>16</v>
      </c>
      <c r="L22" s="40">
        <v>0</v>
      </c>
      <c r="M22" s="40">
        <v>12</v>
      </c>
      <c r="N22" s="40">
        <v>36</v>
      </c>
      <c r="O22" s="40">
        <v>0</v>
      </c>
      <c r="P22" s="40">
        <v>0</v>
      </c>
      <c r="Q22" s="40">
        <v>0</v>
      </c>
      <c r="R22" s="40">
        <v>0</v>
      </c>
      <c r="S22" s="40">
        <v>0</v>
      </c>
      <c r="T22" s="27" t="s">
        <v>102</v>
      </c>
      <c r="U22" s="37" t="s">
        <v>213</v>
      </c>
      <c r="V22" s="41"/>
    </row>
    <row r="23" spans="2:22" ht="92" customHeight="1" thickBot="1" x14ac:dyDescent="0.4">
      <c r="B23" s="57"/>
      <c r="C23" s="27" t="s">
        <v>230</v>
      </c>
      <c r="D23" s="27" t="s">
        <v>103</v>
      </c>
      <c r="E23" s="31" t="s">
        <v>104</v>
      </c>
      <c r="F23" s="98">
        <v>216.16</v>
      </c>
      <c r="G23" s="42">
        <v>111.23</v>
      </c>
      <c r="H23" s="40">
        <v>1.03</v>
      </c>
      <c r="I23" s="40">
        <v>4.8</v>
      </c>
      <c r="J23" s="40">
        <v>4.7</v>
      </c>
      <c r="K23" s="40">
        <v>16</v>
      </c>
      <c r="L23" s="40">
        <v>1.7</v>
      </c>
      <c r="M23" s="40">
        <v>30.4</v>
      </c>
      <c r="N23" s="40">
        <v>35.9</v>
      </c>
      <c r="O23" s="40">
        <v>16.7</v>
      </c>
      <c r="P23" s="40">
        <v>0</v>
      </c>
      <c r="Q23" s="40">
        <v>0</v>
      </c>
      <c r="R23" s="40">
        <v>0</v>
      </c>
      <c r="S23" s="40">
        <v>0</v>
      </c>
      <c r="T23" s="27" t="s">
        <v>105</v>
      </c>
      <c r="U23" s="37" t="s">
        <v>231</v>
      </c>
      <c r="V23" s="41"/>
    </row>
    <row r="24" spans="2:22" ht="92" hidden="1" customHeight="1" thickBot="1" x14ac:dyDescent="0.4">
      <c r="B24" s="46">
        <v>7</v>
      </c>
      <c r="C24" s="27" t="s">
        <v>124</v>
      </c>
      <c r="D24" s="27" t="s">
        <v>28</v>
      </c>
      <c r="E24" s="31" t="s">
        <v>232</v>
      </c>
      <c r="F24" s="37" t="s">
        <v>77</v>
      </c>
      <c r="G24" s="29">
        <f t="shared" si="1"/>
        <v>0</v>
      </c>
      <c r="H24" s="30">
        <v>0</v>
      </c>
      <c r="I24" s="30">
        <v>0</v>
      </c>
      <c r="J24" s="30">
        <v>0</v>
      </c>
      <c r="K24" s="30">
        <v>0</v>
      </c>
      <c r="L24" s="30">
        <v>0</v>
      </c>
      <c r="M24" s="30">
        <v>0</v>
      </c>
      <c r="N24" s="30">
        <v>0</v>
      </c>
      <c r="O24" s="30">
        <v>0</v>
      </c>
      <c r="P24" s="30">
        <v>0</v>
      </c>
      <c r="Q24" s="30">
        <v>0</v>
      </c>
      <c r="R24" s="30">
        <v>0</v>
      </c>
      <c r="S24" s="30">
        <v>0</v>
      </c>
      <c r="T24" s="27" t="s">
        <v>233</v>
      </c>
      <c r="U24" s="37" t="s">
        <v>234</v>
      </c>
    </row>
    <row r="25" spans="2:22" ht="92" hidden="1" customHeight="1" thickBot="1" x14ac:dyDescent="0.4">
      <c r="B25" s="47"/>
      <c r="C25" s="27" t="s">
        <v>128</v>
      </c>
      <c r="D25" s="27" t="s">
        <v>28</v>
      </c>
      <c r="E25" s="31" t="s">
        <v>235</v>
      </c>
      <c r="F25" s="37" t="s">
        <v>77</v>
      </c>
      <c r="G25" s="29">
        <f t="shared" si="1"/>
        <v>0</v>
      </c>
      <c r="H25" s="30">
        <v>0</v>
      </c>
      <c r="I25" s="30">
        <v>0</v>
      </c>
      <c r="J25" s="30">
        <v>0</v>
      </c>
      <c r="K25" s="30">
        <v>0</v>
      </c>
      <c r="L25" s="30">
        <v>0</v>
      </c>
      <c r="M25" s="30">
        <v>0</v>
      </c>
      <c r="N25" s="30">
        <v>0</v>
      </c>
      <c r="O25" s="30">
        <v>0</v>
      </c>
      <c r="P25" s="30">
        <v>0</v>
      </c>
      <c r="Q25" s="30">
        <v>0</v>
      </c>
      <c r="R25" s="30">
        <v>0</v>
      </c>
      <c r="S25" s="30">
        <v>0</v>
      </c>
      <c r="T25" s="27" t="s">
        <v>236</v>
      </c>
      <c r="U25" s="37" t="s">
        <v>234</v>
      </c>
    </row>
    <row r="26" spans="2:22" ht="92" hidden="1" customHeight="1" thickBot="1" x14ac:dyDescent="0.4">
      <c r="B26" s="48"/>
      <c r="C26" s="27" t="s">
        <v>237</v>
      </c>
      <c r="D26" s="27" t="s">
        <v>28</v>
      </c>
      <c r="E26" s="31" t="s">
        <v>238</v>
      </c>
      <c r="F26" s="37" t="s">
        <v>77</v>
      </c>
      <c r="G26" s="29">
        <f t="shared" si="1"/>
        <v>0</v>
      </c>
      <c r="H26" s="30">
        <v>0</v>
      </c>
      <c r="I26" s="30">
        <v>0</v>
      </c>
      <c r="J26" s="30">
        <v>0</v>
      </c>
      <c r="K26" s="30">
        <v>0</v>
      </c>
      <c r="L26" s="30">
        <v>0</v>
      </c>
      <c r="M26" s="30">
        <v>0</v>
      </c>
      <c r="N26" s="30">
        <v>0</v>
      </c>
      <c r="O26" s="30">
        <v>0</v>
      </c>
      <c r="P26" s="30">
        <v>0</v>
      </c>
      <c r="Q26" s="30">
        <v>0</v>
      </c>
      <c r="R26" s="30">
        <v>0</v>
      </c>
      <c r="S26" s="30">
        <v>0</v>
      </c>
      <c r="T26" s="27" t="s">
        <v>239</v>
      </c>
      <c r="U26" s="37" t="s">
        <v>234</v>
      </c>
    </row>
    <row r="27" spans="2:22" ht="92" hidden="1" customHeight="1" thickBot="1" x14ac:dyDescent="0.4">
      <c r="B27" s="38">
        <v>8</v>
      </c>
      <c r="C27" s="27" t="s">
        <v>133</v>
      </c>
      <c r="D27" s="27" t="s">
        <v>28</v>
      </c>
      <c r="E27" s="31" t="s">
        <v>240</v>
      </c>
      <c r="F27" s="37" t="s">
        <v>77</v>
      </c>
      <c r="G27" s="29">
        <f t="shared" si="1"/>
        <v>0</v>
      </c>
      <c r="H27" s="30">
        <v>0</v>
      </c>
      <c r="I27" s="30">
        <v>0</v>
      </c>
      <c r="J27" s="30">
        <v>0</v>
      </c>
      <c r="K27" s="30">
        <v>0</v>
      </c>
      <c r="L27" s="30">
        <v>0</v>
      </c>
      <c r="M27" s="30">
        <v>0</v>
      </c>
      <c r="N27" s="30">
        <v>0</v>
      </c>
      <c r="O27" s="30">
        <v>0</v>
      </c>
      <c r="P27" s="30">
        <v>0</v>
      </c>
      <c r="Q27" s="30">
        <v>0</v>
      </c>
      <c r="R27" s="30">
        <v>0</v>
      </c>
      <c r="S27" s="30">
        <v>0</v>
      </c>
      <c r="T27" s="27" t="s">
        <v>241</v>
      </c>
      <c r="U27" s="37" t="s">
        <v>224</v>
      </c>
    </row>
    <row r="28" spans="2:22" ht="92" hidden="1" customHeight="1" thickBot="1" x14ac:dyDescent="0.4">
      <c r="B28" s="46" t="s">
        <v>242</v>
      </c>
      <c r="C28" s="27" t="s">
        <v>142</v>
      </c>
      <c r="D28" s="27" t="s">
        <v>28</v>
      </c>
      <c r="E28" s="31" t="s">
        <v>243</v>
      </c>
      <c r="F28" s="37" t="s">
        <v>77</v>
      </c>
      <c r="G28" s="29">
        <f t="shared" si="1"/>
        <v>0</v>
      </c>
      <c r="H28" s="30">
        <v>0</v>
      </c>
      <c r="I28" s="30">
        <v>0</v>
      </c>
      <c r="J28" s="30">
        <v>0</v>
      </c>
      <c r="K28" s="30">
        <v>0</v>
      </c>
      <c r="L28" s="30">
        <v>0</v>
      </c>
      <c r="M28" s="30">
        <v>0</v>
      </c>
      <c r="N28" s="30">
        <v>0</v>
      </c>
      <c r="O28" s="30">
        <v>0</v>
      </c>
      <c r="P28" s="30">
        <v>0</v>
      </c>
      <c r="Q28" s="30">
        <v>0</v>
      </c>
      <c r="R28" s="30">
        <v>0</v>
      </c>
      <c r="S28" s="30">
        <v>0</v>
      </c>
      <c r="T28" s="27" t="s">
        <v>244</v>
      </c>
      <c r="U28" s="37" t="s">
        <v>224</v>
      </c>
    </row>
    <row r="29" spans="2:22" ht="92" hidden="1" customHeight="1" thickBot="1" x14ac:dyDescent="0.4">
      <c r="B29" s="47"/>
      <c r="C29" s="27" t="s">
        <v>146</v>
      </c>
      <c r="D29" s="27" t="s">
        <v>28</v>
      </c>
      <c r="E29" s="31" t="s">
        <v>245</v>
      </c>
      <c r="F29" s="37" t="s">
        <v>77</v>
      </c>
      <c r="G29" s="29">
        <f t="shared" si="1"/>
        <v>0</v>
      </c>
      <c r="H29" s="30">
        <v>0</v>
      </c>
      <c r="I29" s="30">
        <v>0</v>
      </c>
      <c r="J29" s="30">
        <v>0</v>
      </c>
      <c r="K29" s="30">
        <v>0</v>
      </c>
      <c r="L29" s="30">
        <v>0</v>
      </c>
      <c r="M29" s="30">
        <v>0</v>
      </c>
      <c r="N29" s="30">
        <v>0</v>
      </c>
      <c r="O29" s="30">
        <v>0</v>
      </c>
      <c r="P29" s="30">
        <v>0</v>
      </c>
      <c r="Q29" s="30">
        <v>0</v>
      </c>
      <c r="R29" s="30">
        <v>0</v>
      </c>
      <c r="S29" s="30">
        <v>0</v>
      </c>
      <c r="T29" s="27" t="s">
        <v>246</v>
      </c>
      <c r="U29" s="37" t="s">
        <v>224</v>
      </c>
    </row>
    <row r="30" spans="2:22" ht="92" hidden="1" customHeight="1" thickBot="1" x14ac:dyDescent="0.4">
      <c r="B30" s="47"/>
      <c r="C30" s="27" t="s">
        <v>247</v>
      </c>
      <c r="D30" s="27" t="s">
        <v>28</v>
      </c>
      <c r="E30" s="31" t="s">
        <v>248</v>
      </c>
      <c r="F30" s="37" t="s">
        <v>77</v>
      </c>
      <c r="G30" s="29">
        <f t="shared" si="1"/>
        <v>0</v>
      </c>
      <c r="H30" s="30">
        <v>0</v>
      </c>
      <c r="I30" s="30">
        <v>0</v>
      </c>
      <c r="J30" s="30">
        <v>0</v>
      </c>
      <c r="K30" s="30">
        <v>0</v>
      </c>
      <c r="L30" s="30">
        <v>0</v>
      </c>
      <c r="M30" s="30">
        <v>0</v>
      </c>
      <c r="N30" s="30">
        <v>0</v>
      </c>
      <c r="O30" s="30">
        <v>0</v>
      </c>
      <c r="P30" s="30">
        <v>0</v>
      </c>
      <c r="Q30" s="30">
        <v>0</v>
      </c>
      <c r="R30" s="30">
        <v>0</v>
      </c>
      <c r="S30" s="30">
        <v>0</v>
      </c>
      <c r="T30" s="27" t="s">
        <v>249</v>
      </c>
      <c r="U30" s="37" t="s">
        <v>224</v>
      </c>
    </row>
    <row r="31" spans="2:22" ht="92" hidden="1" customHeight="1" thickBot="1" x14ac:dyDescent="0.4">
      <c r="B31" s="47"/>
      <c r="C31" s="27" t="s">
        <v>250</v>
      </c>
      <c r="D31" s="27" t="s">
        <v>28</v>
      </c>
      <c r="E31" s="31" t="s">
        <v>251</v>
      </c>
      <c r="F31" s="37" t="s">
        <v>77</v>
      </c>
      <c r="G31" s="29">
        <f t="shared" si="1"/>
        <v>0</v>
      </c>
      <c r="H31" s="30">
        <v>0</v>
      </c>
      <c r="I31" s="30">
        <v>0</v>
      </c>
      <c r="J31" s="30">
        <v>0</v>
      </c>
      <c r="K31" s="30">
        <v>0</v>
      </c>
      <c r="L31" s="30">
        <v>0</v>
      </c>
      <c r="M31" s="30">
        <v>0</v>
      </c>
      <c r="N31" s="30">
        <v>0</v>
      </c>
      <c r="O31" s="30">
        <v>0</v>
      </c>
      <c r="P31" s="30">
        <v>0</v>
      </c>
      <c r="Q31" s="30">
        <v>0</v>
      </c>
      <c r="R31" s="30">
        <v>0</v>
      </c>
      <c r="S31" s="30">
        <v>0</v>
      </c>
      <c r="T31" s="27" t="s">
        <v>252</v>
      </c>
      <c r="U31" s="37" t="s">
        <v>224</v>
      </c>
    </row>
    <row r="32" spans="2:22" ht="92" hidden="1" customHeight="1" thickBot="1" x14ac:dyDescent="0.4">
      <c r="B32" s="47"/>
      <c r="C32" s="27" t="s">
        <v>253</v>
      </c>
      <c r="D32" s="27" t="s">
        <v>28</v>
      </c>
      <c r="E32" s="31" t="s">
        <v>254</v>
      </c>
      <c r="F32" s="37" t="s">
        <v>77</v>
      </c>
      <c r="G32" s="29">
        <f t="shared" si="1"/>
        <v>0</v>
      </c>
      <c r="H32" s="30">
        <v>0</v>
      </c>
      <c r="I32" s="30">
        <v>0</v>
      </c>
      <c r="J32" s="30">
        <v>0</v>
      </c>
      <c r="K32" s="30">
        <v>0</v>
      </c>
      <c r="L32" s="30">
        <v>0</v>
      </c>
      <c r="M32" s="30">
        <v>0</v>
      </c>
      <c r="N32" s="30">
        <v>0</v>
      </c>
      <c r="O32" s="30">
        <v>0</v>
      </c>
      <c r="P32" s="30">
        <v>0</v>
      </c>
      <c r="Q32" s="30">
        <v>0</v>
      </c>
      <c r="R32" s="30">
        <v>0</v>
      </c>
      <c r="S32" s="30">
        <v>0</v>
      </c>
      <c r="T32" s="27" t="s">
        <v>255</v>
      </c>
      <c r="U32" s="37" t="s">
        <v>224</v>
      </c>
    </row>
    <row r="33" spans="2:21" ht="92" hidden="1" customHeight="1" thickBot="1" x14ac:dyDescent="0.4">
      <c r="B33" s="47"/>
      <c r="C33" s="27" t="s">
        <v>256</v>
      </c>
      <c r="D33" s="27" t="s">
        <v>28</v>
      </c>
      <c r="E33" s="31" t="s">
        <v>257</v>
      </c>
      <c r="F33" s="37" t="s">
        <v>77</v>
      </c>
      <c r="G33" s="29">
        <f t="shared" si="1"/>
        <v>0</v>
      </c>
      <c r="H33" s="30">
        <v>0</v>
      </c>
      <c r="I33" s="30">
        <v>0</v>
      </c>
      <c r="J33" s="30">
        <v>0</v>
      </c>
      <c r="K33" s="30">
        <v>0</v>
      </c>
      <c r="L33" s="30">
        <v>0</v>
      </c>
      <c r="M33" s="30">
        <v>0</v>
      </c>
      <c r="N33" s="30">
        <v>0</v>
      </c>
      <c r="O33" s="30">
        <v>0</v>
      </c>
      <c r="P33" s="30">
        <v>0</v>
      </c>
      <c r="Q33" s="30">
        <v>0</v>
      </c>
      <c r="R33" s="30">
        <v>0</v>
      </c>
      <c r="S33" s="30">
        <v>0</v>
      </c>
      <c r="T33" s="27" t="s">
        <v>258</v>
      </c>
      <c r="U33" s="37" t="s">
        <v>224</v>
      </c>
    </row>
    <row r="34" spans="2:21" ht="92" hidden="1" customHeight="1" thickBot="1" x14ac:dyDescent="0.4">
      <c r="B34" s="47"/>
      <c r="C34" s="27" t="s">
        <v>259</v>
      </c>
      <c r="D34" s="27" t="s">
        <v>28</v>
      </c>
      <c r="E34" s="31" t="s">
        <v>260</v>
      </c>
      <c r="F34" s="37" t="s">
        <v>77</v>
      </c>
      <c r="G34" s="29">
        <f t="shared" si="1"/>
        <v>0</v>
      </c>
      <c r="H34" s="30">
        <v>0</v>
      </c>
      <c r="I34" s="30">
        <v>0</v>
      </c>
      <c r="J34" s="30">
        <v>0</v>
      </c>
      <c r="K34" s="30">
        <v>0</v>
      </c>
      <c r="L34" s="30">
        <v>0</v>
      </c>
      <c r="M34" s="30">
        <v>0</v>
      </c>
      <c r="N34" s="30">
        <v>0</v>
      </c>
      <c r="O34" s="30">
        <v>0</v>
      </c>
      <c r="P34" s="30">
        <v>0</v>
      </c>
      <c r="Q34" s="30">
        <v>0</v>
      </c>
      <c r="R34" s="30">
        <v>0</v>
      </c>
      <c r="S34" s="30">
        <v>0</v>
      </c>
      <c r="T34" s="27" t="s">
        <v>261</v>
      </c>
      <c r="U34" s="37" t="s">
        <v>224</v>
      </c>
    </row>
    <row r="35" spans="2:21" ht="92" hidden="1" customHeight="1" thickBot="1" x14ac:dyDescent="0.4">
      <c r="B35" s="47"/>
      <c r="C35" s="27" t="s">
        <v>262</v>
      </c>
      <c r="D35" s="27" t="s">
        <v>28</v>
      </c>
      <c r="E35" s="31" t="s">
        <v>263</v>
      </c>
      <c r="F35" s="37" t="s">
        <v>77</v>
      </c>
      <c r="G35" s="29">
        <f t="shared" si="1"/>
        <v>0</v>
      </c>
      <c r="H35" s="30">
        <v>0</v>
      </c>
      <c r="I35" s="30">
        <v>0</v>
      </c>
      <c r="J35" s="30">
        <v>0</v>
      </c>
      <c r="K35" s="30">
        <v>0</v>
      </c>
      <c r="L35" s="30">
        <v>0</v>
      </c>
      <c r="M35" s="30">
        <v>0</v>
      </c>
      <c r="N35" s="30">
        <v>0</v>
      </c>
      <c r="O35" s="30">
        <v>0</v>
      </c>
      <c r="P35" s="30">
        <v>0</v>
      </c>
      <c r="Q35" s="30">
        <v>0</v>
      </c>
      <c r="R35" s="30">
        <v>0</v>
      </c>
      <c r="S35" s="30">
        <v>0</v>
      </c>
      <c r="T35" s="27" t="s">
        <v>264</v>
      </c>
      <c r="U35" s="37" t="s">
        <v>224</v>
      </c>
    </row>
    <row r="36" spans="2:21" ht="92" hidden="1" customHeight="1" thickBot="1" x14ac:dyDescent="0.4">
      <c r="B36" s="47"/>
      <c r="C36" s="27" t="s">
        <v>265</v>
      </c>
      <c r="D36" s="27" t="s">
        <v>28</v>
      </c>
      <c r="E36" s="31" t="s">
        <v>266</v>
      </c>
      <c r="F36" s="37" t="s">
        <v>77</v>
      </c>
      <c r="G36" s="29">
        <f t="shared" si="1"/>
        <v>0</v>
      </c>
      <c r="H36" s="30">
        <v>0</v>
      </c>
      <c r="I36" s="30">
        <v>0</v>
      </c>
      <c r="J36" s="30">
        <v>0</v>
      </c>
      <c r="K36" s="30">
        <v>0</v>
      </c>
      <c r="L36" s="30">
        <v>0</v>
      </c>
      <c r="M36" s="30">
        <v>0</v>
      </c>
      <c r="N36" s="30">
        <v>0</v>
      </c>
      <c r="O36" s="30">
        <v>0</v>
      </c>
      <c r="P36" s="30">
        <v>0</v>
      </c>
      <c r="Q36" s="30">
        <v>0</v>
      </c>
      <c r="R36" s="30">
        <v>0</v>
      </c>
      <c r="S36" s="30">
        <v>0</v>
      </c>
      <c r="T36" s="27" t="s">
        <v>267</v>
      </c>
      <c r="U36" s="37" t="s">
        <v>224</v>
      </c>
    </row>
    <row r="37" spans="2:21" ht="92" hidden="1" customHeight="1" thickBot="1" x14ac:dyDescent="0.4">
      <c r="B37" s="47"/>
      <c r="C37" s="27" t="s">
        <v>268</v>
      </c>
      <c r="D37" s="27" t="s">
        <v>28</v>
      </c>
      <c r="E37" s="31" t="s">
        <v>269</v>
      </c>
      <c r="F37" s="37" t="s">
        <v>77</v>
      </c>
      <c r="G37" s="29">
        <f t="shared" si="1"/>
        <v>0</v>
      </c>
      <c r="H37" s="30">
        <v>0</v>
      </c>
      <c r="I37" s="30">
        <v>0</v>
      </c>
      <c r="J37" s="30">
        <v>0</v>
      </c>
      <c r="K37" s="30">
        <v>0</v>
      </c>
      <c r="L37" s="30">
        <v>0</v>
      </c>
      <c r="M37" s="30">
        <v>0</v>
      </c>
      <c r="N37" s="30">
        <v>0</v>
      </c>
      <c r="O37" s="30">
        <v>0</v>
      </c>
      <c r="P37" s="30">
        <v>0</v>
      </c>
      <c r="Q37" s="30">
        <v>0</v>
      </c>
      <c r="R37" s="30">
        <v>0</v>
      </c>
      <c r="S37" s="30">
        <v>0</v>
      </c>
      <c r="T37" s="27" t="s">
        <v>270</v>
      </c>
      <c r="U37" s="37" t="s">
        <v>224</v>
      </c>
    </row>
    <row r="38" spans="2:21" ht="92" hidden="1" customHeight="1" thickBot="1" x14ac:dyDescent="0.4">
      <c r="B38" s="47"/>
      <c r="C38" s="27" t="s">
        <v>271</v>
      </c>
      <c r="D38" s="27" t="s">
        <v>28</v>
      </c>
      <c r="E38" s="31" t="s">
        <v>272</v>
      </c>
      <c r="F38" s="37" t="s">
        <v>77</v>
      </c>
      <c r="G38" s="29">
        <f t="shared" si="1"/>
        <v>0</v>
      </c>
      <c r="H38" s="30">
        <v>0</v>
      </c>
      <c r="I38" s="30">
        <v>0</v>
      </c>
      <c r="J38" s="30">
        <v>0</v>
      </c>
      <c r="K38" s="30">
        <v>0</v>
      </c>
      <c r="L38" s="30">
        <v>0</v>
      </c>
      <c r="M38" s="30">
        <v>0</v>
      </c>
      <c r="N38" s="30">
        <v>0</v>
      </c>
      <c r="O38" s="30">
        <v>0</v>
      </c>
      <c r="P38" s="30">
        <v>0</v>
      </c>
      <c r="Q38" s="30">
        <v>0</v>
      </c>
      <c r="R38" s="30">
        <v>0</v>
      </c>
      <c r="S38" s="30">
        <v>0</v>
      </c>
      <c r="T38" s="27" t="s">
        <v>273</v>
      </c>
      <c r="U38" s="37" t="s">
        <v>224</v>
      </c>
    </row>
    <row r="39" spans="2:21" ht="92" hidden="1" customHeight="1" thickBot="1" x14ac:dyDescent="0.4">
      <c r="B39" s="47"/>
      <c r="C39" s="27" t="s">
        <v>274</v>
      </c>
      <c r="D39" s="27" t="s">
        <v>28</v>
      </c>
      <c r="E39" s="31" t="s">
        <v>275</v>
      </c>
      <c r="F39" s="37" t="s">
        <v>77</v>
      </c>
      <c r="G39" s="29">
        <f t="shared" si="1"/>
        <v>0</v>
      </c>
      <c r="H39" s="30">
        <v>0</v>
      </c>
      <c r="I39" s="30">
        <v>0</v>
      </c>
      <c r="J39" s="30">
        <v>0</v>
      </c>
      <c r="K39" s="30">
        <v>0</v>
      </c>
      <c r="L39" s="30">
        <v>0</v>
      </c>
      <c r="M39" s="30">
        <v>0</v>
      </c>
      <c r="N39" s="30">
        <v>0</v>
      </c>
      <c r="O39" s="30">
        <v>0</v>
      </c>
      <c r="P39" s="30">
        <v>0</v>
      </c>
      <c r="Q39" s="30">
        <v>0</v>
      </c>
      <c r="R39" s="30">
        <v>0</v>
      </c>
      <c r="S39" s="30">
        <v>0</v>
      </c>
      <c r="T39" s="27" t="s">
        <v>276</v>
      </c>
      <c r="U39" s="37" t="s">
        <v>224</v>
      </c>
    </row>
    <row r="40" spans="2:21" ht="92" hidden="1" customHeight="1" thickBot="1" x14ac:dyDescent="0.4">
      <c r="B40" s="46" t="s">
        <v>277</v>
      </c>
      <c r="C40" s="27" t="s">
        <v>150</v>
      </c>
      <c r="D40" s="27" t="s">
        <v>107</v>
      </c>
      <c r="E40" s="31" t="s">
        <v>278</v>
      </c>
      <c r="F40" s="37" t="s">
        <v>77</v>
      </c>
      <c r="G40" s="29">
        <f t="shared" si="1"/>
        <v>0</v>
      </c>
      <c r="H40" s="30">
        <v>0</v>
      </c>
      <c r="I40" s="30">
        <v>0</v>
      </c>
      <c r="J40" s="30">
        <v>0</v>
      </c>
      <c r="K40" s="30">
        <v>0</v>
      </c>
      <c r="L40" s="30">
        <v>0</v>
      </c>
      <c r="M40" s="30">
        <v>0</v>
      </c>
      <c r="N40" s="30">
        <v>0</v>
      </c>
      <c r="O40" s="30">
        <v>0</v>
      </c>
      <c r="P40" s="30">
        <v>0</v>
      </c>
      <c r="Q40" s="30">
        <v>0</v>
      </c>
      <c r="R40" s="30">
        <v>0</v>
      </c>
      <c r="S40" s="30">
        <v>0</v>
      </c>
      <c r="T40" s="27" t="s">
        <v>109</v>
      </c>
      <c r="U40" s="37" t="s">
        <v>279</v>
      </c>
    </row>
    <row r="41" spans="2:21" ht="92" hidden="1" customHeight="1" thickBot="1" x14ac:dyDescent="0.4">
      <c r="B41" s="48"/>
      <c r="C41" s="27" t="s">
        <v>152</v>
      </c>
      <c r="D41" s="27" t="s">
        <v>110</v>
      </c>
      <c r="E41" s="31" t="s">
        <v>280</v>
      </c>
      <c r="F41" s="37" t="s">
        <v>77</v>
      </c>
      <c r="G41" s="29">
        <f t="shared" si="1"/>
        <v>0</v>
      </c>
      <c r="H41" s="30">
        <v>0</v>
      </c>
      <c r="I41" s="30">
        <v>0</v>
      </c>
      <c r="J41" s="30">
        <v>0</v>
      </c>
      <c r="K41" s="30">
        <v>0</v>
      </c>
      <c r="L41" s="30">
        <v>0</v>
      </c>
      <c r="M41" s="30">
        <v>0</v>
      </c>
      <c r="N41" s="30">
        <v>0</v>
      </c>
      <c r="O41" s="30">
        <v>0</v>
      </c>
      <c r="P41" s="30">
        <v>0</v>
      </c>
      <c r="Q41" s="30">
        <v>0</v>
      </c>
      <c r="R41" s="30">
        <v>0</v>
      </c>
      <c r="S41" s="30">
        <v>0</v>
      </c>
      <c r="T41" s="27" t="s">
        <v>112</v>
      </c>
      <c r="U41" s="37" t="s">
        <v>279</v>
      </c>
    </row>
    <row r="42" spans="2:21" ht="92" hidden="1" customHeight="1" thickBot="1" x14ac:dyDescent="0.4">
      <c r="B42" s="27" t="s">
        <v>281</v>
      </c>
      <c r="C42" s="27">
        <v>11</v>
      </c>
      <c r="D42" s="27" t="s">
        <v>114</v>
      </c>
      <c r="E42" s="31" t="s">
        <v>282</v>
      </c>
      <c r="F42" s="37" t="s">
        <v>77</v>
      </c>
      <c r="G42" s="29">
        <f t="shared" si="1"/>
        <v>0</v>
      </c>
      <c r="H42" s="30">
        <v>0</v>
      </c>
      <c r="I42" s="30">
        <v>0</v>
      </c>
      <c r="J42" s="30">
        <v>0</v>
      </c>
      <c r="K42" s="30">
        <v>0</v>
      </c>
      <c r="L42" s="30">
        <v>0</v>
      </c>
      <c r="M42" s="30">
        <v>0</v>
      </c>
      <c r="N42" s="30">
        <v>0</v>
      </c>
      <c r="O42" s="30">
        <v>0</v>
      </c>
      <c r="P42" s="30">
        <v>0</v>
      </c>
      <c r="Q42" s="30">
        <v>0</v>
      </c>
      <c r="R42" s="30">
        <v>0</v>
      </c>
      <c r="S42" s="30">
        <v>0</v>
      </c>
      <c r="T42" s="27" t="s">
        <v>109</v>
      </c>
      <c r="U42" s="37" t="s">
        <v>279</v>
      </c>
    </row>
    <row r="43" spans="2:21" ht="92" hidden="1" customHeight="1" thickBot="1" x14ac:dyDescent="0.4">
      <c r="B43" s="46" t="s">
        <v>283</v>
      </c>
      <c r="C43" s="27" t="s">
        <v>284</v>
      </c>
      <c r="D43" s="27" t="s">
        <v>117</v>
      </c>
      <c r="E43" s="31" t="s">
        <v>118</v>
      </c>
      <c r="F43" s="37" t="s">
        <v>77</v>
      </c>
      <c r="G43" s="29">
        <f t="shared" si="1"/>
        <v>0</v>
      </c>
      <c r="H43" s="30">
        <v>0</v>
      </c>
      <c r="I43" s="30">
        <v>0</v>
      </c>
      <c r="J43" s="30">
        <v>0</v>
      </c>
      <c r="K43" s="30">
        <v>0</v>
      </c>
      <c r="L43" s="30">
        <v>0</v>
      </c>
      <c r="M43" s="30">
        <v>0</v>
      </c>
      <c r="N43" s="30">
        <v>0</v>
      </c>
      <c r="O43" s="30">
        <v>0</v>
      </c>
      <c r="P43" s="30">
        <v>0</v>
      </c>
      <c r="Q43" s="30">
        <v>0</v>
      </c>
      <c r="R43" s="30">
        <v>0</v>
      </c>
      <c r="S43" s="30">
        <v>0</v>
      </c>
      <c r="T43" s="27" t="s">
        <v>119</v>
      </c>
      <c r="U43" s="37" t="s">
        <v>279</v>
      </c>
    </row>
    <row r="44" spans="2:21" ht="92" hidden="1" customHeight="1" thickBot="1" x14ac:dyDescent="0.4">
      <c r="B44" s="48"/>
      <c r="C44" s="27" t="s">
        <v>285</v>
      </c>
      <c r="D44" s="27" t="s">
        <v>120</v>
      </c>
      <c r="E44" s="31" t="s">
        <v>121</v>
      </c>
      <c r="F44" s="37" t="s">
        <v>77</v>
      </c>
      <c r="G44" s="29">
        <f t="shared" si="1"/>
        <v>0</v>
      </c>
      <c r="H44" s="30">
        <v>0</v>
      </c>
      <c r="I44" s="30">
        <v>0</v>
      </c>
      <c r="J44" s="30">
        <v>0</v>
      </c>
      <c r="K44" s="30">
        <v>0</v>
      </c>
      <c r="L44" s="30">
        <v>0</v>
      </c>
      <c r="M44" s="30">
        <v>0</v>
      </c>
      <c r="N44" s="30">
        <v>0</v>
      </c>
      <c r="O44" s="30">
        <v>0</v>
      </c>
      <c r="P44" s="30">
        <v>0</v>
      </c>
      <c r="Q44" s="30">
        <v>0</v>
      </c>
      <c r="R44" s="30">
        <v>0</v>
      </c>
      <c r="S44" s="30">
        <v>0</v>
      </c>
      <c r="T44" s="27" t="s">
        <v>122</v>
      </c>
      <c r="U44" s="37" t="s">
        <v>279</v>
      </c>
    </row>
    <row r="45" spans="2:21" ht="92" hidden="1" customHeight="1" thickBot="1" x14ac:dyDescent="0.4">
      <c r="B45" s="46" t="s">
        <v>286</v>
      </c>
      <c r="C45" s="27" t="s">
        <v>287</v>
      </c>
      <c r="D45" s="27" t="s">
        <v>124</v>
      </c>
      <c r="E45" s="31" t="s">
        <v>125</v>
      </c>
      <c r="F45" s="37">
        <v>9855.2900000000009</v>
      </c>
      <c r="G45" s="29">
        <f t="shared" si="1"/>
        <v>0</v>
      </c>
      <c r="H45" s="30">
        <v>0</v>
      </c>
      <c r="I45" s="30">
        <v>0</v>
      </c>
      <c r="J45" s="30">
        <v>0</v>
      </c>
      <c r="K45" s="30">
        <v>0</v>
      </c>
      <c r="L45" s="30">
        <v>0</v>
      </c>
      <c r="M45" s="30">
        <v>0</v>
      </c>
      <c r="N45" s="30">
        <v>0</v>
      </c>
      <c r="O45" s="30">
        <v>0</v>
      </c>
      <c r="P45" s="30">
        <v>0</v>
      </c>
      <c r="Q45" s="30">
        <v>0</v>
      </c>
      <c r="R45" s="30">
        <v>0</v>
      </c>
      <c r="S45" s="30">
        <v>0</v>
      </c>
      <c r="T45" s="27" t="s">
        <v>126</v>
      </c>
      <c r="U45" s="37" t="s">
        <v>279</v>
      </c>
    </row>
    <row r="46" spans="2:21" ht="92" hidden="1" customHeight="1" thickBot="1" x14ac:dyDescent="0.4">
      <c r="B46" s="48"/>
      <c r="C46" s="27" t="s">
        <v>288</v>
      </c>
      <c r="D46" s="27" t="s">
        <v>128</v>
      </c>
      <c r="E46" s="31" t="s">
        <v>129</v>
      </c>
      <c r="F46" s="37">
        <v>12.12</v>
      </c>
      <c r="G46" s="29">
        <f t="shared" si="1"/>
        <v>0</v>
      </c>
      <c r="H46" s="30">
        <v>0</v>
      </c>
      <c r="I46" s="30">
        <v>0</v>
      </c>
      <c r="J46" s="30">
        <v>0</v>
      </c>
      <c r="K46" s="30">
        <v>0</v>
      </c>
      <c r="L46" s="30">
        <v>0</v>
      </c>
      <c r="M46" s="30">
        <v>0</v>
      </c>
      <c r="N46" s="30">
        <v>0</v>
      </c>
      <c r="O46" s="30">
        <v>0</v>
      </c>
      <c r="P46" s="30">
        <v>0</v>
      </c>
      <c r="Q46" s="30">
        <v>0</v>
      </c>
      <c r="R46" s="30">
        <v>0</v>
      </c>
      <c r="S46" s="30">
        <v>0</v>
      </c>
      <c r="T46" s="27" t="s">
        <v>130</v>
      </c>
      <c r="U46" s="37" t="s">
        <v>279</v>
      </c>
    </row>
    <row r="47" spans="2:21" ht="92" hidden="1" customHeight="1" thickBot="1" x14ac:dyDescent="0.4">
      <c r="B47" s="46" t="s">
        <v>289</v>
      </c>
      <c r="C47" s="27" t="s">
        <v>290</v>
      </c>
      <c r="D47" s="27" t="s">
        <v>133</v>
      </c>
      <c r="E47" s="31" t="s">
        <v>134</v>
      </c>
      <c r="F47" s="37">
        <v>0</v>
      </c>
      <c r="G47" s="29">
        <f t="shared" si="1"/>
        <v>0</v>
      </c>
      <c r="H47" s="30">
        <v>0</v>
      </c>
      <c r="I47" s="30">
        <v>0</v>
      </c>
      <c r="J47" s="30">
        <v>0</v>
      </c>
      <c r="K47" s="30">
        <v>0</v>
      </c>
      <c r="L47" s="30">
        <v>0</v>
      </c>
      <c r="M47" s="30">
        <v>0</v>
      </c>
      <c r="N47" s="30">
        <v>0</v>
      </c>
      <c r="O47" s="30">
        <v>0</v>
      </c>
      <c r="P47" s="30">
        <v>0</v>
      </c>
      <c r="Q47" s="30">
        <v>0</v>
      </c>
      <c r="R47" s="30">
        <v>0</v>
      </c>
      <c r="S47" s="30">
        <v>0</v>
      </c>
      <c r="T47" s="27" t="s">
        <v>136</v>
      </c>
      <c r="U47" s="37" t="s">
        <v>279</v>
      </c>
    </row>
    <row r="48" spans="2:21" ht="92" hidden="1" customHeight="1" thickBot="1" x14ac:dyDescent="0.4">
      <c r="B48" s="48"/>
      <c r="C48" s="27" t="s">
        <v>291</v>
      </c>
      <c r="D48" s="27" t="s">
        <v>138</v>
      </c>
      <c r="E48" s="31" t="s">
        <v>292</v>
      </c>
      <c r="F48" s="37">
        <v>0</v>
      </c>
      <c r="G48" s="29">
        <f t="shared" si="1"/>
        <v>0</v>
      </c>
      <c r="H48" s="30">
        <v>0</v>
      </c>
      <c r="I48" s="30">
        <v>0</v>
      </c>
      <c r="J48" s="30">
        <v>0</v>
      </c>
      <c r="K48" s="30">
        <v>0</v>
      </c>
      <c r="L48" s="30">
        <v>0</v>
      </c>
      <c r="M48" s="30">
        <v>0</v>
      </c>
      <c r="N48" s="30">
        <v>0</v>
      </c>
      <c r="O48" s="30">
        <v>0</v>
      </c>
      <c r="P48" s="30">
        <v>0</v>
      </c>
      <c r="Q48" s="30">
        <v>0</v>
      </c>
      <c r="R48" s="30">
        <v>0</v>
      </c>
      <c r="S48" s="30">
        <v>0</v>
      </c>
      <c r="T48" s="27" t="s">
        <v>140</v>
      </c>
      <c r="U48" s="37" t="s">
        <v>279</v>
      </c>
    </row>
    <row r="49" spans="2:21" ht="92" hidden="1" customHeight="1" thickBot="1" x14ac:dyDescent="0.4">
      <c r="B49" s="46" t="s">
        <v>293</v>
      </c>
      <c r="C49" s="27" t="s">
        <v>294</v>
      </c>
      <c r="D49" s="27" t="s">
        <v>28</v>
      </c>
      <c r="E49" s="31" t="s">
        <v>295</v>
      </c>
      <c r="F49" s="37">
        <v>0</v>
      </c>
      <c r="G49" s="29">
        <f t="shared" si="1"/>
        <v>0</v>
      </c>
      <c r="H49" s="30">
        <v>0</v>
      </c>
      <c r="I49" s="30">
        <v>0</v>
      </c>
      <c r="J49" s="30">
        <v>0</v>
      </c>
      <c r="K49" s="30">
        <v>0</v>
      </c>
      <c r="L49" s="30">
        <v>0</v>
      </c>
      <c r="M49" s="30">
        <v>0</v>
      </c>
      <c r="N49" s="30">
        <v>0</v>
      </c>
      <c r="O49" s="30">
        <v>0</v>
      </c>
      <c r="P49" s="30">
        <v>0</v>
      </c>
      <c r="Q49" s="30">
        <v>0</v>
      </c>
      <c r="R49" s="30">
        <v>0</v>
      </c>
      <c r="S49" s="30">
        <v>0</v>
      </c>
      <c r="T49" s="27" t="s">
        <v>296</v>
      </c>
      <c r="U49" s="37" t="s">
        <v>279</v>
      </c>
    </row>
    <row r="50" spans="2:21" ht="92" hidden="1" customHeight="1" thickBot="1" x14ac:dyDescent="0.4">
      <c r="B50" s="47"/>
      <c r="C50" s="27" t="s">
        <v>297</v>
      </c>
      <c r="D50" s="27" t="s">
        <v>28</v>
      </c>
      <c r="E50" s="31" t="s">
        <v>298</v>
      </c>
      <c r="F50" s="37">
        <v>0</v>
      </c>
      <c r="G50" s="29">
        <f t="shared" si="1"/>
        <v>0</v>
      </c>
      <c r="H50" s="30">
        <v>0</v>
      </c>
      <c r="I50" s="30">
        <v>0</v>
      </c>
      <c r="J50" s="30">
        <v>0</v>
      </c>
      <c r="K50" s="30">
        <v>0</v>
      </c>
      <c r="L50" s="30">
        <v>0</v>
      </c>
      <c r="M50" s="30">
        <v>0</v>
      </c>
      <c r="N50" s="30">
        <v>0</v>
      </c>
      <c r="O50" s="30">
        <v>0</v>
      </c>
      <c r="P50" s="30">
        <v>0</v>
      </c>
      <c r="Q50" s="30">
        <v>0</v>
      </c>
      <c r="R50" s="30">
        <v>0</v>
      </c>
      <c r="S50" s="30">
        <v>0</v>
      </c>
      <c r="T50" s="27" t="s">
        <v>299</v>
      </c>
      <c r="U50" s="37" t="s">
        <v>279</v>
      </c>
    </row>
    <row r="51" spans="2:21" ht="92" hidden="1" customHeight="1" thickBot="1" x14ac:dyDescent="0.4">
      <c r="B51" s="47"/>
      <c r="C51" s="27" t="s">
        <v>300</v>
      </c>
      <c r="D51" s="27" t="s">
        <v>28</v>
      </c>
      <c r="E51" s="31" t="s">
        <v>301</v>
      </c>
      <c r="F51" s="37">
        <v>0</v>
      </c>
      <c r="G51" s="29">
        <f t="shared" si="1"/>
        <v>0</v>
      </c>
      <c r="H51" s="30">
        <v>0</v>
      </c>
      <c r="I51" s="30">
        <v>0</v>
      </c>
      <c r="J51" s="30">
        <v>0</v>
      </c>
      <c r="K51" s="30">
        <v>0</v>
      </c>
      <c r="L51" s="30">
        <v>0</v>
      </c>
      <c r="M51" s="30">
        <v>0</v>
      </c>
      <c r="N51" s="30">
        <v>0</v>
      </c>
      <c r="O51" s="30">
        <v>0</v>
      </c>
      <c r="P51" s="30">
        <v>0</v>
      </c>
      <c r="Q51" s="30">
        <v>0</v>
      </c>
      <c r="R51" s="30">
        <v>0</v>
      </c>
      <c r="S51" s="30">
        <v>0</v>
      </c>
      <c r="T51" s="27" t="s">
        <v>302</v>
      </c>
      <c r="U51" s="37" t="s">
        <v>279</v>
      </c>
    </row>
    <row r="52" spans="2:21" ht="92" hidden="1" customHeight="1" thickBot="1" x14ac:dyDescent="0.4">
      <c r="B52" s="48"/>
      <c r="C52" s="27" t="s">
        <v>303</v>
      </c>
      <c r="D52" s="27" t="s">
        <v>28</v>
      </c>
      <c r="E52" s="31" t="s">
        <v>304</v>
      </c>
      <c r="F52" s="37">
        <v>0</v>
      </c>
      <c r="G52" s="29">
        <f t="shared" si="1"/>
        <v>0</v>
      </c>
      <c r="H52" s="30">
        <v>0</v>
      </c>
      <c r="I52" s="30">
        <v>0</v>
      </c>
      <c r="J52" s="30">
        <v>0</v>
      </c>
      <c r="K52" s="30">
        <v>0</v>
      </c>
      <c r="L52" s="30">
        <v>0</v>
      </c>
      <c r="M52" s="30">
        <v>0</v>
      </c>
      <c r="N52" s="30">
        <v>0</v>
      </c>
      <c r="O52" s="30">
        <v>0</v>
      </c>
      <c r="P52" s="30">
        <v>0</v>
      </c>
      <c r="Q52" s="30">
        <v>0</v>
      </c>
      <c r="R52" s="30">
        <v>0</v>
      </c>
      <c r="S52" s="30">
        <v>0</v>
      </c>
      <c r="T52" s="27" t="s">
        <v>305</v>
      </c>
      <c r="U52" s="37" t="s">
        <v>279</v>
      </c>
    </row>
    <row r="53" spans="2:21" ht="92" hidden="1" customHeight="1" thickBot="1" x14ac:dyDescent="0.4">
      <c r="B53" s="46" t="s">
        <v>306</v>
      </c>
      <c r="C53" s="27" t="s">
        <v>307</v>
      </c>
      <c r="D53" s="27" t="s">
        <v>142</v>
      </c>
      <c r="E53" s="31" t="s">
        <v>143</v>
      </c>
      <c r="F53" s="37">
        <v>0.5</v>
      </c>
      <c r="G53" s="29">
        <f t="shared" si="1"/>
        <v>0</v>
      </c>
      <c r="H53" s="30">
        <v>0</v>
      </c>
      <c r="I53" s="30">
        <v>0</v>
      </c>
      <c r="J53" s="30">
        <v>0</v>
      </c>
      <c r="K53" s="30">
        <v>0</v>
      </c>
      <c r="L53" s="30">
        <v>0</v>
      </c>
      <c r="M53" s="30">
        <v>0</v>
      </c>
      <c r="N53" s="30">
        <v>0</v>
      </c>
      <c r="O53" s="30">
        <v>0</v>
      </c>
      <c r="P53" s="30">
        <v>0</v>
      </c>
      <c r="Q53" s="30">
        <v>0</v>
      </c>
      <c r="R53" s="30">
        <v>0</v>
      </c>
      <c r="S53" s="30">
        <v>0</v>
      </c>
      <c r="T53" s="27" t="s">
        <v>144</v>
      </c>
      <c r="U53" s="37" t="s">
        <v>279</v>
      </c>
    </row>
    <row r="54" spans="2:21" ht="92" hidden="1" customHeight="1" thickBot="1" x14ac:dyDescent="0.4">
      <c r="B54" s="48"/>
      <c r="C54" s="27" t="s">
        <v>308</v>
      </c>
      <c r="D54" s="27" t="s">
        <v>146</v>
      </c>
      <c r="E54" s="31" t="s">
        <v>147</v>
      </c>
      <c r="F54" s="37">
        <f>F53/813.21</f>
        <v>6.1484733340711503E-4</v>
      </c>
      <c r="G54" s="29">
        <f t="shared" si="1"/>
        <v>0</v>
      </c>
      <c r="H54" s="30">
        <v>0</v>
      </c>
      <c r="I54" s="30">
        <v>0</v>
      </c>
      <c r="J54" s="30">
        <v>0</v>
      </c>
      <c r="K54" s="30">
        <v>0</v>
      </c>
      <c r="L54" s="30">
        <v>0</v>
      </c>
      <c r="M54" s="30">
        <v>0</v>
      </c>
      <c r="N54" s="30">
        <v>0</v>
      </c>
      <c r="O54" s="30">
        <v>0</v>
      </c>
      <c r="P54" s="30">
        <v>0</v>
      </c>
      <c r="Q54" s="30">
        <v>0</v>
      </c>
      <c r="R54" s="30">
        <v>0</v>
      </c>
      <c r="S54" s="30">
        <v>0</v>
      </c>
      <c r="T54" s="27" t="s">
        <v>148</v>
      </c>
      <c r="U54" s="37" t="s">
        <v>279</v>
      </c>
    </row>
    <row r="55" spans="2:21" ht="92" hidden="1" customHeight="1" thickBot="1" x14ac:dyDescent="0.4">
      <c r="B55" s="46" t="s">
        <v>309</v>
      </c>
      <c r="C55" s="27" t="s">
        <v>310</v>
      </c>
      <c r="D55" s="27" t="s">
        <v>150</v>
      </c>
      <c r="E55" s="31" t="s">
        <v>151</v>
      </c>
      <c r="F55" s="37">
        <v>1</v>
      </c>
      <c r="G55" s="29">
        <f t="shared" si="1"/>
        <v>0</v>
      </c>
      <c r="H55" s="30">
        <v>0</v>
      </c>
      <c r="I55" s="30">
        <v>0</v>
      </c>
      <c r="J55" s="30">
        <v>0</v>
      </c>
      <c r="K55" s="30">
        <v>0</v>
      </c>
      <c r="L55" s="30">
        <v>0</v>
      </c>
      <c r="M55" s="30">
        <v>0</v>
      </c>
      <c r="N55" s="30">
        <v>0</v>
      </c>
      <c r="O55" s="30">
        <v>0</v>
      </c>
      <c r="P55" s="30">
        <v>0</v>
      </c>
      <c r="Q55" s="30">
        <v>0</v>
      </c>
      <c r="R55" s="30">
        <v>0</v>
      </c>
      <c r="S55" s="30">
        <v>0</v>
      </c>
      <c r="T55" s="27" t="s">
        <v>63</v>
      </c>
      <c r="U55" s="37" t="s">
        <v>279</v>
      </c>
    </row>
    <row r="56" spans="2:21" ht="92" hidden="1" customHeight="1" thickBot="1" x14ac:dyDescent="0.4">
      <c r="B56" s="47"/>
      <c r="C56" s="27" t="s">
        <v>311</v>
      </c>
      <c r="D56" s="27" t="s">
        <v>152</v>
      </c>
      <c r="E56" s="31" t="s">
        <v>153</v>
      </c>
      <c r="F56" s="37">
        <f>1/813.21</f>
        <v>1.2296946668142301E-3</v>
      </c>
      <c r="G56" s="29">
        <f t="shared" si="1"/>
        <v>0</v>
      </c>
      <c r="H56" s="30">
        <v>0</v>
      </c>
      <c r="I56" s="30">
        <v>0</v>
      </c>
      <c r="J56" s="30">
        <v>0</v>
      </c>
      <c r="K56" s="30">
        <v>0</v>
      </c>
      <c r="L56" s="30">
        <v>0</v>
      </c>
      <c r="M56" s="30">
        <v>0</v>
      </c>
      <c r="N56" s="30">
        <v>0</v>
      </c>
      <c r="O56" s="30">
        <v>0</v>
      </c>
      <c r="P56" s="30">
        <v>0</v>
      </c>
      <c r="Q56" s="30">
        <v>0</v>
      </c>
      <c r="R56" s="30">
        <v>0</v>
      </c>
      <c r="S56" s="30">
        <v>0</v>
      </c>
      <c r="T56" s="27" t="s">
        <v>67</v>
      </c>
      <c r="U56" s="37" t="s">
        <v>279</v>
      </c>
    </row>
    <row r="57" spans="2:21" ht="92" hidden="1" customHeight="1" thickBot="1" x14ac:dyDescent="0.4">
      <c r="B57" s="47"/>
      <c r="C57" s="27" t="s">
        <v>312</v>
      </c>
      <c r="D57" s="27" t="s">
        <v>154</v>
      </c>
      <c r="E57" s="31" t="s">
        <v>155</v>
      </c>
      <c r="F57" s="37">
        <v>1</v>
      </c>
      <c r="G57" s="29">
        <f t="shared" si="1"/>
        <v>0</v>
      </c>
      <c r="H57" s="30">
        <v>0</v>
      </c>
      <c r="I57" s="30">
        <v>0</v>
      </c>
      <c r="J57" s="30">
        <v>0</v>
      </c>
      <c r="K57" s="30">
        <v>0</v>
      </c>
      <c r="L57" s="30">
        <v>0</v>
      </c>
      <c r="M57" s="30">
        <v>0</v>
      </c>
      <c r="N57" s="30">
        <v>0</v>
      </c>
      <c r="O57" s="30">
        <v>0</v>
      </c>
      <c r="P57" s="30">
        <v>0</v>
      </c>
      <c r="Q57" s="30">
        <v>0</v>
      </c>
      <c r="R57" s="30">
        <v>0</v>
      </c>
      <c r="S57" s="30">
        <v>0</v>
      </c>
      <c r="T57" s="27" t="s">
        <v>156</v>
      </c>
      <c r="U57" s="37" t="s">
        <v>279</v>
      </c>
    </row>
    <row r="58" spans="2:21" ht="92" hidden="1" customHeight="1" thickBot="1" x14ac:dyDescent="0.4">
      <c r="B58" s="47"/>
      <c r="C58" s="27" t="s">
        <v>313</v>
      </c>
      <c r="D58" s="27" t="s">
        <v>157</v>
      </c>
      <c r="E58" s="31" t="s">
        <v>158</v>
      </c>
      <c r="F58" s="37" t="s">
        <v>77</v>
      </c>
      <c r="G58" s="29">
        <f t="shared" si="1"/>
        <v>0</v>
      </c>
      <c r="H58" s="30">
        <v>0</v>
      </c>
      <c r="I58" s="30">
        <v>0</v>
      </c>
      <c r="J58" s="30">
        <v>0</v>
      </c>
      <c r="K58" s="30">
        <v>0</v>
      </c>
      <c r="L58" s="30">
        <v>0</v>
      </c>
      <c r="M58" s="30">
        <v>0</v>
      </c>
      <c r="N58" s="30">
        <v>0</v>
      </c>
      <c r="O58" s="30">
        <v>0</v>
      </c>
      <c r="P58" s="30">
        <v>0</v>
      </c>
      <c r="Q58" s="30">
        <v>0</v>
      </c>
      <c r="R58" s="30">
        <v>0</v>
      </c>
      <c r="S58" s="30">
        <v>0</v>
      </c>
      <c r="T58" s="27" t="s">
        <v>159</v>
      </c>
      <c r="U58" s="37" t="s">
        <v>279</v>
      </c>
    </row>
    <row r="59" spans="2:21" ht="92" hidden="1" customHeight="1" thickBot="1" x14ac:dyDescent="0.4">
      <c r="B59" s="47"/>
      <c r="C59" s="27" t="s">
        <v>314</v>
      </c>
      <c r="D59" s="27" t="s">
        <v>160</v>
      </c>
      <c r="E59" s="31" t="s">
        <v>161</v>
      </c>
      <c r="F59" s="37">
        <v>1</v>
      </c>
      <c r="G59" s="29">
        <f t="shared" si="1"/>
        <v>0</v>
      </c>
      <c r="H59" s="30">
        <v>0</v>
      </c>
      <c r="I59" s="30">
        <v>0</v>
      </c>
      <c r="J59" s="30">
        <v>0</v>
      </c>
      <c r="K59" s="30">
        <v>0</v>
      </c>
      <c r="L59" s="30">
        <v>0</v>
      </c>
      <c r="M59" s="30">
        <v>0</v>
      </c>
      <c r="N59" s="30">
        <v>0</v>
      </c>
      <c r="O59" s="30">
        <v>0</v>
      </c>
      <c r="P59" s="30">
        <v>0</v>
      </c>
      <c r="Q59" s="30">
        <v>0</v>
      </c>
      <c r="R59" s="30">
        <v>0</v>
      </c>
      <c r="S59" s="30">
        <v>0</v>
      </c>
      <c r="T59" s="27" t="s">
        <v>162</v>
      </c>
      <c r="U59" s="37" t="s">
        <v>279</v>
      </c>
    </row>
    <row r="60" spans="2:21" ht="92" hidden="1" customHeight="1" thickBot="1" x14ac:dyDescent="0.4">
      <c r="B60" s="47"/>
      <c r="C60" s="27" t="s">
        <v>315</v>
      </c>
      <c r="D60" s="27" t="s">
        <v>163</v>
      </c>
      <c r="E60" s="31" t="s">
        <v>164</v>
      </c>
      <c r="F60" s="37" t="s">
        <v>77</v>
      </c>
      <c r="G60" s="29">
        <f t="shared" si="1"/>
        <v>0</v>
      </c>
      <c r="H60" s="30">
        <v>0</v>
      </c>
      <c r="I60" s="30">
        <v>0</v>
      </c>
      <c r="J60" s="30">
        <v>0</v>
      </c>
      <c r="K60" s="30">
        <v>0</v>
      </c>
      <c r="L60" s="30">
        <v>0</v>
      </c>
      <c r="M60" s="30">
        <v>0</v>
      </c>
      <c r="N60" s="30">
        <v>0</v>
      </c>
      <c r="O60" s="30">
        <v>0</v>
      </c>
      <c r="P60" s="30">
        <v>0</v>
      </c>
      <c r="Q60" s="30">
        <v>0</v>
      </c>
      <c r="R60" s="30">
        <v>0</v>
      </c>
      <c r="S60" s="30">
        <v>0</v>
      </c>
      <c r="T60" s="27" t="s">
        <v>165</v>
      </c>
      <c r="U60" s="37" t="s">
        <v>279</v>
      </c>
    </row>
    <row r="61" spans="2:21" ht="92" hidden="1" customHeight="1" thickBot="1" x14ac:dyDescent="0.4">
      <c r="B61" s="47"/>
      <c r="C61" s="27" t="s">
        <v>316</v>
      </c>
      <c r="D61" s="27" t="s">
        <v>166</v>
      </c>
      <c r="E61" s="31" t="s">
        <v>167</v>
      </c>
      <c r="F61" s="37">
        <f>1/813.21</f>
        <v>1.2296946668142301E-3</v>
      </c>
      <c r="G61" s="29">
        <f t="shared" si="1"/>
        <v>0</v>
      </c>
      <c r="H61" s="30">
        <v>0</v>
      </c>
      <c r="I61" s="30">
        <v>0</v>
      </c>
      <c r="J61" s="30">
        <v>0</v>
      </c>
      <c r="K61" s="30">
        <v>0</v>
      </c>
      <c r="L61" s="30">
        <v>0</v>
      </c>
      <c r="M61" s="30">
        <v>0</v>
      </c>
      <c r="N61" s="30">
        <v>0</v>
      </c>
      <c r="O61" s="30">
        <v>0</v>
      </c>
      <c r="P61" s="30">
        <v>0</v>
      </c>
      <c r="Q61" s="30">
        <v>0</v>
      </c>
      <c r="R61" s="30">
        <v>0</v>
      </c>
      <c r="S61" s="30">
        <v>0</v>
      </c>
      <c r="T61" s="27" t="s">
        <v>168</v>
      </c>
      <c r="U61" s="37" t="s">
        <v>279</v>
      </c>
    </row>
    <row r="62" spans="2:21" ht="92" hidden="1" customHeight="1" thickBot="1" x14ac:dyDescent="0.4">
      <c r="B62" s="47"/>
      <c r="C62" s="27" t="s">
        <v>317</v>
      </c>
      <c r="D62" s="27" t="s">
        <v>169</v>
      </c>
      <c r="E62" s="31" t="s">
        <v>170</v>
      </c>
      <c r="F62" s="37" t="s">
        <v>77</v>
      </c>
      <c r="G62" s="29">
        <f t="shared" si="1"/>
        <v>0</v>
      </c>
      <c r="H62" s="30">
        <v>0</v>
      </c>
      <c r="I62" s="30">
        <v>0</v>
      </c>
      <c r="J62" s="30">
        <v>0</v>
      </c>
      <c r="K62" s="30">
        <v>0</v>
      </c>
      <c r="L62" s="30">
        <v>0</v>
      </c>
      <c r="M62" s="30">
        <v>0</v>
      </c>
      <c r="N62" s="30">
        <v>0</v>
      </c>
      <c r="O62" s="30">
        <v>0</v>
      </c>
      <c r="P62" s="30">
        <v>0</v>
      </c>
      <c r="Q62" s="30">
        <v>0</v>
      </c>
      <c r="R62" s="30">
        <v>0</v>
      </c>
      <c r="S62" s="30">
        <v>0</v>
      </c>
      <c r="T62" s="27" t="s">
        <v>171</v>
      </c>
      <c r="U62" s="37" t="s">
        <v>279</v>
      </c>
    </row>
    <row r="63" spans="2:21" ht="92" hidden="1" customHeight="1" thickBot="1" x14ac:dyDescent="0.4">
      <c r="B63" s="47"/>
      <c r="C63" s="27" t="s">
        <v>318</v>
      </c>
      <c r="D63" s="27" t="s">
        <v>172</v>
      </c>
      <c r="E63" s="31" t="s">
        <v>173</v>
      </c>
      <c r="F63" s="37">
        <f>1/813.21</f>
        <v>1.2296946668142301E-3</v>
      </c>
      <c r="G63" s="29">
        <f t="shared" si="1"/>
        <v>0</v>
      </c>
      <c r="H63" s="30">
        <v>0</v>
      </c>
      <c r="I63" s="30">
        <v>0</v>
      </c>
      <c r="J63" s="30">
        <v>0</v>
      </c>
      <c r="K63" s="30">
        <v>0</v>
      </c>
      <c r="L63" s="30">
        <v>0</v>
      </c>
      <c r="M63" s="30">
        <v>0</v>
      </c>
      <c r="N63" s="30">
        <v>0</v>
      </c>
      <c r="O63" s="30">
        <v>0</v>
      </c>
      <c r="P63" s="30">
        <v>0</v>
      </c>
      <c r="Q63" s="30">
        <v>0</v>
      </c>
      <c r="R63" s="30">
        <v>0</v>
      </c>
      <c r="S63" s="30">
        <v>0</v>
      </c>
      <c r="T63" s="27" t="s">
        <v>174</v>
      </c>
      <c r="U63" s="37" t="s">
        <v>279</v>
      </c>
    </row>
    <row r="64" spans="2:21" ht="92" hidden="1" customHeight="1" thickBot="1" x14ac:dyDescent="0.4">
      <c r="B64" s="47"/>
      <c r="C64" s="27" t="s">
        <v>319</v>
      </c>
      <c r="D64" s="27" t="s">
        <v>175</v>
      </c>
      <c r="E64" s="31" t="s">
        <v>176</v>
      </c>
      <c r="F64" s="37" t="s">
        <v>77</v>
      </c>
      <c r="G64" s="29">
        <f t="shared" si="1"/>
        <v>0</v>
      </c>
      <c r="H64" s="30">
        <v>0</v>
      </c>
      <c r="I64" s="30">
        <v>0</v>
      </c>
      <c r="J64" s="30">
        <v>0</v>
      </c>
      <c r="K64" s="30">
        <v>0</v>
      </c>
      <c r="L64" s="30">
        <v>0</v>
      </c>
      <c r="M64" s="30">
        <v>0</v>
      </c>
      <c r="N64" s="30">
        <v>0</v>
      </c>
      <c r="O64" s="30">
        <v>0</v>
      </c>
      <c r="P64" s="30">
        <v>0</v>
      </c>
      <c r="Q64" s="30">
        <v>0</v>
      </c>
      <c r="R64" s="30">
        <v>0</v>
      </c>
      <c r="S64" s="30">
        <v>0</v>
      </c>
      <c r="T64" s="27" t="s">
        <v>177</v>
      </c>
      <c r="U64" s="37" t="s">
        <v>279</v>
      </c>
    </row>
    <row r="65" spans="2:21" ht="92" hidden="1" customHeight="1" thickBot="1" x14ac:dyDescent="0.4">
      <c r="B65" s="47"/>
      <c r="C65" s="27" t="s">
        <v>320</v>
      </c>
      <c r="D65" s="27" t="s">
        <v>178</v>
      </c>
      <c r="E65" s="31" t="s">
        <v>179</v>
      </c>
      <c r="F65" s="37" t="s">
        <v>77</v>
      </c>
      <c r="G65" s="29">
        <f t="shared" si="1"/>
        <v>0</v>
      </c>
      <c r="H65" s="30">
        <v>0</v>
      </c>
      <c r="I65" s="30">
        <v>0</v>
      </c>
      <c r="J65" s="30">
        <v>0</v>
      </c>
      <c r="K65" s="30">
        <v>0</v>
      </c>
      <c r="L65" s="30">
        <v>0</v>
      </c>
      <c r="M65" s="30">
        <v>0</v>
      </c>
      <c r="N65" s="30">
        <v>0</v>
      </c>
      <c r="O65" s="30">
        <v>0</v>
      </c>
      <c r="P65" s="30">
        <v>0</v>
      </c>
      <c r="Q65" s="30">
        <v>0</v>
      </c>
      <c r="R65" s="30">
        <v>0</v>
      </c>
      <c r="S65" s="30">
        <v>0</v>
      </c>
      <c r="T65" s="27" t="s">
        <v>180</v>
      </c>
      <c r="U65" s="37" t="s">
        <v>279</v>
      </c>
    </row>
    <row r="66" spans="2:21" ht="92" hidden="1" customHeight="1" thickBot="1" x14ac:dyDescent="0.4">
      <c r="B66" s="48"/>
      <c r="C66" s="27" t="s">
        <v>321</v>
      </c>
      <c r="D66" s="27" t="s">
        <v>181</v>
      </c>
      <c r="E66" s="31" t="s">
        <v>182</v>
      </c>
      <c r="F66" s="37" t="s">
        <v>77</v>
      </c>
      <c r="G66" s="29">
        <f t="shared" si="1"/>
        <v>0</v>
      </c>
      <c r="H66" s="30">
        <v>0</v>
      </c>
      <c r="I66" s="30">
        <v>0</v>
      </c>
      <c r="J66" s="30">
        <v>0</v>
      </c>
      <c r="K66" s="30">
        <v>0</v>
      </c>
      <c r="L66" s="30">
        <v>0</v>
      </c>
      <c r="M66" s="30">
        <v>0</v>
      </c>
      <c r="N66" s="30">
        <v>0</v>
      </c>
      <c r="O66" s="30">
        <v>0</v>
      </c>
      <c r="P66" s="30">
        <v>0</v>
      </c>
      <c r="Q66" s="30">
        <v>0</v>
      </c>
      <c r="R66" s="30">
        <v>0</v>
      </c>
      <c r="S66" s="30">
        <v>0</v>
      </c>
      <c r="T66" s="27" t="s">
        <v>183</v>
      </c>
      <c r="U66" s="37" t="s">
        <v>279</v>
      </c>
    </row>
    <row r="67" spans="2:21" ht="92" hidden="1" customHeight="1" thickBot="1" x14ac:dyDescent="0.4">
      <c r="B67" s="46" t="s">
        <v>322</v>
      </c>
      <c r="C67" s="27" t="s">
        <v>323</v>
      </c>
      <c r="D67" s="27" t="s">
        <v>28</v>
      </c>
      <c r="E67" s="31" t="s">
        <v>324</v>
      </c>
      <c r="F67" s="37" t="s">
        <v>77</v>
      </c>
      <c r="G67" s="29">
        <f t="shared" si="1"/>
        <v>0</v>
      </c>
      <c r="H67" s="30">
        <v>0</v>
      </c>
      <c r="I67" s="30">
        <v>0</v>
      </c>
      <c r="J67" s="30">
        <v>0</v>
      </c>
      <c r="K67" s="30">
        <v>0</v>
      </c>
      <c r="L67" s="30">
        <v>0</v>
      </c>
      <c r="M67" s="30">
        <v>0</v>
      </c>
      <c r="N67" s="30">
        <v>0</v>
      </c>
      <c r="O67" s="30">
        <v>0</v>
      </c>
      <c r="P67" s="30">
        <v>0</v>
      </c>
      <c r="Q67" s="30">
        <v>0</v>
      </c>
      <c r="R67" s="30">
        <v>0</v>
      </c>
      <c r="S67" s="30">
        <v>0</v>
      </c>
      <c r="T67" s="27" t="s">
        <v>325</v>
      </c>
      <c r="U67" s="37" t="s">
        <v>224</v>
      </c>
    </row>
    <row r="68" spans="2:21" ht="92" hidden="1" customHeight="1" thickBot="1" x14ac:dyDescent="0.4">
      <c r="B68" s="47"/>
      <c r="C68" s="27" t="s">
        <v>326</v>
      </c>
      <c r="D68" s="27" t="s">
        <v>28</v>
      </c>
      <c r="E68" s="31" t="s">
        <v>327</v>
      </c>
      <c r="F68" s="37" t="s">
        <v>77</v>
      </c>
      <c r="G68" s="29">
        <f t="shared" si="1"/>
        <v>0</v>
      </c>
      <c r="H68" s="30">
        <v>0</v>
      </c>
      <c r="I68" s="30">
        <v>0</v>
      </c>
      <c r="J68" s="30">
        <v>0</v>
      </c>
      <c r="K68" s="30">
        <v>0</v>
      </c>
      <c r="L68" s="30">
        <v>0</v>
      </c>
      <c r="M68" s="30">
        <v>0</v>
      </c>
      <c r="N68" s="30">
        <v>0</v>
      </c>
      <c r="O68" s="30">
        <v>0</v>
      </c>
      <c r="P68" s="30">
        <v>0</v>
      </c>
      <c r="Q68" s="30">
        <v>0</v>
      </c>
      <c r="R68" s="30">
        <v>0</v>
      </c>
      <c r="S68" s="30">
        <v>0</v>
      </c>
      <c r="T68" s="27" t="s">
        <v>328</v>
      </c>
      <c r="U68" s="37" t="s">
        <v>224</v>
      </c>
    </row>
    <row r="69" spans="2:21" ht="92" hidden="1" customHeight="1" thickBot="1" x14ac:dyDescent="0.4">
      <c r="B69" s="46" t="s">
        <v>329</v>
      </c>
      <c r="C69" s="27" t="s">
        <v>330</v>
      </c>
      <c r="D69" s="27" t="s">
        <v>28</v>
      </c>
      <c r="E69" s="31" t="s">
        <v>331</v>
      </c>
      <c r="F69" s="37" t="s">
        <v>77</v>
      </c>
      <c r="G69" s="29">
        <f t="shared" si="1"/>
        <v>0</v>
      </c>
      <c r="H69" s="30">
        <v>0</v>
      </c>
      <c r="I69" s="30">
        <v>0</v>
      </c>
      <c r="J69" s="30">
        <v>0</v>
      </c>
      <c r="K69" s="30">
        <v>0</v>
      </c>
      <c r="L69" s="30">
        <v>0</v>
      </c>
      <c r="M69" s="30">
        <v>0</v>
      </c>
      <c r="N69" s="30">
        <v>0</v>
      </c>
      <c r="O69" s="30">
        <v>0</v>
      </c>
      <c r="P69" s="30">
        <v>0</v>
      </c>
      <c r="Q69" s="30">
        <v>0</v>
      </c>
      <c r="R69" s="30">
        <v>0</v>
      </c>
      <c r="S69" s="30">
        <v>0</v>
      </c>
      <c r="T69" s="27" t="s">
        <v>332</v>
      </c>
      <c r="U69" s="37" t="s">
        <v>279</v>
      </c>
    </row>
    <row r="70" spans="2:21" ht="92" hidden="1" customHeight="1" thickBot="1" x14ac:dyDescent="0.4">
      <c r="B70" s="48"/>
      <c r="C70" s="27" t="s">
        <v>333</v>
      </c>
      <c r="D70" s="27" t="s">
        <v>28</v>
      </c>
      <c r="E70" s="31" t="s">
        <v>334</v>
      </c>
      <c r="F70" s="37" t="s">
        <v>77</v>
      </c>
      <c r="G70" s="29">
        <f t="shared" si="1"/>
        <v>0</v>
      </c>
      <c r="H70" s="30">
        <v>0</v>
      </c>
      <c r="I70" s="30">
        <v>0</v>
      </c>
      <c r="J70" s="30">
        <v>0</v>
      </c>
      <c r="K70" s="30">
        <v>0</v>
      </c>
      <c r="L70" s="30">
        <v>0</v>
      </c>
      <c r="M70" s="30">
        <v>0</v>
      </c>
      <c r="N70" s="30">
        <v>0</v>
      </c>
      <c r="O70" s="30">
        <v>0</v>
      </c>
      <c r="P70" s="30">
        <v>0</v>
      </c>
      <c r="Q70" s="30">
        <v>0</v>
      </c>
      <c r="R70" s="30">
        <v>0</v>
      </c>
      <c r="S70" s="30">
        <v>0</v>
      </c>
      <c r="T70" s="27" t="s">
        <v>335</v>
      </c>
      <c r="U70" s="37" t="s">
        <v>279</v>
      </c>
    </row>
    <row r="71" spans="2:21" ht="92" hidden="1" customHeight="1" thickBot="1" x14ac:dyDescent="0.4">
      <c r="B71" s="47" t="s">
        <v>336</v>
      </c>
      <c r="C71" s="27" t="s">
        <v>337</v>
      </c>
      <c r="D71" s="27" t="s">
        <v>185</v>
      </c>
      <c r="E71" s="31" t="s">
        <v>186</v>
      </c>
      <c r="F71" s="37" t="s">
        <v>77</v>
      </c>
      <c r="G71" s="29">
        <f t="shared" si="1"/>
        <v>0</v>
      </c>
      <c r="H71" s="30">
        <v>0</v>
      </c>
      <c r="I71" s="30">
        <v>0</v>
      </c>
      <c r="J71" s="30">
        <v>0</v>
      </c>
      <c r="K71" s="30">
        <v>0</v>
      </c>
      <c r="L71" s="30">
        <v>0</v>
      </c>
      <c r="M71" s="30">
        <v>0</v>
      </c>
      <c r="N71" s="30">
        <v>0</v>
      </c>
      <c r="O71" s="30">
        <v>0</v>
      </c>
      <c r="P71" s="30">
        <v>0</v>
      </c>
      <c r="Q71" s="30">
        <v>0</v>
      </c>
      <c r="R71" s="30">
        <v>0</v>
      </c>
      <c r="S71" s="30">
        <v>0</v>
      </c>
      <c r="T71" s="27" t="s">
        <v>338</v>
      </c>
      <c r="U71" s="37" t="s">
        <v>279</v>
      </c>
    </row>
    <row r="72" spans="2:21" ht="92" hidden="1" customHeight="1" thickBot="1" x14ac:dyDescent="0.4">
      <c r="B72" s="48"/>
      <c r="C72" s="27" t="s">
        <v>339</v>
      </c>
      <c r="D72" s="27" t="s">
        <v>189</v>
      </c>
      <c r="E72" s="31" t="s">
        <v>190</v>
      </c>
      <c r="F72" s="37" t="s">
        <v>77</v>
      </c>
      <c r="G72" s="29">
        <f t="shared" si="1"/>
        <v>0</v>
      </c>
      <c r="H72" s="30">
        <v>0</v>
      </c>
      <c r="I72" s="30">
        <v>0</v>
      </c>
      <c r="J72" s="30">
        <v>0</v>
      </c>
      <c r="K72" s="30">
        <v>0</v>
      </c>
      <c r="L72" s="30">
        <v>0</v>
      </c>
      <c r="M72" s="30">
        <v>0</v>
      </c>
      <c r="N72" s="30">
        <v>0</v>
      </c>
      <c r="O72" s="30">
        <v>0</v>
      </c>
      <c r="P72" s="30">
        <v>0</v>
      </c>
      <c r="Q72" s="30">
        <v>0</v>
      </c>
      <c r="R72" s="30">
        <v>0</v>
      </c>
      <c r="S72" s="30">
        <v>0</v>
      </c>
      <c r="T72" s="27" t="s">
        <v>340</v>
      </c>
      <c r="U72" s="37" t="s">
        <v>279</v>
      </c>
    </row>
    <row r="73" spans="2:21" ht="92" customHeight="1" x14ac:dyDescent="0.35">
      <c r="F73" s="25"/>
    </row>
    <row r="74" spans="2:21" ht="92" customHeight="1" x14ac:dyDescent="0.35">
      <c r="F74" s="25"/>
    </row>
    <row r="75" spans="2:21" ht="92" customHeight="1" x14ac:dyDescent="0.35">
      <c r="F75" s="25"/>
    </row>
    <row r="76" spans="2:21" ht="92" customHeight="1" x14ac:dyDescent="0.35">
      <c r="F76" s="25"/>
    </row>
    <row r="77" spans="2:21" ht="92" customHeight="1" x14ac:dyDescent="0.35">
      <c r="F77" s="25"/>
    </row>
    <row r="78" spans="2:21" ht="92" customHeight="1" x14ac:dyDescent="0.35">
      <c r="F78" s="25"/>
    </row>
    <row r="79" spans="2:21" ht="92" customHeight="1" x14ac:dyDescent="0.35">
      <c r="F79" s="25"/>
    </row>
    <row r="80" spans="2:21" ht="92" customHeight="1" x14ac:dyDescent="0.35">
      <c r="F80" s="25"/>
    </row>
    <row r="81" spans="6:6" ht="92" customHeight="1" x14ac:dyDescent="0.35">
      <c r="F81" s="25"/>
    </row>
    <row r="82" spans="6:6" ht="60" customHeight="1" x14ac:dyDescent="0.35">
      <c r="F82" s="25"/>
    </row>
    <row r="83" spans="6:6" ht="60" customHeight="1" x14ac:dyDescent="0.35">
      <c r="F83" s="25"/>
    </row>
    <row r="84" spans="6:6" ht="60" customHeight="1" x14ac:dyDescent="0.35">
      <c r="F84" s="25"/>
    </row>
    <row r="85" spans="6:6" x14ac:dyDescent="0.35">
      <c r="F85" s="25"/>
    </row>
    <row r="86" spans="6:6" x14ac:dyDescent="0.35">
      <c r="F86" s="25"/>
    </row>
  </sheetData>
  <autoFilter ref="B5:U72">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9">
      <filters blank="1">
        <filter val="Quarterly"/>
        <filter val="Quarterly collection"/>
      </filters>
    </filterColumn>
  </autoFilter>
  <mergeCells count="27">
    <mergeCell ref="B55:B66"/>
    <mergeCell ref="B67:B68"/>
    <mergeCell ref="B69:B70"/>
    <mergeCell ref="B71:B72"/>
    <mergeCell ref="B28:B39"/>
    <mergeCell ref="B53:B54"/>
    <mergeCell ref="B24:B26"/>
    <mergeCell ref="B49:B52"/>
    <mergeCell ref="B47:B48"/>
    <mergeCell ref="B43:B44"/>
    <mergeCell ref="B40:B41"/>
    <mergeCell ref="B45:B46"/>
    <mergeCell ref="V5:V6"/>
    <mergeCell ref="T5:T6"/>
    <mergeCell ref="U5:U6"/>
    <mergeCell ref="B19:B23"/>
    <mergeCell ref="G5:G6"/>
    <mergeCell ref="D5:D6"/>
    <mergeCell ref="E5:E6"/>
    <mergeCell ref="F5:F6"/>
    <mergeCell ref="H5:S5"/>
    <mergeCell ref="C5:C6"/>
    <mergeCell ref="B7:B10"/>
    <mergeCell ref="B11:B13"/>
    <mergeCell ref="B14:B15"/>
    <mergeCell ref="B17:B18"/>
    <mergeCell ref="B5:B6"/>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4"/>
  <sheetViews>
    <sheetView zoomScale="50" zoomScaleNormal="50" workbookViewId="0">
      <selection activeCell="F11" sqref="F11"/>
    </sheetView>
  </sheetViews>
  <sheetFormatPr defaultColWidth="6.1640625" defaultRowHeight="15.5" x14ac:dyDescent="0.35"/>
  <cols>
    <col min="1" max="1" width="13.1640625" style="1" customWidth="1"/>
    <col min="2" max="2" width="5.83203125" style="1" customWidth="1"/>
    <col min="3" max="3" width="7.5" style="1" customWidth="1"/>
    <col min="4" max="5" width="6.1640625" style="1"/>
    <col min="6" max="9" width="22.6640625" style="1" customWidth="1"/>
    <col min="10" max="10" width="31.33203125" style="1" customWidth="1"/>
    <col min="11" max="15" width="6.1640625" style="1"/>
    <col min="16" max="16" width="11.83203125" style="1" customWidth="1"/>
    <col min="17" max="19" width="6.1640625" style="1"/>
    <col min="20" max="20" width="46.1640625" style="1" customWidth="1"/>
    <col min="21" max="21" width="47" style="1" customWidth="1"/>
    <col min="22" max="16384" width="6.1640625" style="1"/>
  </cols>
  <sheetData>
    <row r="1" spans="1:21" x14ac:dyDescent="0.35">
      <c r="B1" s="2"/>
      <c r="I1" s="3" t="s">
        <v>0</v>
      </c>
    </row>
    <row r="2" spans="1:21" x14ac:dyDescent="0.35">
      <c r="B2" s="2"/>
      <c r="I2" s="3" t="s">
        <v>32</v>
      </c>
    </row>
    <row r="4" spans="1:21" x14ac:dyDescent="0.35">
      <c r="A4" s="4"/>
    </row>
    <row r="5" spans="1:21" x14ac:dyDescent="0.35">
      <c r="A5" s="4"/>
    </row>
    <row r="7" spans="1:21" ht="16" thickBot="1" x14ac:dyDescent="0.4"/>
    <row r="8" spans="1:21" ht="45" customHeight="1" x14ac:dyDescent="0.35">
      <c r="B8" s="62" t="s">
        <v>2</v>
      </c>
      <c r="C8" s="65" t="s">
        <v>3</v>
      </c>
      <c r="D8" s="66"/>
      <c r="E8" s="67"/>
      <c r="F8" s="65" t="s">
        <v>4</v>
      </c>
      <c r="G8" s="66"/>
      <c r="H8" s="66"/>
      <c r="I8" s="66"/>
      <c r="J8" s="67"/>
      <c r="K8" s="65" t="s">
        <v>5</v>
      </c>
      <c r="L8" s="66"/>
      <c r="M8" s="66"/>
      <c r="N8" s="66"/>
      <c r="O8" s="66"/>
      <c r="P8" s="67"/>
      <c r="Q8" s="65" t="s">
        <v>6</v>
      </c>
      <c r="R8" s="66"/>
      <c r="S8" s="66"/>
      <c r="T8" s="67"/>
    </row>
    <row r="9" spans="1:21" ht="45" customHeight="1" thickBot="1" x14ac:dyDescent="0.4">
      <c r="B9" s="63"/>
      <c r="C9" s="68"/>
      <c r="D9" s="69"/>
      <c r="E9" s="70"/>
      <c r="F9" s="71"/>
      <c r="G9" s="72"/>
      <c r="H9" s="72"/>
      <c r="I9" s="72"/>
      <c r="J9" s="73"/>
      <c r="K9" s="68"/>
      <c r="L9" s="69"/>
      <c r="M9" s="69"/>
      <c r="N9" s="69"/>
      <c r="O9" s="69"/>
      <c r="P9" s="70"/>
      <c r="Q9" s="68"/>
      <c r="R9" s="69"/>
      <c r="S9" s="69"/>
      <c r="T9" s="70"/>
    </row>
    <row r="10" spans="1:21" ht="45" customHeight="1" thickBot="1" x14ac:dyDescent="0.4">
      <c r="B10" s="64"/>
      <c r="C10" s="71"/>
      <c r="D10" s="72"/>
      <c r="E10" s="73"/>
      <c r="F10" s="7">
        <v>2015</v>
      </c>
      <c r="G10" s="7">
        <v>2016</v>
      </c>
      <c r="H10" s="7">
        <v>2017</v>
      </c>
      <c r="I10" s="7">
        <v>2018</v>
      </c>
      <c r="J10" s="7">
        <v>2019</v>
      </c>
      <c r="K10" s="71"/>
      <c r="L10" s="72"/>
      <c r="M10" s="72"/>
      <c r="N10" s="72"/>
      <c r="O10" s="72"/>
      <c r="P10" s="73"/>
      <c r="Q10" s="71"/>
      <c r="R10" s="72"/>
      <c r="S10" s="72"/>
      <c r="T10" s="73"/>
    </row>
    <row r="11" spans="1:21" ht="158" customHeight="1" thickBot="1" x14ac:dyDescent="0.4">
      <c r="B11" s="8">
        <v>1</v>
      </c>
      <c r="C11" s="74" t="s">
        <v>7</v>
      </c>
      <c r="D11" s="75"/>
      <c r="E11" s="76"/>
      <c r="F11" s="9" t="s">
        <v>8</v>
      </c>
      <c r="G11" s="9" t="s">
        <v>9</v>
      </c>
      <c r="H11" s="9" t="s">
        <v>10</v>
      </c>
      <c r="I11" s="9" t="s">
        <v>11</v>
      </c>
      <c r="J11" s="9" t="s">
        <v>12</v>
      </c>
      <c r="K11" s="77" t="s">
        <v>13</v>
      </c>
      <c r="L11" s="77"/>
      <c r="M11" s="77"/>
      <c r="N11" s="77"/>
      <c r="O11" s="77"/>
      <c r="P11" s="77"/>
      <c r="Q11" s="78" t="s">
        <v>14</v>
      </c>
      <c r="R11" s="78"/>
      <c r="S11" s="78"/>
      <c r="T11" s="78"/>
      <c r="U11" s="10"/>
    </row>
    <row r="12" spans="1:21" ht="223.5" customHeight="1" thickBot="1" x14ac:dyDescent="0.4">
      <c r="B12" s="8">
        <v>2</v>
      </c>
      <c r="C12" s="74" t="s">
        <v>15</v>
      </c>
      <c r="D12" s="75"/>
      <c r="E12" s="76"/>
      <c r="F12" s="9" t="s">
        <v>16</v>
      </c>
      <c r="G12" s="9" t="s">
        <v>17</v>
      </c>
      <c r="H12" s="9" t="s">
        <v>18</v>
      </c>
      <c r="I12" s="9" t="s">
        <v>19</v>
      </c>
      <c r="J12" s="9" t="s">
        <v>20</v>
      </c>
      <c r="K12" s="79" t="s">
        <v>21</v>
      </c>
      <c r="L12" s="80"/>
      <c r="M12" s="80"/>
      <c r="N12" s="80"/>
      <c r="O12" s="80"/>
      <c r="P12" s="81"/>
      <c r="Q12" s="82" t="s">
        <v>22</v>
      </c>
      <c r="R12" s="83"/>
      <c r="S12" s="83"/>
      <c r="T12" s="84"/>
    </row>
    <row r="13" spans="1:21" ht="136" customHeight="1" thickBot="1" x14ac:dyDescent="0.4">
      <c r="B13" s="8">
        <v>3</v>
      </c>
      <c r="C13" s="74" t="s">
        <v>23</v>
      </c>
      <c r="D13" s="75"/>
      <c r="E13" s="76"/>
      <c r="F13" s="11"/>
      <c r="G13" s="11"/>
      <c r="H13" s="11"/>
      <c r="I13" s="11"/>
      <c r="J13" s="12" t="s">
        <v>24</v>
      </c>
      <c r="K13" s="79" t="s">
        <v>25</v>
      </c>
      <c r="L13" s="80"/>
      <c r="M13" s="80"/>
      <c r="N13" s="80"/>
      <c r="O13" s="80"/>
      <c r="P13" s="81"/>
      <c r="Q13" s="82" t="s">
        <v>26</v>
      </c>
      <c r="R13" s="83"/>
      <c r="S13" s="83"/>
      <c r="T13" s="84"/>
    </row>
    <row r="14" spans="1:21" ht="67" customHeight="1" thickBot="1" x14ac:dyDescent="0.4">
      <c r="B14" s="8">
        <v>4</v>
      </c>
      <c r="C14" s="74" t="s">
        <v>27</v>
      </c>
      <c r="D14" s="75"/>
      <c r="E14" s="76"/>
      <c r="F14" s="11" t="s">
        <v>28</v>
      </c>
      <c r="G14" s="11" t="s">
        <v>28</v>
      </c>
      <c r="H14" s="11" t="s">
        <v>28</v>
      </c>
      <c r="I14" s="11" t="s">
        <v>28</v>
      </c>
      <c r="J14" s="13" t="s">
        <v>29</v>
      </c>
      <c r="K14" s="79" t="s">
        <v>30</v>
      </c>
      <c r="L14" s="80"/>
      <c r="M14" s="80"/>
      <c r="N14" s="80"/>
      <c r="O14" s="80"/>
      <c r="P14" s="81"/>
      <c r="Q14" s="82" t="s">
        <v>31</v>
      </c>
      <c r="R14" s="83"/>
      <c r="S14" s="83"/>
      <c r="T14" s="84"/>
    </row>
  </sheetData>
  <mergeCells count="17">
    <mergeCell ref="C13:E13"/>
    <mergeCell ref="K13:P13"/>
    <mergeCell ref="Q13:T13"/>
    <mergeCell ref="C14:E14"/>
    <mergeCell ref="K14:P14"/>
    <mergeCell ref="Q14:T14"/>
    <mergeCell ref="C11:E11"/>
    <mergeCell ref="K11:P11"/>
    <mergeCell ref="Q11:T11"/>
    <mergeCell ref="C12:E12"/>
    <mergeCell ref="K12:P12"/>
    <mergeCell ref="Q12:T12"/>
    <mergeCell ref="B8:B10"/>
    <mergeCell ref="C8:E10"/>
    <mergeCell ref="F8:J9"/>
    <mergeCell ref="K8:P10"/>
    <mergeCell ref="Q8:T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8"/>
  <sheetViews>
    <sheetView zoomScale="50" zoomScaleNormal="50" workbookViewId="0">
      <selection activeCell="F21" sqref="F21:J21"/>
    </sheetView>
  </sheetViews>
  <sheetFormatPr defaultColWidth="6.1640625" defaultRowHeight="15.5" x14ac:dyDescent="0.35"/>
  <cols>
    <col min="1" max="1" width="6.33203125" style="1" customWidth="1"/>
    <col min="2" max="2" width="6.5" style="1" customWidth="1"/>
    <col min="3" max="3" width="7.5" style="1" customWidth="1"/>
    <col min="4" max="4" width="14.33203125" style="1" customWidth="1"/>
    <col min="5" max="5" width="8.5" style="1" customWidth="1"/>
    <col min="6" max="9" width="12.83203125" style="1" customWidth="1"/>
    <col min="10" max="10" width="4.83203125" style="1" customWidth="1"/>
    <col min="11" max="15" width="22.83203125" style="14" customWidth="1"/>
    <col min="16" max="16" width="11.83203125" style="1" customWidth="1"/>
    <col min="17" max="19" width="6.1640625" style="1"/>
    <col min="20" max="20" width="11.33203125" style="1" customWidth="1"/>
    <col min="21" max="24" width="6.1640625" style="1"/>
    <col min="25" max="25" width="3.1640625" style="1" customWidth="1"/>
    <col min="26" max="26" width="11" style="1" customWidth="1"/>
    <col min="27" max="27" width="9.83203125" style="1" customWidth="1"/>
    <col min="28" max="16384" width="6.1640625" style="1"/>
  </cols>
  <sheetData>
    <row r="1" spans="1:26" x14ac:dyDescent="0.35">
      <c r="B1" s="2"/>
      <c r="J1" s="3" t="s">
        <v>0</v>
      </c>
    </row>
    <row r="2" spans="1:26" x14ac:dyDescent="0.35">
      <c r="B2" s="2"/>
      <c r="J2" s="3" t="s">
        <v>1</v>
      </c>
    </row>
    <row r="4" spans="1:26" x14ac:dyDescent="0.35">
      <c r="A4" s="4"/>
    </row>
    <row r="5" spans="1:26" x14ac:dyDescent="0.35">
      <c r="A5" s="4"/>
    </row>
    <row r="6" spans="1:26" x14ac:dyDescent="0.35">
      <c r="A6" s="5" t="s">
        <v>54</v>
      </c>
      <c r="B6" s="15" t="s">
        <v>55</v>
      </c>
    </row>
    <row r="7" spans="1:26" x14ac:dyDescent="0.35">
      <c r="A7" s="5"/>
      <c r="B7" s="15"/>
    </row>
    <row r="8" spans="1:26" x14ac:dyDescent="0.35">
      <c r="B8" s="6" t="s">
        <v>56</v>
      </c>
    </row>
    <row r="9" spans="1:26" ht="16" customHeight="1" x14ac:dyDescent="0.35">
      <c r="B9" s="85" t="s">
        <v>57</v>
      </c>
      <c r="C9" s="86"/>
      <c r="D9" s="86"/>
      <c r="E9" s="86"/>
      <c r="F9" s="86"/>
      <c r="G9" s="86"/>
      <c r="H9" s="86"/>
      <c r="I9" s="86"/>
      <c r="J9" s="86"/>
      <c r="K9" s="86"/>
      <c r="L9" s="86"/>
      <c r="M9" s="86"/>
      <c r="N9" s="87"/>
    </row>
    <row r="10" spans="1:26" x14ac:dyDescent="0.35">
      <c r="A10" s="5"/>
      <c r="B10" s="88"/>
      <c r="C10" s="89"/>
      <c r="D10" s="89"/>
      <c r="E10" s="89"/>
      <c r="F10" s="89"/>
      <c r="G10" s="89"/>
      <c r="H10" s="89"/>
      <c r="I10" s="89"/>
      <c r="J10" s="89"/>
      <c r="K10" s="89"/>
      <c r="L10" s="89"/>
      <c r="M10" s="89"/>
      <c r="N10" s="90"/>
    </row>
    <row r="11" spans="1:26" x14ac:dyDescent="0.35">
      <c r="B11" s="88"/>
      <c r="C11" s="89"/>
      <c r="D11" s="89"/>
      <c r="E11" s="89"/>
      <c r="F11" s="89"/>
      <c r="G11" s="89"/>
      <c r="H11" s="89"/>
      <c r="I11" s="89"/>
      <c r="J11" s="89"/>
      <c r="K11" s="89"/>
      <c r="L11" s="89"/>
      <c r="M11" s="89"/>
      <c r="N11" s="90"/>
    </row>
    <row r="12" spans="1:26" ht="27" customHeight="1" x14ac:dyDescent="0.35">
      <c r="B12" s="91"/>
      <c r="C12" s="92"/>
      <c r="D12" s="92"/>
      <c r="E12" s="92"/>
      <c r="F12" s="92"/>
      <c r="G12" s="92"/>
      <c r="H12" s="92"/>
      <c r="I12" s="92"/>
      <c r="J12" s="92"/>
      <c r="K12" s="92"/>
      <c r="L12" s="92"/>
      <c r="M12" s="92"/>
      <c r="N12" s="93"/>
    </row>
    <row r="14" spans="1:26" ht="16" thickBot="1" x14ac:dyDescent="0.4">
      <c r="K14" s="16"/>
      <c r="L14" s="16"/>
      <c r="M14" s="17"/>
    </row>
    <row r="15" spans="1:26" ht="45" customHeight="1" thickBot="1" x14ac:dyDescent="0.4">
      <c r="B15" s="94" t="s">
        <v>58</v>
      </c>
      <c r="C15" s="94"/>
      <c r="D15" s="94"/>
      <c r="E15" s="62" t="s">
        <v>2</v>
      </c>
      <c r="F15" s="94" t="s">
        <v>59</v>
      </c>
      <c r="G15" s="94"/>
      <c r="H15" s="94"/>
      <c r="I15" s="94"/>
      <c r="J15" s="94"/>
      <c r="K15" s="94" t="s">
        <v>4</v>
      </c>
      <c r="L15" s="94"/>
      <c r="M15" s="94"/>
      <c r="N15" s="94"/>
      <c r="O15" s="94"/>
      <c r="P15" s="94" t="s">
        <v>5</v>
      </c>
      <c r="Q15" s="94"/>
      <c r="R15" s="94"/>
      <c r="S15" s="94"/>
      <c r="T15" s="94"/>
      <c r="U15" s="94" t="s">
        <v>6</v>
      </c>
      <c r="V15" s="94"/>
      <c r="W15" s="94"/>
      <c r="X15" s="94"/>
      <c r="Y15" s="94"/>
      <c r="Z15" s="94"/>
    </row>
    <row r="16" spans="1:26" ht="45" customHeight="1" thickBot="1" x14ac:dyDescent="0.4">
      <c r="B16" s="94"/>
      <c r="C16" s="94"/>
      <c r="D16" s="94"/>
      <c r="E16" s="63"/>
      <c r="F16" s="94"/>
      <c r="G16" s="94"/>
      <c r="H16" s="94"/>
      <c r="I16" s="94"/>
      <c r="J16" s="94"/>
      <c r="K16" s="94"/>
      <c r="L16" s="94"/>
      <c r="M16" s="94"/>
      <c r="N16" s="94"/>
      <c r="O16" s="94"/>
      <c r="P16" s="94"/>
      <c r="Q16" s="94"/>
      <c r="R16" s="94"/>
      <c r="S16" s="94"/>
      <c r="T16" s="94"/>
      <c r="U16" s="94"/>
      <c r="V16" s="94"/>
      <c r="W16" s="94"/>
      <c r="X16" s="94"/>
      <c r="Y16" s="94"/>
      <c r="Z16" s="94"/>
    </row>
    <row r="17" spans="2:26" ht="45" customHeight="1" thickBot="1" x14ac:dyDescent="0.4">
      <c r="B17" s="94"/>
      <c r="C17" s="94"/>
      <c r="D17" s="94"/>
      <c r="E17" s="64"/>
      <c r="F17" s="94"/>
      <c r="G17" s="94"/>
      <c r="H17" s="94"/>
      <c r="I17" s="94"/>
      <c r="J17" s="94"/>
      <c r="K17" s="7">
        <v>2015</v>
      </c>
      <c r="L17" s="7">
        <v>2016</v>
      </c>
      <c r="M17" s="7">
        <v>2017</v>
      </c>
      <c r="N17" s="7">
        <v>2018</v>
      </c>
      <c r="O17" s="7">
        <v>2019</v>
      </c>
      <c r="P17" s="94"/>
      <c r="Q17" s="94"/>
      <c r="R17" s="94"/>
      <c r="S17" s="94"/>
      <c r="T17" s="94"/>
      <c r="U17" s="94"/>
      <c r="V17" s="94"/>
      <c r="W17" s="94"/>
      <c r="X17" s="94"/>
      <c r="Y17" s="94"/>
      <c r="Z17" s="94"/>
    </row>
    <row r="18" spans="2:26" ht="92" customHeight="1" thickBot="1" x14ac:dyDescent="0.4">
      <c r="B18" s="95" t="s">
        <v>60</v>
      </c>
      <c r="C18" s="95"/>
      <c r="D18" s="95"/>
      <c r="E18" s="8" t="s">
        <v>61</v>
      </c>
      <c r="F18" s="95" t="s">
        <v>62</v>
      </c>
      <c r="G18" s="95"/>
      <c r="H18" s="95"/>
      <c r="I18" s="95"/>
      <c r="J18" s="95"/>
      <c r="K18" s="9">
        <v>99</v>
      </c>
      <c r="L18" s="9">
        <v>111</v>
      </c>
      <c r="M18" s="9">
        <v>137</v>
      </c>
      <c r="N18" s="9">
        <v>115</v>
      </c>
      <c r="O18" s="9">
        <v>278</v>
      </c>
      <c r="P18" s="95" t="s">
        <v>63</v>
      </c>
      <c r="Q18" s="95"/>
      <c r="R18" s="95"/>
      <c r="S18" s="95"/>
      <c r="T18" s="95"/>
      <c r="U18" s="96" t="s">
        <v>64</v>
      </c>
      <c r="V18" s="96"/>
      <c r="W18" s="96"/>
      <c r="X18" s="96"/>
      <c r="Y18" s="96"/>
      <c r="Z18" s="96"/>
    </row>
    <row r="19" spans="2:26" ht="92" customHeight="1" thickBot="1" x14ac:dyDescent="0.4">
      <c r="B19" s="95"/>
      <c r="C19" s="95"/>
      <c r="D19" s="95"/>
      <c r="E19" s="8" t="s">
        <v>65</v>
      </c>
      <c r="F19" s="95" t="s">
        <v>66</v>
      </c>
      <c r="G19" s="95"/>
      <c r="H19" s="95"/>
      <c r="I19" s="95"/>
      <c r="J19" s="95"/>
      <c r="K19" s="9">
        <v>3.7999999999999999E-2</v>
      </c>
      <c r="L19" s="9">
        <v>0.26200000000000001</v>
      </c>
      <c r="M19" s="9">
        <v>0.124</v>
      </c>
      <c r="N19" s="9">
        <v>3.9E-2</v>
      </c>
      <c r="O19" s="9">
        <v>0.34200000000000003</v>
      </c>
      <c r="P19" s="95" t="s">
        <v>67</v>
      </c>
      <c r="Q19" s="95"/>
      <c r="R19" s="95"/>
      <c r="S19" s="95"/>
      <c r="T19" s="95"/>
      <c r="U19" s="96"/>
      <c r="V19" s="96"/>
      <c r="W19" s="96"/>
      <c r="X19" s="96"/>
      <c r="Y19" s="96"/>
      <c r="Z19" s="96"/>
    </row>
    <row r="20" spans="2:26" ht="92" customHeight="1" thickBot="1" x14ac:dyDescent="0.4">
      <c r="B20" s="95"/>
      <c r="C20" s="95"/>
      <c r="D20" s="95"/>
      <c r="E20" s="8" t="s">
        <v>68</v>
      </c>
      <c r="F20" s="95" t="s">
        <v>69</v>
      </c>
      <c r="G20" s="95"/>
      <c r="H20" s="95"/>
      <c r="I20" s="95"/>
      <c r="J20" s="95"/>
      <c r="K20" s="9">
        <v>5</v>
      </c>
      <c r="L20" s="9">
        <v>10</v>
      </c>
      <c r="M20" s="9">
        <v>3</v>
      </c>
      <c r="N20" s="9">
        <v>4</v>
      </c>
      <c r="O20" s="9">
        <v>5</v>
      </c>
      <c r="P20" s="95" t="s">
        <v>70</v>
      </c>
      <c r="Q20" s="95"/>
      <c r="R20" s="95"/>
      <c r="S20" s="95"/>
      <c r="T20" s="95"/>
      <c r="U20" s="96" t="s">
        <v>71</v>
      </c>
      <c r="V20" s="96"/>
      <c r="W20" s="96"/>
      <c r="X20" s="96"/>
      <c r="Y20" s="96"/>
      <c r="Z20" s="96"/>
    </row>
    <row r="21" spans="2:26" ht="92" customHeight="1" thickBot="1" x14ac:dyDescent="0.4">
      <c r="B21" s="95"/>
      <c r="C21" s="95"/>
      <c r="D21" s="95"/>
      <c r="E21" s="8" t="s">
        <v>72</v>
      </c>
      <c r="F21" s="95" t="s">
        <v>73</v>
      </c>
      <c r="G21" s="95"/>
      <c r="H21" s="95"/>
      <c r="I21" s="95"/>
      <c r="J21" s="95"/>
      <c r="K21" s="9">
        <v>2E-3</v>
      </c>
      <c r="L21" s="9">
        <v>2.4E-2</v>
      </c>
      <c r="M21" s="9">
        <v>3.0000000000000001E-3</v>
      </c>
      <c r="N21" s="9">
        <v>1E-3</v>
      </c>
      <c r="O21" s="9">
        <v>6.0000000000000001E-3</v>
      </c>
      <c r="P21" s="95" t="s">
        <v>67</v>
      </c>
      <c r="Q21" s="95"/>
      <c r="R21" s="95"/>
      <c r="S21" s="95"/>
      <c r="T21" s="95"/>
      <c r="U21" s="96"/>
      <c r="V21" s="96"/>
      <c r="W21" s="96"/>
      <c r="X21" s="96"/>
      <c r="Y21" s="96"/>
      <c r="Z21" s="96"/>
    </row>
    <row r="22" spans="2:26" ht="167.25" customHeight="1" thickBot="1" x14ac:dyDescent="0.4">
      <c r="B22" s="95" t="s">
        <v>74</v>
      </c>
      <c r="C22" s="95"/>
      <c r="D22" s="95"/>
      <c r="E22" s="8" t="s">
        <v>75</v>
      </c>
      <c r="F22" s="95" t="s">
        <v>76</v>
      </c>
      <c r="G22" s="95"/>
      <c r="H22" s="95"/>
      <c r="I22" s="95"/>
      <c r="J22" s="95"/>
      <c r="K22" s="9" t="s">
        <v>77</v>
      </c>
      <c r="L22" s="9" t="s">
        <v>77</v>
      </c>
      <c r="M22" s="9">
        <v>3</v>
      </c>
      <c r="N22" s="9" t="s">
        <v>77</v>
      </c>
      <c r="O22" s="9" t="s">
        <v>77</v>
      </c>
      <c r="P22" s="95" t="s">
        <v>78</v>
      </c>
      <c r="Q22" s="95"/>
      <c r="R22" s="95"/>
      <c r="S22" s="95"/>
      <c r="T22" s="95"/>
      <c r="U22" s="96" t="s">
        <v>79</v>
      </c>
      <c r="V22" s="96"/>
      <c r="W22" s="96"/>
      <c r="X22" s="96"/>
      <c r="Y22" s="96"/>
      <c r="Z22" s="96"/>
    </row>
    <row r="23" spans="2:26" ht="163.5" customHeight="1" thickBot="1" x14ac:dyDescent="0.4">
      <c r="B23" s="95"/>
      <c r="C23" s="95"/>
      <c r="D23" s="95"/>
      <c r="E23" s="8" t="s">
        <v>80</v>
      </c>
      <c r="F23" s="95" t="s">
        <v>81</v>
      </c>
      <c r="G23" s="95"/>
      <c r="H23" s="95"/>
      <c r="I23" s="95"/>
      <c r="J23" s="95"/>
      <c r="K23" s="9" t="s">
        <v>77</v>
      </c>
      <c r="L23" s="9">
        <v>98</v>
      </c>
      <c r="M23" s="9">
        <v>14</v>
      </c>
      <c r="N23" s="9">
        <v>8</v>
      </c>
      <c r="O23" s="9">
        <v>43</v>
      </c>
      <c r="P23" s="95" t="s">
        <v>82</v>
      </c>
      <c r="Q23" s="95"/>
      <c r="R23" s="95"/>
      <c r="S23" s="95"/>
      <c r="T23" s="95"/>
      <c r="U23" s="96" t="s">
        <v>83</v>
      </c>
      <c r="V23" s="96"/>
      <c r="W23" s="96"/>
      <c r="X23" s="96"/>
      <c r="Y23" s="96"/>
      <c r="Z23" s="96"/>
    </row>
    <row r="24" spans="2:26" ht="141.75" customHeight="1" thickBot="1" x14ac:dyDescent="0.4">
      <c r="B24" s="95"/>
      <c r="C24" s="95"/>
      <c r="D24" s="95"/>
      <c r="E24" s="8" t="s">
        <v>84</v>
      </c>
      <c r="F24" s="95" t="s">
        <v>85</v>
      </c>
      <c r="G24" s="95"/>
      <c r="H24" s="95"/>
      <c r="I24" s="95"/>
      <c r="J24" s="95"/>
      <c r="K24" s="9" t="s">
        <v>77</v>
      </c>
      <c r="L24" s="9" t="s">
        <v>77</v>
      </c>
      <c r="M24" s="9" t="s">
        <v>77</v>
      </c>
      <c r="N24" s="9" t="s">
        <v>77</v>
      </c>
      <c r="O24" s="9" t="s">
        <v>77</v>
      </c>
      <c r="P24" s="95" t="s">
        <v>86</v>
      </c>
      <c r="Q24" s="95"/>
      <c r="R24" s="95"/>
      <c r="S24" s="95"/>
      <c r="T24" s="95"/>
      <c r="U24" s="96" t="s">
        <v>87</v>
      </c>
      <c r="V24" s="96"/>
      <c r="W24" s="96"/>
      <c r="X24" s="96"/>
      <c r="Y24" s="96"/>
      <c r="Z24" s="96"/>
    </row>
    <row r="25" spans="2:26" ht="92" customHeight="1" thickBot="1" x14ac:dyDescent="0.4">
      <c r="B25" s="95" t="s">
        <v>88</v>
      </c>
      <c r="C25" s="95"/>
      <c r="D25" s="95"/>
      <c r="E25" s="8" t="s">
        <v>89</v>
      </c>
      <c r="F25" s="95" t="s">
        <v>90</v>
      </c>
      <c r="G25" s="95"/>
      <c r="H25" s="95"/>
      <c r="I25" s="95"/>
      <c r="J25" s="95"/>
      <c r="K25" s="9" t="s">
        <v>91</v>
      </c>
      <c r="L25" s="18">
        <v>5124</v>
      </c>
      <c r="M25" s="18">
        <v>7025</v>
      </c>
      <c r="N25" s="18">
        <v>31470</v>
      </c>
      <c r="O25" s="18">
        <v>113282</v>
      </c>
      <c r="P25" s="95" t="s">
        <v>92</v>
      </c>
      <c r="Q25" s="95"/>
      <c r="R25" s="95"/>
      <c r="S25" s="95"/>
      <c r="T25" s="95"/>
      <c r="U25" s="96" t="s">
        <v>93</v>
      </c>
      <c r="V25" s="96"/>
      <c r="W25" s="96"/>
      <c r="X25" s="96"/>
      <c r="Y25" s="96"/>
      <c r="Z25" s="96"/>
    </row>
    <row r="26" spans="2:26" ht="92" customHeight="1" thickBot="1" x14ac:dyDescent="0.4">
      <c r="B26" s="95"/>
      <c r="C26" s="95"/>
      <c r="D26" s="95"/>
      <c r="E26" s="8" t="s">
        <v>94</v>
      </c>
      <c r="F26" s="95" t="s">
        <v>95</v>
      </c>
      <c r="G26" s="95"/>
      <c r="H26" s="95"/>
      <c r="I26" s="95"/>
      <c r="J26" s="95"/>
      <c r="K26" s="9" t="s">
        <v>91</v>
      </c>
      <c r="L26" s="9">
        <v>12.08</v>
      </c>
      <c r="M26" s="9">
        <v>6.36</v>
      </c>
      <c r="N26" s="9">
        <v>10.74</v>
      </c>
      <c r="O26" s="9">
        <v>139.30000000000001</v>
      </c>
      <c r="P26" s="95" t="s">
        <v>96</v>
      </c>
      <c r="Q26" s="95"/>
      <c r="R26" s="95"/>
      <c r="S26" s="95"/>
      <c r="T26" s="95"/>
      <c r="U26" s="96"/>
      <c r="V26" s="96"/>
      <c r="W26" s="96"/>
      <c r="X26" s="96"/>
      <c r="Y26" s="96"/>
      <c r="Z26" s="96"/>
    </row>
    <row r="27" spans="2:26" ht="92" customHeight="1" thickBot="1" x14ac:dyDescent="0.4">
      <c r="B27" s="95"/>
      <c r="C27" s="95"/>
      <c r="D27" s="95"/>
      <c r="E27" s="8" t="s">
        <v>97</v>
      </c>
      <c r="F27" s="95" t="s">
        <v>98</v>
      </c>
      <c r="G27" s="95"/>
      <c r="H27" s="95"/>
      <c r="I27" s="95"/>
      <c r="J27" s="95"/>
      <c r="K27" s="18">
        <v>112599</v>
      </c>
      <c r="L27" s="18">
        <v>111988</v>
      </c>
      <c r="M27" s="18">
        <v>133267</v>
      </c>
      <c r="N27" s="18">
        <v>75720</v>
      </c>
      <c r="O27" s="18">
        <v>246866</v>
      </c>
      <c r="P27" s="95" t="s">
        <v>99</v>
      </c>
      <c r="Q27" s="95"/>
      <c r="R27" s="95"/>
      <c r="S27" s="95"/>
      <c r="T27" s="95"/>
      <c r="U27" s="96"/>
      <c r="V27" s="96"/>
      <c r="W27" s="96"/>
      <c r="X27" s="96"/>
      <c r="Y27" s="96"/>
      <c r="Z27" s="96"/>
    </row>
    <row r="28" spans="2:26" ht="92" customHeight="1" thickBot="1" x14ac:dyDescent="0.4">
      <c r="B28" s="95"/>
      <c r="C28" s="95"/>
      <c r="D28" s="95"/>
      <c r="E28" s="8" t="s">
        <v>100</v>
      </c>
      <c r="F28" s="95" t="s">
        <v>101</v>
      </c>
      <c r="G28" s="95"/>
      <c r="H28" s="95"/>
      <c r="I28" s="95"/>
      <c r="J28" s="95"/>
      <c r="K28" s="9">
        <v>43.28</v>
      </c>
      <c r="L28" s="9">
        <v>264.01</v>
      </c>
      <c r="M28" s="9">
        <v>120.67</v>
      </c>
      <c r="N28" s="9">
        <v>25.85</v>
      </c>
      <c r="O28" s="9">
        <v>303.57</v>
      </c>
      <c r="P28" s="95" t="s">
        <v>102</v>
      </c>
      <c r="Q28" s="95"/>
      <c r="R28" s="95"/>
      <c r="S28" s="95"/>
      <c r="T28" s="95"/>
      <c r="U28" s="96"/>
      <c r="V28" s="96"/>
      <c r="W28" s="96"/>
      <c r="X28" s="96"/>
      <c r="Y28" s="96"/>
      <c r="Z28" s="96"/>
    </row>
    <row r="29" spans="2:26" ht="92" customHeight="1" thickBot="1" x14ac:dyDescent="0.4">
      <c r="B29" s="95"/>
      <c r="C29" s="95"/>
      <c r="D29" s="95"/>
      <c r="E29" s="8" t="s">
        <v>103</v>
      </c>
      <c r="F29" s="95" t="s">
        <v>104</v>
      </c>
      <c r="G29" s="95"/>
      <c r="H29" s="95"/>
      <c r="I29" s="95"/>
      <c r="J29" s="95"/>
      <c r="K29" s="9">
        <v>-137.97999999999999</v>
      </c>
      <c r="L29" s="9">
        <v>-18.16</v>
      </c>
      <c r="M29" s="9">
        <v>26.22</v>
      </c>
      <c r="N29" s="9">
        <v>-66.33</v>
      </c>
      <c r="O29" s="9">
        <v>216.16</v>
      </c>
      <c r="P29" s="95" t="s">
        <v>105</v>
      </c>
      <c r="Q29" s="95"/>
      <c r="R29" s="95"/>
      <c r="S29" s="95"/>
      <c r="T29" s="95"/>
      <c r="U29" s="96"/>
      <c r="V29" s="96"/>
      <c r="W29" s="96"/>
      <c r="X29" s="96"/>
      <c r="Y29" s="96"/>
      <c r="Z29" s="96"/>
    </row>
    <row r="30" spans="2:26" ht="92" customHeight="1" thickBot="1" x14ac:dyDescent="0.4">
      <c r="B30" s="95" t="s">
        <v>106</v>
      </c>
      <c r="C30" s="95"/>
      <c r="D30" s="95"/>
      <c r="E30" s="8" t="s">
        <v>107</v>
      </c>
      <c r="F30" s="95" t="s">
        <v>108</v>
      </c>
      <c r="G30" s="95"/>
      <c r="H30" s="95"/>
      <c r="I30" s="95"/>
      <c r="J30" s="95"/>
      <c r="K30" s="9" t="s">
        <v>77</v>
      </c>
      <c r="L30" s="9" t="s">
        <v>77</v>
      </c>
      <c r="M30" s="9" t="s">
        <v>77</v>
      </c>
      <c r="N30" s="9" t="s">
        <v>77</v>
      </c>
      <c r="O30" s="9" t="s">
        <v>77</v>
      </c>
      <c r="P30" s="95" t="s">
        <v>109</v>
      </c>
      <c r="Q30" s="95"/>
      <c r="R30" s="95"/>
      <c r="S30" s="95"/>
      <c r="T30" s="95"/>
      <c r="U30" s="96"/>
      <c r="V30" s="96"/>
      <c r="W30" s="96"/>
      <c r="X30" s="96"/>
      <c r="Y30" s="96"/>
      <c r="Z30" s="96"/>
    </row>
    <row r="31" spans="2:26" ht="92" customHeight="1" thickBot="1" x14ac:dyDescent="0.4">
      <c r="B31" s="95"/>
      <c r="C31" s="95"/>
      <c r="D31" s="95"/>
      <c r="E31" s="8" t="s">
        <v>110</v>
      </c>
      <c r="F31" s="95" t="s">
        <v>111</v>
      </c>
      <c r="G31" s="95"/>
      <c r="H31" s="95"/>
      <c r="I31" s="95"/>
      <c r="J31" s="95"/>
      <c r="K31" s="9" t="s">
        <v>77</v>
      </c>
      <c r="L31" s="9" t="s">
        <v>77</v>
      </c>
      <c r="M31" s="9" t="s">
        <v>77</v>
      </c>
      <c r="N31" s="9" t="s">
        <v>77</v>
      </c>
      <c r="O31" s="9" t="s">
        <v>77</v>
      </c>
      <c r="P31" s="95" t="s">
        <v>112</v>
      </c>
      <c r="Q31" s="95"/>
      <c r="R31" s="95"/>
      <c r="S31" s="95"/>
      <c r="T31" s="95"/>
      <c r="U31" s="96"/>
      <c r="V31" s="96"/>
      <c r="W31" s="96"/>
      <c r="X31" s="96"/>
      <c r="Y31" s="96"/>
      <c r="Z31" s="96"/>
    </row>
    <row r="32" spans="2:26" ht="92" customHeight="1" thickBot="1" x14ac:dyDescent="0.4">
      <c r="B32" s="95" t="s">
        <v>113</v>
      </c>
      <c r="C32" s="95"/>
      <c r="D32" s="95"/>
      <c r="E32" s="8" t="s">
        <v>114</v>
      </c>
      <c r="F32" s="95" t="s">
        <v>115</v>
      </c>
      <c r="G32" s="95"/>
      <c r="H32" s="95"/>
      <c r="I32" s="95"/>
      <c r="J32" s="95"/>
      <c r="K32" s="9" t="s">
        <v>77</v>
      </c>
      <c r="L32" s="9" t="s">
        <v>77</v>
      </c>
      <c r="M32" s="9" t="s">
        <v>77</v>
      </c>
      <c r="N32" s="9" t="s">
        <v>77</v>
      </c>
      <c r="O32" s="9" t="s">
        <v>77</v>
      </c>
      <c r="P32" s="95" t="s">
        <v>109</v>
      </c>
      <c r="Q32" s="95"/>
      <c r="R32" s="95"/>
      <c r="S32" s="95"/>
      <c r="T32" s="95"/>
      <c r="U32" s="96"/>
      <c r="V32" s="96"/>
      <c r="W32" s="96"/>
      <c r="X32" s="96"/>
      <c r="Y32" s="96"/>
      <c r="Z32" s="96"/>
    </row>
    <row r="33" spans="2:27" ht="92" customHeight="1" thickBot="1" x14ac:dyDescent="0.4">
      <c r="B33" s="95" t="s">
        <v>116</v>
      </c>
      <c r="C33" s="95"/>
      <c r="D33" s="95"/>
      <c r="E33" s="8" t="s">
        <v>117</v>
      </c>
      <c r="F33" s="95" t="s">
        <v>118</v>
      </c>
      <c r="G33" s="95"/>
      <c r="H33" s="95"/>
      <c r="I33" s="95"/>
      <c r="J33" s="95"/>
      <c r="K33" s="9" t="s">
        <v>77</v>
      </c>
      <c r="L33" s="9" t="s">
        <v>77</v>
      </c>
      <c r="M33" s="9" t="s">
        <v>77</v>
      </c>
      <c r="N33" s="9" t="s">
        <v>77</v>
      </c>
      <c r="O33" s="9" t="s">
        <v>77</v>
      </c>
      <c r="P33" s="95" t="s">
        <v>119</v>
      </c>
      <c r="Q33" s="95"/>
      <c r="R33" s="95"/>
      <c r="S33" s="95"/>
      <c r="T33" s="95"/>
      <c r="U33" s="96"/>
      <c r="V33" s="96"/>
      <c r="W33" s="96"/>
      <c r="X33" s="96"/>
      <c r="Y33" s="96"/>
      <c r="Z33" s="96"/>
    </row>
    <row r="34" spans="2:27" ht="92" customHeight="1" thickBot="1" x14ac:dyDescent="0.4">
      <c r="B34" s="95"/>
      <c r="C34" s="95"/>
      <c r="D34" s="95"/>
      <c r="E34" s="8" t="s">
        <v>120</v>
      </c>
      <c r="F34" s="95" t="s">
        <v>121</v>
      </c>
      <c r="G34" s="95"/>
      <c r="H34" s="95"/>
      <c r="I34" s="95"/>
      <c r="J34" s="95"/>
      <c r="K34" s="9" t="s">
        <v>77</v>
      </c>
      <c r="L34" s="9" t="s">
        <v>77</v>
      </c>
      <c r="M34" s="9" t="s">
        <v>77</v>
      </c>
      <c r="N34" s="9" t="s">
        <v>77</v>
      </c>
      <c r="O34" s="9" t="s">
        <v>77</v>
      </c>
      <c r="P34" s="95" t="s">
        <v>122</v>
      </c>
      <c r="Q34" s="95"/>
      <c r="R34" s="95"/>
      <c r="S34" s="95"/>
      <c r="T34" s="95"/>
      <c r="U34" s="96"/>
      <c r="V34" s="96"/>
      <c r="W34" s="96"/>
      <c r="X34" s="96"/>
      <c r="Y34" s="96"/>
      <c r="Z34" s="96"/>
    </row>
    <row r="35" spans="2:27" ht="92" customHeight="1" thickBot="1" x14ac:dyDescent="0.4">
      <c r="B35" s="95" t="s">
        <v>123</v>
      </c>
      <c r="C35" s="95"/>
      <c r="D35" s="95"/>
      <c r="E35" s="8" t="s">
        <v>124</v>
      </c>
      <c r="F35" s="95" t="s">
        <v>125</v>
      </c>
      <c r="G35" s="95"/>
      <c r="H35" s="95"/>
      <c r="I35" s="95"/>
      <c r="J35" s="95"/>
      <c r="K35" s="9" t="s">
        <v>77</v>
      </c>
      <c r="L35" s="19">
        <v>315649.02</v>
      </c>
      <c r="M35" s="9" t="s">
        <v>77</v>
      </c>
      <c r="N35" s="9" t="s">
        <v>77</v>
      </c>
      <c r="O35" s="19">
        <v>9855.2900000000009</v>
      </c>
      <c r="P35" s="95" t="s">
        <v>126</v>
      </c>
      <c r="Q35" s="95"/>
      <c r="R35" s="95"/>
      <c r="S35" s="95"/>
      <c r="T35" s="95"/>
      <c r="U35" s="96" t="s">
        <v>127</v>
      </c>
      <c r="V35" s="96"/>
      <c r="W35" s="96"/>
      <c r="X35" s="96"/>
      <c r="Y35" s="96"/>
      <c r="Z35" s="96"/>
    </row>
    <row r="36" spans="2:27" ht="92" customHeight="1" thickBot="1" x14ac:dyDescent="0.4">
      <c r="B36" s="95"/>
      <c r="C36" s="95"/>
      <c r="D36" s="95"/>
      <c r="E36" s="8" t="s">
        <v>128</v>
      </c>
      <c r="F36" s="95" t="s">
        <v>129</v>
      </c>
      <c r="G36" s="95"/>
      <c r="H36" s="95"/>
      <c r="I36" s="95"/>
      <c r="J36" s="95"/>
      <c r="K36" s="9" t="s">
        <v>77</v>
      </c>
      <c r="L36" s="19">
        <v>744.14</v>
      </c>
      <c r="M36" s="9" t="s">
        <v>77</v>
      </c>
      <c r="N36" s="9" t="s">
        <v>77</v>
      </c>
      <c r="O36" s="20">
        <v>12.12</v>
      </c>
      <c r="P36" s="95" t="s">
        <v>130</v>
      </c>
      <c r="Q36" s="95"/>
      <c r="R36" s="95"/>
      <c r="S36" s="95"/>
      <c r="T36" s="95"/>
      <c r="U36" s="96" t="s">
        <v>131</v>
      </c>
      <c r="V36" s="96"/>
      <c r="W36" s="96"/>
      <c r="X36" s="96"/>
      <c r="Y36" s="96"/>
      <c r="Z36" s="96"/>
    </row>
    <row r="37" spans="2:27" ht="92" customHeight="1" thickBot="1" x14ac:dyDescent="0.4">
      <c r="B37" s="95" t="s">
        <v>132</v>
      </c>
      <c r="C37" s="95"/>
      <c r="D37" s="95"/>
      <c r="E37" s="8" t="s">
        <v>133</v>
      </c>
      <c r="F37" s="95" t="s">
        <v>134</v>
      </c>
      <c r="G37" s="95"/>
      <c r="H37" s="95"/>
      <c r="I37" s="95"/>
      <c r="J37" s="95"/>
      <c r="K37" s="9" t="s">
        <v>77</v>
      </c>
      <c r="L37" s="9" t="s">
        <v>135</v>
      </c>
      <c r="M37" s="9" t="s">
        <v>77</v>
      </c>
      <c r="N37" s="9" t="s">
        <v>77</v>
      </c>
      <c r="O37" s="9" t="s">
        <v>77</v>
      </c>
      <c r="P37" s="95" t="s">
        <v>136</v>
      </c>
      <c r="Q37" s="95"/>
      <c r="R37" s="95"/>
      <c r="S37" s="95"/>
      <c r="T37" s="95"/>
      <c r="U37" s="96" t="s">
        <v>137</v>
      </c>
      <c r="V37" s="96"/>
      <c r="W37" s="96"/>
      <c r="X37" s="96"/>
      <c r="Y37" s="96"/>
      <c r="Z37" s="96"/>
    </row>
    <row r="38" spans="2:27" ht="92" customHeight="1" thickBot="1" x14ac:dyDescent="0.4">
      <c r="B38" s="95"/>
      <c r="C38" s="95"/>
      <c r="D38" s="95"/>
      <c r="E38" s="8" t="s">
        <v>138</v>
      </c>
      <c r="F38" s="95" t="s">
        <v>139</v>
      </c>
      <c r="G38" s="95"/>
      <c r="H38" s="95"/>
      <c r="I38" s="95"/>
      <c r="J38" s="95"/>
      <c r="K38" s="9" t="s">
        <v>77</v>
      </c>
      <c r="L38" s="9">
        <v>4.2000000000000003E-2</v>
      </c>
      <c r="M38" s="9" t="s">
        <v>77</v>
      </c>
      <c r="N38" s="9" t="s">
        <v>77</v>
      </c>
      <c r="O38" s="9" t="s">
        <v>77</v>
      </c>
      <c r="P38" s="95" t="s">
        <v>140</v>
      </c>
      <c r="Q38" s="95"/>
      <c r="R38" s="95"/>
      <c r="S38" s="95"/>
      <c r="T38" s="95"/>
      <c r="U38" s="96"/>
      <c r="V38" s="96"/>
      <c r="W38" s="96"/>
      <c r="X38" s="96"/>
      <c r="Y38" s="96"/>
      <c r="Z38" s="96"/>
    </row>
    <row r="39" spans="2:27" ht="92" customHeight="1" thickBot="1" x14ac:dyDescent="0.4">
      <c r="B39" s="95" t="s">
        <v>141</v>
      </c>
      <c r="C39" s="95"/>
      <c r="D39" s="95"/>
      <c r="E39" s="8" t="s">
        <v>142</v>
      </c>
      <c r="F39" s="95" t="s">
        <v>143</v>
      </c>
      <c r="G39" s="95"/>
      <c r="H39" s="95"/>
      <c r="I39" s="95"/>
      <c r="J39" s="95"/>
      <c r="K39" s="9">
        <v>10.25</v>
      </c>
      <c r="L39" s="9">
        <v>196</v>
      </c>
      <c r="M39" s="9" t="s">
        <v>77</v>
      </c>
      <c r="N39" s="9" t="s">
        <v>77</v>
      </c>
      <c r="O39" s="9">
        <v>0.5</v>
      </c>
      <c r="P39" s="95" t="s">
        <v>144</v>
      </c>
      <c r="Q39" s="95"/>
      <c r="R39" s="95"/>
      <c r="S39" s="95"/>
      <c r="T39" s="95"/>
      <c r="U39" s="96"/>
      <c r="V39" s="96"/>
      <c r="W39" s="96"/>
      <c r="X39" s="96"/>
      <c r="Y39" s="96"/>
      <c r="Z39" s="96"/>
      <c r="AA39" s="1" t="s">
        <v>145</v>
      </c>
    </row>
    <row r="40" spans="2:27" ht="92" customHeight="1" thickBot="1" x14ac:dyDescent="0.4">
      <c r="B40" s="95"/>
      <c r="C40" s="95"/>
      <c r="D40" s="95"/>
      <c r="E40" s="8" t="s">
        <v>146</v>
      </c>
      <c r="F40" s="95" t="s">
        <v>147</v>
      </c>
      <c r="G40" s="95"/>
      <c r="H40" s="95"/>
      <c r="I40" s="95"/>
      <c r="J40" s="95"/>
      <c r="K40" s="9">
        <f>K39/2601.41</f>
        <v>3.9401709073156486E-3</v>
      </c>
      <c r="L40" s="9">
        <f>L39/424.18</f>
        <v>0.46206799000424348</v>
      </c>
      <c r="M40" s="9" t="s">
        <v>77</v>
      </c>
      <c r="N40" s="9" t="s">
        <v>77</v>
      </c>
      <c r="O40" s="9">
        <f>O39/813.21</f>
        <v>6.1484733340711503E-4</v>
      </c>
      <c r="P40" s="95" t="s">
        <v>148</v>
      </c>
      <c r="Q40" s="95"/>
      <c r="R40" s="95"/>
      <c r="S40" s="95"/>
      <c r="T40" s="95"/>
      <c r="U40" s="96"/>
      <c r="V40" s="96"/>
      <c r="W40" s="96"/>
      <c r="X40" s="96"/>
      <c r="Y40" s="96"/>
      <c r="Z40" s="96"/>
    </row>
    <row r="41" spans="2:27" ht="92" customHeight="1" thickBot="1" x14ac:dyDescent="0.4">
      <c r="B41" s="95" t="s">
        <v>149</v>
      </c>
      <c r="C41" s="95"/>
      <c r="D41" s="95"/>
      <c r="E41" s="8" t="s">
        <v>150</v>
      </c>
      <c r="F41" s="95" t="s">
        <v>151</v>
      </c>
      <c r="G41" s="95"/>
      <c r="H41" s="95"/>
      <c r="I41" s="95"/>
      <c r="J41" s="95"/>
      <c r="K41" s="9">
        <v>2</v>
      </c>
      <c r="L41" s="9">
        <v>1</v>
      </c>
      <c r="M41" s="9" t="s">
        <v>77</v>
      </c>
      <c r="N41" s="9" t="s">
        <v>77</v>
      </c>
      <c r="O41" s="9">
        <v>1</v>
      </c>
      <c r="P41" s="95" t="s">
        <v>63</v>
      </c>
      <c r="Q41" s="95"/>
      <c r="R41" s="95"/>
      <c r="S41" s="95"/>
      <c r="T41" s="95"/>
      <c r="U41" s="96"/>
      <c r="V41" s="96"/>
      <c r="W41" s="96"/>
      <c r="X41" s="96"/>
      <c r="Y41" s="96"/>
      <c r="Z41" s="96"/>
      <c r="AA41" s="1" t="s">
        <v>145</v>
      </c>
    </row>
    <row r="42" spans="2:27" ht="92" customHeight="1" thickBot="1" x14ac:dyDescent="0.4">
      <c r="B42" s="95"/>
      <c r="C42" s="95"/>
      <c r="D42" s="95"/>
      <c r="E42" s="8" t="s">
        <v>152</v>
      </c>
      <c r="F42" s="95" t="s">
        <v>153</v>
      </c>
      <c r="G42" s="95"/>
      <c r="H42" s="95"/>
      <c r="I42" s="95"/>
      <c r="J42" s="95"/>
      <c r="K42" s="21">
        <f>2/2601.41</f>
        <v>7.6881383557378499E-4</v>
      </c>
      <c r="L42" s="21">
        <f>1/424.18</f>
        <v>2.3574897449196094E-3</v>
      </c>
      <c r="M42" s="21" t="s">
        <v>77</v>
      </c>
      <c r="N42" s="21" t="s">
        <v>77</v>
      </c>
      <c r="O42" s="21">
        <f>1/813.21</f>
        <v>1.2296946668142301E-3</v>
      </c>
      <c r="P42" s="95" t="s">
        <v>67</v>
      </c>
      <c r="Q42" s="95"/>
      <c r="R42" s="95"/>
      <c r="S42" s="95"/>
      <c r="T42" s="95"/>
      <c r="U42" s="96"/>
      <c r="V42" s="96"/>
      <c r="W42" s="96"/>
      <c r="X42" s="96"/>
      <c r="Y42" s="96"/>
      <c r="Z42" s="96"/>
    </row>
    <row r="43" spans="2:27" ht="92" customHeight="1" thickBot="1" x14ac:dyDescent="0.4">
      <c r="B43" s="95"/>
      <c r="C43" s="95"/>
      <c r="D43" s="95"/>
      <c r="E43" s="8" t="s">
        <v>154</v>
      </c>
      <c r="F43" s="95" t="s">
        <v>155</v>
      </c>
      <c r="G43" s="95"/>
      <c r="H43" s="95"/>
      <c r="I43" s="95"/>
      <c r="J43" s="95"/>
      <c r="K43" s="9">
        <v>2</v>
      </c>
      <c r="L43" s="9">
        <v>1</v>
      </c>
      <c r="M43" s="9" t="s">
        <v>77</v>
      </c>
      <c r="N43" s="9" t="s">
        <v>77</v>
      </c>
      <c r="O43" s="9">
        <v>1</v>
      </c>
      <c r="P43" s="95" t="s">
        <v>156</v>
      </c>
      <c r="Q43" s="95"/>
      <c r="R43" s="95"/>
      <c r="S43" s="95"/>
      <c r="T43" s="95"/>
      <c r="U43" s="96"/>
      <c r="V43" s="96"/>
      <c r="W43" s="96"/>
      <c r="X43" s="96"/>
      <c r="Y43" s="96"/>
      <c r="Z43" s="96"/>
    </row>
    <row r="44" spans="2:27" ht="92" customHeight="1" thickBot="1" x14ac:dyDescent="0.4">
      <c r="B44" s="95"/>
      <c r="C44" s="95"/>
      <c r="D44" s="95"/>
      <c r="E44" s="8" t="s">
        <v>157</v>
      </c>
      <c r="F44" s="95" t="s">
        <v>158</v>
      </c>
      <c r="G44" s="95"/>
      <c r="H44" s="95"/>
      <c r="I44" s="95"/>
      <c r="J44" s="95"/>
      <c r="K44" s="9" t="s">
        <v>77</v>
      </c>
      <c r="L44" s="9" t="s">
        <v>77</v>
      </c>
      <c r="M44" s="9" t="s">
        <v>77</v>
      </c>
      <c r="N44" s="9" t="s">
        <v>77</v>
      </c>
      <c r="O44" s="9" t="s">
        <v>77</v>
      </c>
      <c r="P44" s="95" t="s">
        <v>159</v>
      </c>
      <c r="Q44" s="95"/>
      <c r="R44" s="95"/>
      <c r="S44" s="95"/>
      <c r="T44" s="95"/>
      <c r="U44" s="96"/>
      <c r="V44" s="96"/>
      <c r="W44" s="96"/>
      <c r="X44" s="96"/>
      <c r="Y44" s="96"/>
      <c r="Z44" s="96"/>
    </row>
    <row r="45" spans="2:27" ht="92" customHeight="1" thickBot="1" x14ac:dyDescent="0.4">
      <c r="B45" s="95"/>
      <c r="C45" s="95"/>
      <c r="D45" s="95"/>
      <c r="E45" s="8" t="s">
        <v>160</v>
      </c>
      <c r="F45" s="95" t="s">
        <v>161</v>
      </c>
      <c r="G45" s="95"/>
      <c r="H45" s="95"/>
      <c r="I45" s="95"/>
      <c r="J45" s="95"/>
      <c r="K45" s="9">
        <v>2</v>
      </c>
      <c r="L45" s="9">
        <v>1</v>
      </c>
      <c r="M45" s="9" t="s">
        <v>77</v>
      </c>
      <c r="N45" s="9" t="s">
        <v>77</v>
      </c>
      <c r="O45" s="9">
        <v>1</v>
      </c>
      <c r="P45" s="95" t="s">
        <v>162</v>
      </c>
      <c r="Q45" s="95"/>
      <c r="R45" s="95"/>
      <c r="S45" s="95"/>
      <c r="T45" s="95"/>
      <c r="U45" s="96"/>
      <c r="V45" s="96"/>
      <c r="W45" s="96"/>
      <c r="X45" s="96"/>
      <c r="Y45" s="96"/>
      <c r="Z45" s="96"/>
    </row>
    <row r="46" spans="2:27" ht="92" customHeight="1" thickBot="1" x14ac:dyDescent="0.4">
      <c r="B46" s="95"/>
      <c r="C46" s="95"/>
      <c r="D46" s="95"/>
      <c r="E46" s="8" t="s">
        <v>163</v>
      </c>
      <c r="F46" s="95" t="s">
        <v>164</v>
      </c>
      <c r="G46" s="95"/>
      <c r="H46" s="95"/>
      <c r="I46" s="95"/>
      <c r="J46" s="95"/>
      <c r="K46" s="9" t="s">
        <v>77</v>
      </c>
      <c r="L46" s="9" t="s">
        <v>77</v>
      </c>
      <c r="M46" s="9" t="s">
        <v>77</v>
      </c>
      <c r="N46" s="9" t="s">
        <v>77</v>
      </c>
      <c r="O46" s="9" t="s">
        <v>77</v>
      </c>
      <c r="P46" s="95" t="s">
        <v>165</v>
      </c>
      <c r="Q46" s="95"/>
      <c r="R46" s="95"/>
      <c r="S46" s="95"/>
      <c r="T46" s="95"/>
      <c r="U46" s="96"/>
      <c r="V46" s="96"/>
      <c r="W46" s="96"/>
      <c r="X46" s="96"/>
      <c r="Y46" s="96"/>
      <c r="Z46" s="96"/>
    </row>
    <row r="47" spans="2:27" ht="92" customHeight="1" thickBot="1" x14ac:dyDescent="0.4">
      <c r="B47" s="95"/>
      <c r="C47" s="95"/>
      <c r="D47" s="95"/>
      <c r="E47" s="8" t="s">
        <v>166</v>
      </c>
      <c r="F47" s="95" t="s">
        <v>167</v>
      </c>
      <c r="G47" s="95"/>
      <c r="H47" s="95"/>
      <c r="I47" s="95"/>
      <c r="J47" s="95"/>
      <c r="K47" s="21">
        <f>2/2601.41</f>
        <v>7.6881383557378499E-4</v>
      </c>
      <c r="L47" s="21">
        <f>1/424.18</f>
        <v>2.3574897449196094E-3</v>
      </c>
      <c r="M47" s="21" t="s">
        <v>77</v>
      </c>
      <c r="N47" s="21" t="s">
        <v>77</v>
      </c>
      <c r="O47" s="21">
        <f>1/813.21</f>
        <v>1.2296946668142301E-3</v>
      </c>
      <c r="P47" s="95" t="s">
        <v>168</v>
      </c>
      <c r="Q47" s="95"/>
      <c r="R47" s="95"/>
      <c r="S47" s="95"/>
      <c r="T47" s="95"/>
      <c r="U47" s="96"/>
      <c r="V47" s="96"/>
      <c r="W47" s="96"/>
      <c r="X47" s="96"/>
      <c r="Y47" s="96"/>
      <c r="Z47" s="96"/>
    </row>
    <row r="48" spans="2:27" ht="92" customHeight="1" thickBot="1" x14ac:dyDescent="0.4">
      <c r="B48" s="95"/>
      <c r="C48" s="95"/>
      <c r="D48" s="95"/>
      <c r="E48" s="8" t="s">
        <v>169</v>
      </c>
      <c r="F48" s="95" t="s">
        <v>170</v>
      </c>
      <c r="G48" s="95"/>
      <c r="H48" s="95"/>
      <c r="I48" s="95"/>
      <c r="J48" s="95"/>
      <c r="K48" s="9" t="s">
        <v>77</v>
      </c>
      <c r="L48" s="9" t="s">
        <v>77</v>
      </c>
      <c r="M48" s="9" t="s">
        <v>77</v>
      </c>
      <c r="N48" s="9" t="s">
        <v>77</v>
      </c>
      <c r="O48" s="9" t="s">
        <v>77</v>
      </c>
      <c r="P48" s="95" t="s">
        <v>171</v>
      </c>
      <c r="Q48" s="95"/>
      <c r="R48" s="95"/>
      <c r="S48" s="95"/>
      <c r="T48" s="95"/>
      <c r="U48" s="96"/>
      <c r="V48" s="96"/>
      <c r="W48" s="96"/>
      <c r="X48" s="96"/>
      <c r="Y48" s="96"/>
      <c r="Z48" s="96"/>
    </row>
    <row r="49" spans="2:26" ht="92" customHeight="1" thickBot="1" x14ac:dyDescent="0.4">
      <c r="B49" s="95"/>
      <c r="C49" s="95"/>
      <c r="D49" s="95"/>
      <c r="E49" s="8" t="s">
        <v>172</v>
      </c>
      <c r="F49" s="95" t="s">
        <v>173</v>
      </c>
      <c r="G49" s="95"/>
      <c r="H49" s="95"/>
      <c r="I49" s="95"/>
      <c r="J49" s="95"/>
      <c r="K49" s="9">
        <f>2/2601.41</f>
        <v>7.6881383557378499E-4</v>
      </c>
      <c r="L49" s="9">
        <f>1/424.18</f>
        <v>2.3574897449196094E-3</v>
      </c>
      <c r="M49" s="9" t="s">
        <v>77</v>
      </c>
      <c r="N49" s="9" t="s">
        <v>77</v>
      </c>
      <c r="O49" s="9">
        <f>1/813.21</f>
        <v>1.2296946668142301E-3</v>
      </c>
      <c r="P49" s="95" t="s">
        <v>174</v>
      </c>
      <c r="Q49" s="95"/>
      <c r="R49" s="95"/>
      <c r="S49" s="95"/>
      <c r="T49" s="95"/>
      <c r="U49" s="96"/>
      <c r="V49" s="96"/>
      <c r="W49" s="96"/>
      <c r="X49" s="96"/>
      <c r="Y49" s="96"/>
      <c r="Z49" s="96"/>
    </row>
    <row r="50" spans="2:26" ht="92" customHeight="1" thickBot="1" x14ac:dyDescent="0.4">
      <c r="B50" s="95"/>
      <c r="C50" s="95"/>
      <c r="D50" s="95"/>
      <c r="E50" s="8" t="s">
        <v>175</v>
      </c>
      <c r="F50" s="95" t="s">
        <v>176</v>
      </c>
      <c r="G50" s="95"/>
      <c r="H50" s="95"/>
      <c r="I50" s="95"/>
      <c r="J50" s="95"/>
      <c r="K50" s="9" t="s">
        <v>77</v>
      </c>
      <c r="L50" s="9" t="s">
        <v>77</v>
      </c>
      <c r="M50" s="9" t="s">
        <v>77</v>
      </c>
      <c r="N50" s="9" t="s">
        <v>77</v>
      </c>
      <c r="O50" s="9" t="s">
        <v>77</v>
      </c>
      <c r="P50" s="95" t="s">
        <v>177</v>
      </c>
      <c r="Q50" s="95"/>
      <c r="R50" s="95"/>
      <c r="S50" s="95"/>
      <c r="T50" s="95"/>
      <c r="U50" s="96"/>
      <c r="V50" s="96"/>
      <c r="W50" s="96"/>
      <c r="X50" s="96"/>
      <c r="Y50" s="96"/>
      <c r="Z50" s="96"/>
    </row>
    <row r="51" spans="2:26" ht="92" customHeight="1" thickBot="1" x14ac:dyDescent="0.4">
      <c r="B51" s="95"/>
      <c r="C51" s="95"/>
      <c r="D51" s="95"/>
      <c r="E51" s="8" t="s">
        <v>178</v>
      </c>
      <c r="F51" s="95" t="s">
        <v>179</v>
      </c>
      <c r="G51" s="95"/>
      <c r="H51" s="95"/>
      <c r="I51" s="95"/>
      <c r="J51" s="95"/>
      <c r="K51" s="9" t="s">
        <v>77</v>
      </c>
      <c r="L51" s="9" t="s">
        <v>77</v>
      </c>
      <c r="M51" s="9" t="s">
        <v>77</v>
      </c>
      <c r="N51" s="9" t="s">
        <v>77</v>
      </c>
      <c r="O51" s="9" t="s">
        <v>77</v>
      </c>
      <c r="P51" s="95" t="s">
        <v>180</v>
      </c>
      <c r="Q51" s="95"/>
      <c r="R51" s="95"/>
      <c r="S51" s="95"/>
      <c r="T51" s="95"/>
      <c r="U51" s="96"/>
      <c r="V51" s="96"/>
      <c r="W51" s="96"/>
      <c r="X51" s="96"/>
      <c r="Y51" s="96"/>
      <c r="Z51" s="96"/>
    </row>
    <row r="52" spans="2:26" ht="92" customHeight="1" thickBot="1" x14ac:dyDescent="0.4">
      <c r="B52" s="95"/>
      <c r="C52" s="95"/>
      <c r="D52" s="95"/>
      <c r="E52" s="8" t="s">
        <v>181</v>
      </c>
      <c r="F52" s="95" t="s">
        <v>182</v>
      </c>
      <c r="G52" s="95"/>
      <c r="H52" s="95"/>
      <c r="I52" s="95"/>
      <c r="J52" s="95"/>
      <c r="K52" s="9" t="s">
        <v>77</v>
      </c>
      <c r="L52" s="9" t="s">
        <v>77</v>
      </c>
      <c r="M52" s="9" t="s">
        <v>77</v>
      </c>
      <c r="N52" s="9" t="s">
        <v>77</v>
      </c>
      <c r="O52" s="9" t="s">
        <v>77</v>
      </c>
      <c r="P52" s="95" t="s">
        <v>183</v>
      </c>
      <c r="Q52" s="95"/>
      <c r="R52" s="95"/>
      <c r="S52" s="95"/>
      <c r="T52" s="95"/>
      <c r="U52" s="96"/>
      <c r="V52" s="96"/>
      <c r="W52" s="96"/>
      <c r="X52" s="96"/>
      <c r="Y52" s="96"/>
      <c r="Z52" s="96"/>
    </row>
    <row r="53" spans="2:26" ht="92" customHeight="1" thickBot="1" x14ac:dyDescent="0.4">
      <c r="B53" s="95" t="s">
        <v>184</v>
      </c>
      <c r="C53" s="95"/>
      <c r="D53" s="95"/>
      <c r="E53" s="8" t="s">
        <v>185</v>
      </c>
      <c r="F53" s="95" t="s">
        <v>186</v>
      </c>
      <c r="G53" s="95"/>
      <c r="H53" s="95"/>
      <c r="I53" s="95"/>
      <c r="J53" s="95"/>
      <c r="K53" s="9" t="s">
        <v>77</v>
      </c>
      <c r="L53" s="9" t="s">
        <v>77</v>
      </c>
      <c r="M53" s="9" t="s">
        <v>77</v>
      </c>
      <c r="N53" s="9" t="s">
        <v>77</v>
      </c>
      <c r="O53" s="9" t="s">
        <v>77</v>
      </c>
      <c r="P53" s="95" t="s">
        <v>187</v>
      </c>
      <c r="Q53" s="95"/>
      <c r="R53" s="95"/>
      <c r="S53" s="95"/>
      <c r="T53" s="95"/>
      <c r="U53" s="96" t="s">
        <v>188</v>
      </c>
      <c r="V53" s="96"/>
      <c r="W53" s="96"/>
      <c r="X53" s="96"/>
      <c r="Y53" s="96"/>
      <c r="Z53" s="96"/>
    </row>
    <row r="54" spans="2:26" ht="92" customHeight="1" thickBot="1" x14ac:dyDescent="0.4">
      <c r="B54" s="95"/>
      <c r="C54" s="95"/>
      <c r="D54" s="95"/>
      <c r="E54" s="8" t="s">
        <v>189</v>
      </c>
      <c r="F54" s="95" t="s">
        <v>190</v>
      </c>
      <c r="G54" s="95"/>
      <c r="H54" s="95"/>
      <c r="I54" s="95"/>
      <c r="J54" s="95"/>
      <c r="K54" s="9" t="s">
        <v>77</v>
      </c>
      <c r="L54" s="9" t="s">
        <v>77</v>
      </c>
      <c r="M54" s="9" t="s">
        <v>77</v>
      </c>
      <c r="N54" s="9" t="s">
        <v>77</v>
      </c>
      <c r="O54" s="9" t="s">
        <v>77</v>
      </c>
      <c r="P54" s="95" t="s">
        <v>191</v>
      </c>
      <c r="Q54" s="95"/>
      <c r="R54" s="95"/>
      <c r="S54" s="95"/>
      <c r="T54" s="95"/>
      <c r="U54" s="96" t="s">
        <v>188</v>
      </c>
      <c r="V54" s="96"/>
      <c r="W54" s="96"/>
      <c r="X54" s="96"/>
      <c r="Y54" s="96"/>
      <c r="Z54" s="96"/>
    </row>
    <row r="55" spans="2:26" ht="60" customHeight="1" x14ac:dyDescent="0.35"/>
    <row r="56" spans="2:26" ht="60" customHeight="1" x14ac:dyDescent="0.35"/>
    <row r="57" spans="2:26" ht="60" customHeight="1" x14ac:dyDescent="0.35"/>
    <row r="58" spans="2:26" ht="60" customHeight="1" x14ac:dyDescent="0.35"/>
  </sheetData>
  <mergeCells count="129">
    <mergeCell ref="F52:J52"/>
    <mergeCell ref="P52:T52"/>
    <mergeCell ref="U52:Z52"/>
    <mergeCell ref="B53:D54"/>
    <mergeCell ref="F53:J53"/>
    <mergeCell ref="P53:T53"/>
    <mergeCell ref="U53:Z53"/>
    <mergeCell ref="F54:J54"/>
    <mergeCell ref="P54:T54"/>
    <mergeCell ref="U54:Z54"/>
    <mergeCell ref="B41:D52"/>
    <mergeCell ref="F41:J41"/>
    <mergeCell ref="P41:T41"/>
    <mergeCell ref="U41:Z41"/>
    <mergeCell ref="F42:J42"/>
    <mergeCell ref="P42:T42"/>
    <mergeCell ref="U42:Z42"/>
    <mergeCell ref="F43:J43"/>
    <mergeCell ref="P43:T43"/>
    <mergeCell ref="U43:Z43"/>
    <mergeCell ref="F50:J50"/>
    <mergeCell ref="P50:T50"/>
    <mergeCell ref="U50:Z50"/>
    <mergeCell ref="F51:J51"/>
    <mergeCell ref="P51:T51"/>
    <mergeCell ref="U51:Z51"/>
    <mergeCell ref="F48:J48"/>
    <mergeCell ref="P48:T48"/>
    <mergeCell ref="U48:Z48"/>
    <mergeCell ref="F49:J49"/>
    <mergeCell ref="P49:T49"/>
    <mergeCell ref="U49:Z49"/>
    <mergeCell ref="F46:J46"/>
    <mergeCell ref="P46:T46"/>
    <mergeCell ref="U46:Z46"/>
    <mergeCell ref="F47:J47"/>
    <mergeCell ref="P47:T47"/>
    <mergeCell ref="U47:Z47"/>
    <mergeCell ref="F44:J44"/>
    <mergeCell ref="P44:T44"/>
    <mergeCell ref="U44:Z44"/>
    <mergeCell ref="F45:J45"/>
    <mergeCell ref="P45:T45"/>
    <mergeCell ref="U45:Z45"/>
    <mergeCell ref="B39:D40"/>
    <mergeCell ref="F39:J39"/>
    <mergeCell ref="P39:T39"/>
    <mergeCell ref="U39:Z39"/>
    <mergeCell ref="F40:J40"/>
    <mergeCell ref="P40:T40"/>
    <mergeCell ref="U40:Z40"/>
    <mergeCell ref="B37:D38"/>
    <mergeCell ref="F37:J37"/>
    <mergeCell ref="P37:T37"/>
    <mergeCell ref="U37:Z37"/>
    <mergeCell ref="F38:J38"/>
    <mergeCell ref="P38:T38"/>
    <mergeCell ref="U38:Z38"/>
    <mergeCell ref="U34:Z34"/>
    <mergeCell ref="B35:D36"/>
    <mergeCell ref="F35:J35"/>
    <mergeCell ref="P35:T35"/>
    <mergeCell ref="U35:Z35"/>
    <mergeCell ref="F36:J36"/>
    <mergeCell ref="P36:T36"/>
    <mergeCell ref="U36:Z36"/>
    <mergeCell ref="B32:D32"/>
    <mergeCell ref="F32:J32"/>
    <mergeCell ref="P32:T32"/>
    <mergeCell ref="U32:Z32"/>
    <mergeCell ref="B33:D34"/>
    <mergeCell ref="F33:J33"/>
    <mergeCell ref="P33:T33"/>
    <mergeCell ref="U33:Z33"/>
    <mergeCell ref="F34:J34"/>
    <mergeCell ref="P34:T34"/>
    <mergeCell ref="F29:J29"/>
    <mergeCell ref="P29:T29"/>
    <mergeCell ref="U29:Z29"/>
    <mergeCell ref="B30:D31"/>
    <mergeCell ref="F30:J30"/>
    <mergeCell ref="P30:T30"/>
    <mergeCell ref="U30:Z30"/>
    <mergeCell ref="F31:J31"/>
    <mergeCell ref="P31:T31"/>
    <mergeCell ref="U31:Z31"/>
    <mergeCell ref="B25:D29"/>
    <mergeCell ref="F28:J28"/>
    <mergeCell ref="P28:T28"/>
    <mergeCell ref="U28:Z28"/>
    <mergeCell ref="B22:D24"/>
    <mergeCell ref="F22:J22"/>
    <mergeCell ref="P22:T22"/>
    <mergeCell ref="U22:Z22"/>
    <mergeCell ref="F23:J23"/>
    <mergeCell ref="P23:T23"/>
    <mergeCell ref="U26:Z26"/>
    <mergeCell ref="F27:J27"/>
    <mergeCell ref="P27:T27"/>
    <mergeCell ref="U27:Z27"/>
    <mergeCell ref="U23:Z23"/>
    <mergeCell ref="F24:J24"/>
    <mergeCell ref="P24:T24"/>
    <mergeCell ref="U24:Z24"/>
    <mergeCell ref="F25:J25"/>
    <mergeCell ref="P25:T25"/>
    <mergeCell ref="U25:Z25"/>
    <mergeCell ref="F26:J26"/>
    <mergeCell ref="P26:T26"/>
    <mergeCell ref="B9:N12"/>
    <mergeCell ref="B15:D17"/>
    <mergeCell ref="E15:E17"/>
    <mergeCell ref="F15:J17"/>
    <mergeCell ref="K15:O16"/>
    <mergeCell ref="P15:T17"/>
    <mergeCell ref="U15:Z17"/>
    <mergeCell ref="B18:D21"/>
    <mergeCell ref="F18:J18"/>
    <mergeCell ref="P18:T18"/>
    <mergeCell ref="U18:Z18"/>
    <mergeCell ref="F19:J19"/>
    <mergeCell ref="P19:T19"/>
    <mergeCell ref="U19:Z19"/>
    <mergeCell ref="F20:J20"/>
    <mergeCell ref="P20:T20"/>
    <mergeCell ref="U20:Z20"/>
    <mergeCell ref="F21:J21"/>
    <mergeCell ref="P21:T21"/>
    <mergeCell ref="U21:Z21"/>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Attach4 - T1 Data</vt:lpstr>
      <vt:lpstr>Attach4 - T2 Data</vt:lpstr>
      <vt:lpstr>T1 - WMP</vt:lpstr>
      <vt:lpstr>T2 - WMP</vt:lpstr>
      <vt:lpstr>'Attach4 - T1 Data'!Print_Area</vt:lpstr>
      <vt:lpstr>'Attach4 - T1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Jordan Parrillo</cp:lastModifiedBy>
  <cp:lastPrinted>2020-04-30T17:31:13Z</cp:lastPrinted>
  <dcterms:created xsi:type="dcterms:W3CDTF">2020-03-27T20:41:08Z</dcterms:created>
  <dcterms:modified xsi:type="dcterms:W3CDTF">2020-09-09T20:14:51Z</dcterms:modified>
</cp:coreProperties>
</file>