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72" windowHeight="5892" tabRatio="945" activeTab="0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'D4-6'!$A$1:$K$51</definedName>
    <definedName name="_xlnm.Print_Area" localSheetId="15">'D-7'!$A$1:$K$28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<sst xmlns="http://schemas.openxmlformats.org/spreadsheetml/2006/main" count="1084" uniqueCount="606">
  <si>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</si>
  <si>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</si>
  <si>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</si>
  <si>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</si>
  <si>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</si>
  <si>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</si>
  <si>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</si>
  <si>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</si>
  <si>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</si>
  <si>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</si>
  <si>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</si>
  <si>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</si>
  <si>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</si>
  <si>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</si>
  <si>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</si>
  <si>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</si>
  <si>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</si>
  <si>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</si>
  <si>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</si>
  <si>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</si>
  <si>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</si>
  <si>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</si>
  <si>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</si>
  <si>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</si>
  <si>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</si>
  <si>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</si>
  <si>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</si>
  <si>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</si>
  <si>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</si>
  <si>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</si>
  <si>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</si>
  <si>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</si>
  <si>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</si>
  <si>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</si>
  <si>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</si>
  <si>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</si>
  <si>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</si>
  <si>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</si>
  <si>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</si>
  <si>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</si>
  <si>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</si>
  <si>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</si>
  <si>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</si>
  <si>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</si>
  <si>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</si>
  <si>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</si>
  <si>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</si>
  <si>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</si>
  <si>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</si>
  <si>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</si>
  <si>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</si>
  <si>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</si>
  <si>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</si>
  <si>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</si>
  <si>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</si>
  <si>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</si>
  <si>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</si>
  <si>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</si>
  <si>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</si>
  <si>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</si>
  <si>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</si>
  <si>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</si>
  <si>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</si>
  <si>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</si>
  <si>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</si>
  <si>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</si>
  <si>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</si>
  <si>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</si>
  <si>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</si>
  <si>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</si>
  <si>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</si>
  <si>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</si>
  <si>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</si>
  <si>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</si>
  <si>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</si>
  <si>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</si>
  <si>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</si>
  <si>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</si>
  <si>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</si>
  <si>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</si>
  <si>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</si>
  <si>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</si>
  <si>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</si>
  <si>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</si>
  <si>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</si>
  <si>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</si>
  <si>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</si>
  <si>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</si>
  <si>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</si>
  <si>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</si>
  <si>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</si>
  <si>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</si>
  <si>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</si>
  <si>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</si>
  <si>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</si>
  <si>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</si>
  <si>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</si>
  <si>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</si>
  <si>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</si>
  <si>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</si>
  <si>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</si>
  <si>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</si>
  <si>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</si>
  <si>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</si>
  <si>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</si>
  <si>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</si>
  <si>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</si>
  <si>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</si>
  <si>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</si>
  <si>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</si>
  <si>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</si>
  <si>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</si>
  <si>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</si>
  <si>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</si>
  <si>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</si>
  <si>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</si>
  <si>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</si>
  <si>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</si>
  <si>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</si>
  <si>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</si>
  <si>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</si>
  <si>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</si>
  <si>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</si>
  <si>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</si>
  <si>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</si>
  <si>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</si>
  <si>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</si>
  <si>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</si>
  <si>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</si>
  <si>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</si>
  <si>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</si>
  <si>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</si>
  <si>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</si>
  <si>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</si>
  <si>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</si>
  <si>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</si>
  <si>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</si>
  <si>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</si>
  <si>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</si>
  <si>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</si>
  <si>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</si>
  <si>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</si>
  <si>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</si>
  <si>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</si>
  <si>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</si>
  <si>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</si>
  <si>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</si>
  <si>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</si>
  <si>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</si>
  <si>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</si>
  <si>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</si>
  <si>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</si>
  <si>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</si>
  <si>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</si>
  <si>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</si>
  <si>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</si>
  <si>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</si>
  <si>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</si>
  <si>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</si>
  <si>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</si>
  <si>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</si>
  <si>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</si>
  <si>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</si>
  <si>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</si>
  <si>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</si>
  <si>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</si>
  <si>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</si>
  <si>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</si>
  <si>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</si>
  <si>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</si>
  <si>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</si>
  <si>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</si>
  <si>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</si>
  <si>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</si>
  <si>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</si>
  <si>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</si>
  <si>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</si>
  <si>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</si>
  <si>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</si>
  <si>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</si>
  <si>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</si>
  <si>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</si>
  <si>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</si>
  <si>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</si>
  <si>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</si>
  <si>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</si>
  <si>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</si>
  <si>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</si>
  <si>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</si>
  <si>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</si>
  <si>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</si>
  <si>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</si>
  <si>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</si>
  <si>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</si>
  <si>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</si>
  <si>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</si>
  <si>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</si>
  <si>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</si>
  <si>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</si>
  <si>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</si>
  <si>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</si>
  <si>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</si>
  <si>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</si>
  <si>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</si>
  <si>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</si>
  <si>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</si>
  <si>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</si>
  <si>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</si>
  <si>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</si>
  <si>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</si>
  <si>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</si>
  <si>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</si>
  <si>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</si>
  <si>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</si>
  <si>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</si>
  <si>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</si>
  <si>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</si>
  <si>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</si>
  <si>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</si>
  <si>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</si>
  <si>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</si>
  <si>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</si>
  <si>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</si>
  <si>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</si>
  <si>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</si>
  <si>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</si>
  <si>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</si>
  <si>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</si>
  <si>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</si>
  <si>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</si>
  <si>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</si>
  <si>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</si>
  <si>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</si>
  <si>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</si>
  <si>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</si>
  <si>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</si>
  <si>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</si>
  <si>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</si>
  <si>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</si>
  <si>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</si>
  <si>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</si>
  <si>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</si>
  <si>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</si>
  <si>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</si>
  <si>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</si>
  <si>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</si>
  <si>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</si>
  <si>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</si>
  <si>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</si>
  <si>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</si>
  <si>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</si>
  <si>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</si>
  <si>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</si>
  <si>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</si>
  <si>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</si>
  <si>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</si>
  <si>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</si>
  <si>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</si>
  <si>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</si>
  <si>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</si>
  <si>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</si>
  <si>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</si>
  <si>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</si>
  <si>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</si>
  <si>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</si>
  <si>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</si>
  <si>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</si>
  <si>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</si>
  <si>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</si>
  <si>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</si>
  <si>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</si>
  <si>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</si>
  <si>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</si>
  <si>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</si>
  <si>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</si>
  <si>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</si>
  <si>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</si>
  <si>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</si>
  <si>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</si>
  <si>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</si>
  <si>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</si>
  <si>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</si>
  <si>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</si>
  <si>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</si>
  <si>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</si>
  <si>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</si>
  <si>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</si>
  <si>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</si>
  <si>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</si>
  <si>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</si>
  <si>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</si>
  <si>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</si>
  <si>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</si>
  <si>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</si>
  <si>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</si>
  <si>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</si>
  <si>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</si>
  <si>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</si>
  <si>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</si>
  <si>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</si>
  <si>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</si>
  <si>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</si>
  <si>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</si>
  <si>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</si>
  <si>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</si>
  <si>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</si>
  <si>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</si>
  <si>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</si>
  <si>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</si>
  <si>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</si>
  <si>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</si>
  <si>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</si>
  <si>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</si>
  <si>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</si>
  <si>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</si>
  <si>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</si>
  <si>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</si>
  <si>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</si>
  <si>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</si>
  <si>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</si>
  <si>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</si>
  <si>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</si>
  <si>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</si>
  <si>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</si>
  <si>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</si>
  <si>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</si>
  <si>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</si>
  <si>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</si>
  <si>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</si>
  <si>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</si>
  <si>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</si>
  <si>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</si>
  <si>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</si>
  <si>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</si>
  <si>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</si>
  <si>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</si>
  <si>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</si>
  <si>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</si>
  <si>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</si>
  <si>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</si>
  <si>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</si>
  <si>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</si>
  <si>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</si>
  <si>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</si>
  <si>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</si>
  <si>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</si>
  <si>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</si>
  <si>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</si>
  <si>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</si>
  <si>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</si>
  <si>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</si>
  <si>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</si>
  <si>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</si>
  <si>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</si>
  <si>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</si>
  <si>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</si>
  <si>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</si>
  <si>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</si>
  <si>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</si>
  <si>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</si>
  <si>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</si>
  <si>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</si>
  <si>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</si>
  <si>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</si>
  <si>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</si>
  <si>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</si>
  <si>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</si>
  <si>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</si>
  <si>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</si>
  <si>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</si>
  <si>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</si>
  <si>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</si>
  <si>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</si>
  <si>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</si>
  <si>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</si>
  <si>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</si>
  <si>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</si>
  <si>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Total population served________________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</si>
  <si>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</si>
  <si>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</si>
  <si>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</si>
  <si>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</si>
  <si>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</si>
  <si>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</si>
  <si>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</si>
  <si>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</si>
  <si>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</si>
  <si>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</si>
  <si>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</si>
  <si>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</si>
  <si>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</si>
  <si>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</si>
  <si>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</si>
  <si>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</si>
  <si>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</si>
  <si>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</si>
  <si>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</si>
  <si>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</si>
  <si>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</si>
  <si>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</si>
  <si>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</si>
  <si>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</si>
  <si>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</si>
  <si>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</si>
  <si>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</si>
  <si>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</si>
  <si>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</si>
  <si>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</si>
  <si>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</si>
  <si>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</si>
  <si>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</si>
  <si>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</si>
  <si>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</si>
  <si>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</si>
  <si>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</si>
  <si>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</si>
  <si>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</si>
  <si>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</si>
  <si>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</si>
  <si>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</si>
  <si>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</si>
  <si>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</si>
  <si>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</si>
  <si>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</si>
  <si>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</si>
  <si>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</si>
  <si>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</si>
  <si>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</si>
  <si>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</si>
  <si>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</si>
  <si>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</si>
  <si>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</si>
  <si>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</si>
  <si>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</si>
  <si>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</si>
  <si>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</si>
  <si>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</si>
  <si>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</si>
  <si>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</si>
  <si>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</si>
  <si>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</si>
  <si>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</si>
  <si>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</si>
  <si>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</si>
  <si>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</si>
  <si>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</si>
  <si>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</si>
  <si>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</si>
  <si>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</si>
  <si>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</si>
  <si>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</si>
  <si>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</si>
  <si>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</si>
  <si>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</si>
  <si>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</si>
  <si>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</si>
  <si>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</si>
  <si>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</si>
  <si>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</si>
  <si>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</si>
  <si>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</si>
  <si>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</si>
  <si>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</si>
  <si>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</si>
  <si>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</si>
  <si>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</si>
  <si>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</si>
  <si>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</si>
  <si>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</si>
  <si>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</si>
  <si>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</si>
  <si>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</si>
  <si>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</si>
  <si>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</si>
  <si>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</si>
  <si>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</si>
  <si>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</si>
  <si>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</si>
  <si>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</si>
  <si>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</si>
  <si>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</si>
  <si>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</si>
  <si>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</si>
  <si>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</si>
  <si>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</si>
  <si>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</si>
  <si>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</si>
  <si>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</si>
  <si>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</si>
  <si>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</si>
  <si>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</si>
  <si>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</si>
  <si>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</si>
  <si>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</si>
  <si>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</si>
  <si>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</si>
  <si>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</si>
  <si>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</si>
  <si>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</si>
  <si>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</si>
  <si>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</si>
  <si>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</si>
  <si>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</si>
  <si>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</si>
  <si>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</si>
  <si>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</si>
  <si>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</si>
  <si>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</si>
  <si>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</si>
  <si>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</si>
  <si>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</si>
  <si>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</si>
  <si>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</si>
  <si>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</si>
  <si>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</si>
  <si>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</si>
  <si>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</si>
  <si>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</si>
  <si>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</si>
  <si>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</si>
  <si>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</si>
  <si>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</si>
  <si>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</si>
  <si>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</si>
  <si>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</si>
  <si>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</si>
  <si>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</si>
  <si>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</si>
  <si>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</si>
  <si>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</si>
  <si>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</si>
  <si>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</si>
  <si>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</si>
  <si>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</si>
  <si>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</si>
  <si>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</si>
  <si>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</si>
  <si>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</si>
  <si>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</si>
  <si>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</si>
  <si>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</si>
  <si>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</si>
  <si>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</si>
  <si>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</si>
  <si>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</si>
  <si>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</si>
  <si>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</si>
  <si>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</si>
  <si>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</si>
  <si>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</si>
  <si>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</si>
  <si>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</si>
  <si>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</si>
  <si>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</si>
  <si>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</si>
  <si>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</si>
  <si>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</si>
  <si>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</si>
  <si>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</si>
  <si>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</si>
  <si>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</si>
  <si>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</si>
  <si>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</si>
  <si>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</si>
  <si>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</si>
  <si>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</si>
  <si>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</si>
  <si>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</si>
  <si>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</si>
  <si>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</si>
  <si>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</si>
  <si>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</si>
  <si>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</si>
  <si>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</si>
  <si>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</si>
  <si>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</si>
  <si>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</si>
  <si>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</si>
  <si>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General Office</t>
  </si>
  <si>
    <t>630 East Foothill Blvd., San Dimas, CA 91773</t>
  </si>
  <si>
    <t xml:space="preserve"> Los Angeles</t>
  </si>
  <si>
    <t>San Dimas,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</si>
  <si>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</si>
  <si>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</si>
  <si>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</si>
  <si>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</si>
  <si>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</si>
  <si>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</si>
  <si>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</si>
  <si>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</si>
  <si>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</si>
  <si>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</si>
  <si>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</si>
  <si>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</si>
  <si>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</si>
  <si>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</si>
  <si>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</si>
  <si>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</si>
  <si>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</si>
  <si>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</si>
  <si>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</si>
  <si>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</si>
  <si>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</si>
  <si>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</si>
  <si>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</si>
  <si>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May 2,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</si>
</sst>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65" fillId="0" borderId="0" xfId="0" applyFont="1" applyAlignment="1">
      <alignment/>
    </xf>
    <xf numFmtId="0" fontId="0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49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4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4" fillId="0" borderId="15" xfId="0" applyFont="1" applyFill="1" applyBorder="1" applyAlignment="1">
      <alignment/>
    </xf>
    <xf numFmtId="0" fontId="65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tabSelected="1" zoomScale="85" zoomScaleNormal="85" zoomScalePageLayoutView="0" workbookViewId="0" topLeftCell="A1">
      <selection activeCell="J24" sqref="J24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401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402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2.5">
      <c r="A11" s="390">
        <v>2012</v>
      </c>
      <c r="B11" s="391"/>
      <c r="C11" s="391"/>
      <c r="D11" s="391"/>
      <c r="E11" s="391"/>
      <c r="F11" s="391"/>
      <c r="G11" s="391"/>
      <c r="H11" s="391"/>
      <c r="I11" s="391"/>
      <c r="J11" s="392"/>
    </row>
    <row r="12" spans="1:10" ht="22.5">
      <c r="A12" s="390" t="s">
        <v>1</v>
      </c>
      <c r="B12" s="391"/>
      <c r="C12" s="391"/>
      <c r="D12" s="391"/>
      <c r="E12" s="391"/>
      <c r="F12" s="391"/>
      <c r="G12" s="391"/>
      <c r="H12" s="391"/>
      <c r="I12" s="391"/>
      <c r="J12" s="392"/>
    </row>
    <row r="13" spans="1:10" ht="22.5">
      <c r="A13" s="390" t="s">
        <v>2</v>
      </c>
      <c r="B13" s="391"/>
      <c r="C13" s="391"/>
      <c r="D13" s="391"/>
      <c r="E13" s="391"/>
      <c r="F13" s="391"/>
      <c r="G13" s="391"/>
      <c r="H13" s="391"/>
      <c r="I13" s="391"/>
      <c r="J13" s="392"/>
    </row>
    <row r="14" spans="1:10" ht="22.5">
      <c r="A14" s="390" t="s">
        <v>3</v>
      </c>
      <c r="B14" s="391"/>
      <c r="C14" s="391"/>
      <c r="D14" s="391"/>
      <c r="E14" s="391"/>
      <c r="F14" s="391"/>
      <c r="G14" s="391"/>
      <c r="H14" s="391"/>
      <c r="I14" s="391"/>
      <c r="J14" s="392"/>
    </row>
    <row r="15" spans="1:10" ht="22.5">
      <c r="A15" s="390" t="s">
        <v>2</v>
      </c>
      <c r="B15" s="391"/>
      <c r="C15" s="391"/>
      <c r="D15" s="391"/>
      <c r="E15" s="391"/>
      <c r="F15" s="391"/>
      <c r="G15" s="391"/>
      <c r="H15" s="391"/>
      <c r="I15" s="391"/>
      <c r="J15" s="392"/>
    </row>
    <row r="16" spans="1:10" ht="17.25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7.25">
      <c r="A17" s="209"/>
      <c r="B17" s="292" t="s">
        <v>582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393"/>
      <c r="C18" s="393"/>
      <c r="D18" s="393"/>
      <c r="E18" s="393"/>
      <c r="F18" s="393"/>
      <c r="G18" s="393"/>
      <c r="H18" s="393"/>
      <c r="I18" s="393"/>
      <c r="J18" s="204"/>
    </row>
    <row r="19" spans="1:10" ht="12.75">
      <c r="A19" s="199"/>
      <c r="B19" s="394" t="s">
        <v>4</v>
      </c>
      <c r="C19" s="394"/>
      <c r="D19" s="394"/>
      <c r="E19" s="394"/>
      <c r="F19" s="394"/>
      <c r="G19" s="394"/>
      <c r="H19" s="394"/>
      <c r="I19" s="394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550</v>
      </c>
      <c r="C22" s="200"/>
      <c r="D22" s="395" t="s">
        <v>578</v>
      </c>
      <c r="E22" s="393"/>
      <c r="F22" s="200" t="s">
        <v>551</v>
      </c>
      <c r="G22" s="291" t="s">
        <v>581</v>
      </c>
      <c r="H22" s="291"/>
      <c r="I22" s="291" t="s">
        <v>580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2.5">
      <c r="A28" s="390" t="s">
        <v>7</v>
      </c>
      <c r="B28" s="391"/>
      <c r="C28" s="391"/>
      <c r="D28" s="391"/>
      <c r="E28" s="391"/>
      <c r="F28" s="391"/>
      <c r="G28" s="391"/>
      <c r="H28" s="391"/>
      <c r="I28" s="391"/>
      <c r="J28" s="392"/>
    </row>
    <row r="29" spans="1:10" ht="22.5">
      <c r="A29" s="390" t="s">
        <v>8</v>
      </c>
      <c r="B29" s="391"/>
      <c r="C29" s="391"/>
      <c r="D29" s="391"/>
      <c r="E29" s="391"/>
      <c r="F29" s="391"/>
      <c r="G29" s="391"/>
      <c r="H29" s="391"/>
      <c r="I29" s="391"/>
      <c r="J29" s="392"/>
    </row>
    <row r="30" spans="1:10" ht="22.5">
      <c r="A30" s="390" t="s">
        <v>9</v>
      </c>
      <c r="B30" s="391"/>
      <c r="C30" s="391"/>
      <c r="D30" s="391"/>
      <c r="E30" s="391"/>
      <c r="F30" s="391"/>
      <c r="G30" s="391"/>
      <c r="H30" s="391"/>
      <c r="I30" s="391"/>
      <c r="J30" s="392"/>
    </row>
    <row r="31" spans="1:10" ht="22.5">
      <c r="A31" s="390" t="s">
        <v>575</v>
      </c>
      <c r="B31" s="391"/>
      <c r="C31" s="391"/>
      <c r="D31" s="391"/>
      <c r="E31" s="391"/>
      <c r="F31" s="391"/>
      <c r="G31" s="391"/>
      <c r="H31" s="391"/>
      <c r="I31" s="391"/>
      <c r="J31" s="392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87" t="s">
        <v>576</v>
      </c>
      <c r="B34" s="388"/>
      <c r="C34" s="388"/>
      <c r="D34" s="388"/>
      <c r="E34" s="388"/>
      <c r="F34" s="388"/>
      <c r="G34" s="388"/>
      <c r="H34" s="388"/>
      <c r="I34" s="388"/>
      <c r="J34" s="389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11:J11"/>
    <mergeCell ref="A12:J12"/>
    <mergeCell ref="A13:J13"/>
    <mergeCell ref="A14:J14"/>
    <mergeCell ref="A30:J30"/>
    <mergeCell ref="A31:J31"/>
    <mergeCell ref="A34:J34"/>
    <mergeCell ref="A15:J15"/>
    <mergeCell ref="B18:I18"/>
    <mergeCell ref="A28:J28"/>
    <mergeCell ref="A29:J29"/>
    <mergeCell ref="B19:I19"/>
    <mergeCell ref="D22:E2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J46" sqref="J46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7.25">
      <c r="A1" s="397" t="s">
        <v>143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9"/>
    </row>
    <row r="2" spans="1:12" ht="17.25">
      <c r="A2" s="400" t="s">
        <v>469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2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467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468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462</v>
      </c>
      <c r="D10" s="132" t="s">
        <v>485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482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7">
        <v>0</v>
      </c>
      <c r="K12" s="297">
        <v>0</v>
      </c>
      <c r="L12" s="311">
        <f aca="true" t="shared" si="0" ref="L12:L21">J12-K12</f>
        <v>0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297"/>
      <c r="L13" s="309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300">
        <v>0</v>
      </c>
      <c r="K14" s="297">
        <v>0</v>
      </c>
      <c r="L14" s="309">
        <f t="shared" si="0"/>
        <v>0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300">
        <v>0</v>
      </c>
      <c r="K15" s="297">
        <v>0</v>
      </c>
      <c r="L15" s="309">
        <f t="shared" si="0"/>
        <v>0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300">
        <v>358.39</v>
      </c>
      <c r="K16" s="297">
        <v>0</v>
      </c>
      <c r="L16" s="309">
        <f t="shared" si="0"/>
        <v>358.39</v>
      </c>
    </row>
    <row r="17" spans="1:12" ht="12.75">
      <c r="A17" s="84"/>
      <c r="B17" s="166"/>
      <c r="C17" s="74"/>
      <c r="D17" s="74"/>
      <c r="E17" s="244" t="s">
        <v>483</v>
      </c>
      <c r="F17" s="132"/>
      <c r="G17" s="155"/>
      <c r="H17" s="155"/>
      <c r="I17" s="84"/>
      <c r="J17" s="300"/>
      <c r="K17" s="300"/>
      <c r="L17" s="309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300">
        <v>0</v>
      </c>
      <c r="K18" s="297">
        <v>0</v>
      </c>
      <c r="L18" s="309">
        <f t="shared" si="0"/>
        <v>0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300"/>
      <c r="K19" s="297"/>
      <c r="L19" s="309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300">
        <v>0</v>
      </c>
      <c r="K20" s="297">
        <v>0</v>
      </c>
      <c r="L20" s="309">
        <f t="shared" si="0"/>
        <v>0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300">
        <v>0</v>
      </c>
      <c r="K21" s="297">
        <v>0</v>
      </c>
      <c r="L21" s="309">
        <f t="shared" si="0"/>
        <v>0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8">
        <f>SUM(J12:J21)</f>
        <v>358.39</v>
      </c>
      <c r="K22" s="298">
        <f>SUM(K12:K21)</f>
        <v>0</v>
      </c>
      <c r="L22" s="328">
        <f>SUM(L12:L21)</f>
        <v>358.39</v>
      </c>
    </row>
    <row r="23" spans="1:12" ht="13.5" thickTop="1">
      <c r="A23" s="84"/>
      <c r="B23" s="85"/>
      <c r="C23" s="132" t="s">
        <v>463</v>
      </c>
      <c r="D23" s="244" t="s">
        <v>486</v>
      </c>
      <c r="E23" s="244"/>
      <c r="F23" s="243"/>
      <c r="G23" s="54"/>
      <c r="H23" s="54"/>
      <c r="I23" s="95"/>
      <c r="J23" s="300"/>
      <c r="K23" s="300"/>
      <c r="L23" s="309"/>
    </row>
    <row r="24" spans="1:12" ht="12.75">
      <c r="A24" s="84"/>
      <c r="B24" s="85"/>
      <c r="C24" s="9"/>
      <c r="D24" s="9"/>
      <c r="E24" s="132" t="s">
        <v>482</v>
      </c>
      <c r="F24" s="132"/>
      <c r="G24" s="54"/>
      <c r="H24" s="54"/>
      <c r="I24" s="95"/>
      <c r="J24" s="300"/>
      <c r="K24" s="300"/>
      <c r="L24" s="309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300">
        <v>1487.6</v>
      </c>
      <c r="K25" s="297">
        <v>2158.32</v>
      </c>
      <c r="L25" s="309">
        <f aca="true" t="shared" si="2" ref="L25:L32">J25-K25</f>
        <v>-670.7200000000003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300"/>
      <c r="K26" s="297"/>
      <c r="L26" s="309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300">
        <v>0</v>
      </c>
      <c r="K27" s="297">
        <v>0</v>
      </c>
      <c r="L27" s="309">
        <f t="shared" si="2"/>
        <v>0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300"/>
      <c r="K28" s="297"/>
      <c r="L28" s="309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300">
        <v>0</v>
      </c>
      <c r="K29" s="297">
        <v>0</v>
      </c>
      <c r="L29" s="309">
        <f t="shared" si="2"/>
        <v>0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300">
        <v>0</v>
      </c>
      <c r="K30" s="297">
        <v>0</v>
      </c>
      <c r="L30" s="309">
        <f t="shared" si="2"/>
        <v>0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300">
        <v>0</v>
      </c>
      <c r="K31" s="297">
        <v>468.85</v>
      </c>
      <c r="L31" s="309">
        <f t="shared" si="2"/>
        <v>-468.85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300">
        <v>2398.16</v>
      </c>
      <c r="K32" s="297">
        <v>4510.12</v>
      </c>
      <c r="L32" s="309">
        <f t="shared" si="2"/>
        <v>-2111.96</v>
      </c>
    </row>
    <row r="33" spans="1:12" ht="12.75">
      <c r="A33" s="84"/>
      <c r="B33" s="166"/>
      <c r="C33" s="74"/>
      <c r="D33" s="74"/>
      <c r="E33" s="244" t="s">
        <v>483</v>
      </c>
      <c r="F33" s="132"/>
      <c r="G33" s="155"/>
      <c r="H33" s="155"/>
      <c r="I33" s="84"/>
      <c r="J33" s="300"/>
      <c r="K33" s="300"/>
      <c r="L33" s="309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300">
        <v>0</v>
      </c>
      <c r="K34" s="297">
        <v>0</v>
      </c>
      <c r="L34" s="309">
        <f aca="true" t="shared" si="4" ref="L34:L45">J34-K34</f>
        <v>0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300"/>
      <c r="K35" s="297"/>
      <c r="L35" s="309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300">
        <v>0</v>
      </c>
      <c r="K36" s="297">
        <v>0</v>
      </c>
      <c r="L36" s="309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300">
        <v>0</v>
      </c>
      <c r="K37" s="297">
        <v>0</v>
      </c>
      <c r="L37" s="309">
        <f t="shared" si="4"/>
        <v>0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300">
        <v>0</v>
      </c>
      <c r="K38" s="297">
        <v>0</v>
      </c>
      <c r="L38" s="309">
        <f t="shared" si="4"/>
        <v>0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300"/>
      <c r="K39" s="297"/>
      <c r="L39" s="309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300">
        <v>0</v>
      </c>
      <c r="K40" s="297">
        <v>0</v>
      </c>
      <c r="L40" s="309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300">
        <v>0</v>
      </c>
      <c r="K41" s="297">
        <v>0</v>
      </c>
      <c r="L41" s="309">
        <f t="shared" si="4"/>
        <v>0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300"/>
      <c r="K42" s="297"/>
      <c r="L42" s="309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300">
        <v>0</v>
      </c>
      <c r="K43" s="297">
        <v>0</v>
      </c>
      <c r="L43" s="309">
        <f t="shared" si="4"/>
        <v>0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300">
        <v>0</v>
      </c>
      <c r="K44" s="297">
        <v>0</v>
      </c>
      <c r="L44" s="309">
        <f t="shared" si="4"/>
        <v>0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300">
        <v>0</v>
      </c>
      <c r="K45" s="297">
        <v>0</v>
      </c>
      <c r="L45" s="309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8">
        <f>SUM(J25:J45)</f>
        <v>3885.7599999999998</v>
      </c>
      <c r="K46" s="298">
        <f>SUM(K25:K45)</f>
        <v>7137.29</v>
      </c>
      <c r="L46" s="328">
        <f>SUM(L25:L45)</f>
        <v>-3251.53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P1" sqref="P1:S16384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2" width="17.140625" style="76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397" t="s">
        <v>183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9"/>
    </row>
    <row r="2" spans="1:12" ht="18">
      <c r="A2" s="400" t="s">
        <v>469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2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467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468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465</v>
      </c>
      <c r="D10" s="225" t="s">
        <v>487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482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1">
        <v>790</v>
      </c>
      <c r="C12" s="362"/>
      <c r="D12" s="305"/>
      <c r="E12" s="363"/>
      <c r="F12" s="333" t="s">
        <v>597</v>
      </c>
      <c r="G12" s="54"/>
      <c r="H12" s="54"/>
      <c r="I12" s="95"/>
      <c r="J12" s="300">
        <v>-3700655.71</v>
      </c>
      <c r="K12" s="300">
        <v>-3029039.83</v>
      </c>
      <c r="L12" s="309">
        <f aca="true" t="shared" si="0" ref="L12:L19">J12-K12</f>
        <v>-671615.8799999999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300">
        <v>369870.61</v>
      </c>
      <c r="K13" s="300">
        <v>126816.47000000002</v>
      </c>
      <c r="L13" s="309">
        <f t="shared" si="0"/>
        <v>243054.13999999996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300"/>
      <c r="K14" s="300"/>
      <c r="L14" s="309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300">
        <v>139.28</v>
      </c>
      <c r="K15" s="300">
        <v>121.89</v>
      </c>
      <c r="L15" s="309">
        <f t="shared" si="0"/>
        <v>17.39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300">
        <v>2914046.61</v>
      </c>
      <c r="K16" s="300">
        <v>2740151.2900000005</v>
      </c>
      <c r="L16" s="309">
        <f t="shared" si="0"/>
        <v>173895.31999999937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300"/>
      <c r="K17" s="300"/>
      <c r="L17" s="309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300">
        <v>413987.39</v>
      </c>
      <c r="K18" s="300">
        <v>161950.18000000002</v>
      </c>
      <c r="L18" s="309">
        <f t="shared" si="0"/>
        <v>252037.21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300">
        <v>2611.82</v>
      </c>
      <c r="K19" s="300">
        <v>0</v>
      </c>
      <c r="L19" s="309">
        <f t="shared" si="0"/>
        <v>2611.82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8">
        <f>SUM(J12:J19)</f>
        <v>-4.142748366575688E-10</v>
      </c>
      <c r="K20" s="298">
        <f>SUM(K12:K19)</f>
        <v>7.8580342233181E-10</v>
      </c>
      <c r="L20" s="298">
        <f>SUM(L12:L19)</f>
        <v>-5.597939889412373E-10</v>
      </c>
    </row>
    <row r="21" spans="1:12" ht="13.5" thickTop="1">
      <c r="A21" s="84"/>
      <c r="B21" s="166"/>
      <c r="C21" s="244" t="s">
        <v>488</v>
      </c>
      <c r="D21" s="244" t="s">
        <v>489</v>
      </c>
      <c r="E21" s="74"/>
      <c r="F21" s="9"/>
      <c r="G21" s="155"/>
      <c r="H21" s="155"/>
      <c r="I21" s="84"/>
      <c r="J21" s="300"/>
      <c r="K21" s="300"/>
      <c r="L21" s="309"/>
    </row>
    <row r="22" spans="1:12" ht="12.75">
      <c r="A22" s="84"/>
      <c r="B22" s="166"/>
      <c r="C22" s="74"/>
      <c r="D22" s="74"/>
      <c r="E22" s="244" t="s">
        <v>482</v>
      </c>
      <c r="F22" s="9"/>
      <c r="G22" s="155"/>
      <c r="H22" s="155"/>
      <c r="I22" s="84"/>
      <c r="J22" s="300"/>
      <c r="K22" s="300"/>
      <c r="L22" s="309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300">
        <v>0</v>
      </c>
      <c r="K23" s="300">
        <v>0</v>
      </c>
      <c r="L23" s="309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300"/>
      <c r="K24" s="300"/>
      <c r="L24" s="309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300">
        <v>-271937.57999999996</v>
      </c>
      <c r="K25" s="300">
        <v>123192.84</v>
      </c>
      <c r="L25" s="309">
        <f>J25-K25</f>
        <v>-395130.4199999999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300">
        <v>7875.110000000001</v>
      </c>
      <c r="K26" s="300">
        <v>1872.42</v>
      </c>
      <c r="L26" s="309">
        <f>J26-K26</f>
        <v>6002.6900000000005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300">
        <v>0</v>
      </c>
      <c r="K27" s="300">
        <v>0</v>
      </c>
      <c r="L27" s="309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300">
        <v>0</v>
      </c>
      <c r="K28" s="300">
        <v>0</v>
      </c>
      <c r="L28" s="309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8">
        <f>SUM(J23:J28)</f>
        <v>-264062.47</v>
      </c>
      <c r="K29" s="298">
        <f>SUM(K23:K28)</f>
        <v>125065.26</v>
      </c>
      <c r="L29" s="298">
        <f>SUM(L23:L28)</f>
        <v>-389127.7299999999</v>
      </c>
    </row>
    <row r="30" spans="1:12" ht="13.5" thickTop="1">
      <c r="A30" s="84"/>
      <c r="B30" s="166"/>
      <c r="C30" s="244" t="s">
        <v>490</v>
      </c>
      <c r="D30" s="244" t="s">
        <v>493</v>
      </c>
      <c r="E30" s="74"/>
      <c r="F30" s="243"/>
      <c r="G30" s="155"/>
      <c r="H30" s="155"/>
      <c r="I30" s="84"/>
      <c r="J30" s="300"/>
      <c r="K30" s="300"/>
      <c r="L30" s="309"/>
    </row>
    <row r="31" spans="1:12" ht="12.75">
      <c r="A31" s="84"/>
      <c r="B31" s="166"/>
      <c r="C31" s="74"/>
      <c r="D31" s="74"/>
      <c r="E31" s="244" t="s">
        <v>482</v>
      </c>
      <c r="F31" s="132"/>
      <c r="G31" s="155"/>
      <c r="H31" s="155"/>
      <c r="I31" s="84"/>
      <c r="J31" s="300"/>
      <c r="K31" s="300"/>
      <c r="L31" s="309"/>
    </row>
    <row r="32" spans="1:12" ht="12.75">
      <c r="A32" s="84"/>
      <c r="B32" s="330">
        <v>790.1</v>
      </c>
      <c r="C32" s="331"/>
      <c r="D32" s="331"/>
      <c r="E32" s="332"/>
      <c r="F32" s="333" t="s">
        <v>587</v>
      </c>
      <c r="G32" s="155"/>
      <c r="H32" s="155"/>
      <c r="I32" s="84"/>
      <c r="J32" s="300">
        <v>-40245548.22</v>
      </c>
      <c r="K32" s="300">
        <v>-38879285.61</v>
      </c>
      <c r="L32" s="309">
        <f aca="true" t="shared" si="3" ref="L32:L51">J32-K32</f>
        <v>-1366262.6099999994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300">
        <v>12537788.340000004</v>
      </c>
      <c r="K33" s="300">
        <v>12780269.36</v>
      </c>
      <c r="L33" s="309">
        <f t="shared" si="3"/>
        <v>-242481.01999999583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300">
        <v>2271820.0600000005</v>
      </c>
      <c r="K34" s="300">
        <v>2609905.3099999977</v>
      </c>
      <c r="L34" s="309">
        <f t="shared" si="3"/>
        <v>-338085.2499999972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300">
        <v>375433.39</v>
      </c>
      <c r="K35" s="300">
        <v>289260.74</v>
      </c>
      <c r="L35" s="309">
        <f>J35-K35</f>
        <v>86172.65000000002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300"/>
      <c r="K36" s="300"/>
      <c r="L36" s="309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300">
        <v>1550863.95</v>
      </c>
      <c r="K37" s="300">
        <v>1214070.7200000002</v>
      </c>
      <c r="L37" s="309">
        <f t="shared" si="3"/>
        <v>336793.22999999975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300">
        <v>10318652.069999997</v>
      </c>
      <c r="K38" s="300">
        <v>9209735.010000002</v>
      </c>
      <c r="L38" s="309">
        <f t="shared" si="3"/>
        <v>1108917.059999995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300">
        <v>65035.68</v>
      </c>
      <c r="K39" s="300">
        <v>74413.87999999996</v>
      </c>
      <c r="L39" s="309">
        <f t="shared" si="3"/>
        <v>-9378.19999999996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300">
        <v>242470.77</v>
      </c>
      <c r="K40" s="300">
        <v>282191.66</v>
      </c>
      <c r="L40" s="309">
        <f t="shared" si="3"/>
        <v>-39720.889999999985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300">
        <v>5663042.659999998</v>
      </c>
      <c r="K41" s="300">
        <v>6883331.03</v>
      </c>
      <c r="L41" s="309">
        <f t="shared" si="3"/>
        <v>-1220288.370000002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300"/>
      <c r="K42" s="300"/>
      <c r="L42" s="309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300"/>
      <c r="K43" s="300"/>
      <c r="L43" s="309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300">
        <v>2164467.43</v>
      </c>
      <c r="K44" s="300">
        <v>1950224.4600000004</v>
      </c>
      <c r="L44" s="309">
        <f t="shared" si="3"/>
        <v>214242.96999999974</v>
      </c>
    </row>
    <row r="45" spans="1:12" ht="12.75">
      <c r="A45" s="84"/>
      <c r="B45" s="166"/>
      <c r="C45" s="74"/>
      <c r="D45" s="74"/>
      <c r="E45" s="244" t="s">
        <v>483</v>
      </c>
      <c r="F45" s="132"/>
      <c r="G45" s="155"/>
      <c r="H45" s="155"/>
      <c r="I45" s="84"/>
      <c r="J45" s="300"/>
      <c r="K45" s="300"/>
      <c r="L45" s="309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300">
        <v>1450478.4200000002</v>
      </c>
      <c r="K46" s="300">
        <v>1408715.81</v>
      </c>
      <c r="L46" s="309">
        <f t="shared" si="3"/>
        <v>41762.6100000001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4">
        <f>SUM(J32:J46)</f>
        <v>-3605495.4499999993</v>
      </c>
      <c r="K47" s="364">
        <f>SUM(K32:K46)</f>
        <v>-2177167.630000001</v>
      </c>
      <c r="L47" s="364">
        <f>SUM(L32:L46)</f>
        <v>-1428327.82</v>
      </c>
    </row>
    <row r="48" spans="1:12" ht="12.75">
      <c r="A48" s="84"/>
      <c r="B48" s="166"/>
      <c r="C48" s="244" t="s">
        <v>491</v>
      </c>
      <c r="D48" s="244" t="s">
        <v>492</v>
      </c>
      <c r="E48" s="74"/>
      <c r="F48" s="243"/>
      <c r="G48" s="155"/>
      <c r="H48" s="155"/>
      <c r="I48" s="84"/>
      <c r="J48" s="300"/>
      <c r="K48" s="300"/>
      <c r="L48" s="309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300">
        <v>522436.19000000006</v>
      </c>
      <c r="K49" s="300">
        <v>490868.53</v>
      </c>
      <c r="L49" s="309">
        <f t="shared" si="3"/>
        <v>31567.660000000033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494</v>
      </c>
      <c r="G50" s="155" t="s">
        <v>149</v>
      </c>
      <c r="H50" s="155" t="s">
        <v>150</v>
      </c>
      <c r="I50" s="84" t="s">
        <v>151</v>
      </c>
      <c r="J50" s="300">
        <v>-1611322.12</v>
      </c>
      <c r="K50" s="300">
        <v>-1874681.31</v>
      </c>
      <c r="L50" s="309">
        <f t="shared" si="3"/>
        <v>263359.18999999994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495</v>
      </c>
      <c r="G51" s="155" t="s">
        <v>149</v>
      </c>
      <c r="H51" s="155" t="s">
        <v>150</v>
      </c>
      <c r="I51" s="84" t="s">
        <v>151</v>
      </c>
      <c r="J51" s="300">
        <v>0</v>
      </c>
      <c r="K51" s="300">
        <v>0</v>
      </c>
      <c r="L51" s="309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4">
        <f>SUM(J49:J51)</f>
        <v>-1088885.9300000002</v>
      </c>
      <c r="K52" s="364">
        <f>SUM(K49:K51)</f>
        <v>-1383812.78</v>
      </c>
      <c r="L52" s="365">
        <f>SUM(L49:L51)</f>
        <v>294926.85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8">
        <f>+J52+J47+J29+J20+'B2(2)'!J46+'B2(2)'!J22+'B2(1)'!J47+'B2(1)'!J29</f>
        <v>-4929546.959999999</v>
      </c>
      <c r="K53" s="298">
        <f>+K52+K47+K29+K20+'B2(2)'!K46+'B2(2)'!K22+'B2(1)'!K47+'B2(1)'!K29</f>
        <v>-3428223.3800000004</v>
      </c>
      <c r="L53" s="298">
        <f>+L52+L47+L29+L20+'B2(2)'!L46+'B2(2)'!L22+'B2(1)'!L47+'B2(1)'!L29</f>
        <v>-1501323.5800000008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3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PageLayoutView="0" workbookViewId="0" topLeftCell="A1">
      <selection activeCell="I1" sqref="I1:K16384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7.25">
      <c r="A1" s="397" t="s">
        <v>230</v>
      </c>
      <c r="B1" s="398"/>
      <c r="C1" s="398"/>
      <c r="D1" s="398"/>
      <c r="E1" s="398"/>
      <c r="F1" s="398"/>
      <c r="G1" s="399"/>
    </row>
    <row r="2" spans="1:7" ht="17.25">
      <c r="A2" s="400" t="s">
        <v>231</v>
      </c>
      <c r="B2" s="401"/>
      <c r="C2" s="401"/>
      <c r="D2" s="401"/>
      <c r="E2" s="401"/>
      <c r="F2" s="401"/>
      <c r="G2" s="402"/>
    </row>
    <row r="3" spans="1:7" ht="1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526</v>
      </c>
      <c r="D4" s="41"/>
      <c r="E4" s="41"/>
      <c r="F4" s="41"/>
      <c r="G4" s="41"/>
    </row>
    <row r="5" spans="1:7" ht="12.75">
      <c r="A5" s="39"/>
      <c r="B5" s="2" t="s">
        <v>527</v>
      </c>
      <c r="C5" s="41" t="s">
        <v>528</v>
      </c>
      <c r="D5" s="41" t="s">
        <v>232</v>
      </c>
      <c r="E5" s="41" t="s">
        <v>497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4" t="s">
        <v>238</v>
      </c>
      <c r="C8" s="335">
        <f>SUM(D8:G8)</f>
        <v>94433.15</v>
      </c>
      <c r="D8" s="335">
        <v>94433.15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4" t="s">
        <v>588</v>
      </c>
      <c r="C9" s="335">
        <f aca="true" t="shared" si="1" ref="C9:C14">SUM(D9:G9)</f>
        <v>48649</v>
      </c>
      <c r="D9" s="335">
        <v>48649</v>
      </c>
      <c r="E9" s="95"/>
      <c r="F9" s="95"/>
      <c r="G9" s="95"/>
    </row>
    <row r="10" spans="1:7" ht="15.75" customHeight="1">
      <c r="A10" s="84">
        <f t="shared" si="0"/>
        <v>3</v>
      </c>
      <c r="B10" s="334" t="s">
        <v>589</v>
      </c>
      <c r="C10" s="335">
        <f t="shared" si="1"/>
        <v>1240780.7799999998</v>
      </c>
      <c r="D10" s="335">
        <v>1240780.7799999998</v>
      </c>
      <c r="E10" s="95"/>
      <c r="F10" s="95"/>
      <c r="G10" s="95"/>
    </row>
    <row r="11" spans="1:7" ht="15.75" customHeight="1">
      <c r="A11" s="84">
        <f t="shared" si="0"/>
        <v>4</v>
      </c>
      <c r="B11" s="334" t="s">
        <v>239</v>
      </c>
      <c r="C11" s="335">
        <f t="shared" si="1"/>
        <v>5281.35</v>
      </c>
      <c r="D11" s="335">
        <v>5281.35</v>
      </c>
      <c r="E11" s="95"/>
      <c r="F11" s="95"/>
      <c r="G11" s="95"/>
    </row>
    <row r="12" spans="1:7" ht="15.75" customHeight="1">
      <c r="A12" s="84">
        <f t="shared" si="0"/>
        <v>5</v>
      </c>
      <c r="B12" s="334" t="s">
        <v>240</v>
      </c>
      <c r="C12" s="335">
        <f t="shared" si="1"/>
        <v>0</v>
      </c>
      <c r="D12" s="335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4" t="s">
        <v>241</v>
      </c>
      <c r="C13" s="335">
        <f t="shared" si="1"/>
        <v>495205</v>
      </c>
      <c r="D13" s="335">
        <v>495205</v>
      </c>
      <c r="E13" s="95"/>
      <c r="F13" s="95"/>
      <c r="G13" s="95"/>
    </row>
    <row r="14" spans="1:7" ht="15.75" customHeight="1">
      <c r="A14" s="84">
        <f t="shared" si="0"/>
        <v>7</v>
      </c>
      <c r="B14" s="384" t="s">
        <v>604</v>
      </c>
      <c r="C14" s="335">
        <f t="shared" si="1"/>
        <v>0</v>
      </c>
      <c r="D14" s="335">
        <v>0</v>
      </c>
      <c r="E14" s="95"/>
      <c r="F14" s="95"/>
      <c r="G14" s="95"/>
    </row>
    <row r="15" spans="1:7" ht="15.75" customHeight="1">
      <c r="A15" s="84"/>
      <c r="B15" s="9"/>
      <c r="C15" s="95"/>
      <c r="D15" s="326"/>
      <c r="E15" s="95"/>
      <c r="F15" s="95"/>
      <c r="G15" s="95"/>
    </row>
    <row r="16" spans="1:7" ht="15.75" customHeight="1" thickBot="1">
      <c r="A16" s="84"/>
      <c r="B16" s="152" t="s">
        <v>496</v>
      </c>
      <c r="C16" s="301">
        <f>SUM(C8:C15)</f>
        <v>1884349.2799999998</v>
      </c>
      <c r="D16" s="336">
        <f>SUM(D8:D15)</f>
        <v>1884349.2799999998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63"/>
  <sheetViews>
    <sheetView zoomScale="70" zoomScaleNormal="70" zoomScalePageLayoutView="0" workbookViewId="0" topLeftCell="A1">
      <selection activeCell="U36" sqref="U36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7.25">
      <c r="A1" s="397" t="s">
        <v>242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9"/>
    </row>
    <row r="2" spans="1:15" ht="18" thickBot="1">
      <c r="A2" s="441" t="s">
        <v>243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3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5" ht="12.75">
      <c r="A9" s="153">
        <v>4</v>
      </c>
      <c r="B9" s="440"/>
      <c r="C9" s="433"/>
      <c r="D9" s="86"/>
      <c r="E9" s="431"/>
      <c r="F9" s="433"/>
      <c r="G9" s="431"/>
      <c r="H9" s="433"/>
      <c r="I9" s="53"/>
      <c r="J9" s="53"/>
      <c r="K9" s="431"/>
      <c r="L9" s="433"/>
      <c r="M9" s="431"/>
      <c r="N9" s="433"/>
      <c r="O9" s="337" t="s">
        <v>591</v>
      </c>
    </row>
    <row r="10" spans="1:15" ht="12.75">
      <c r="A10" s="153">
        <v>5</v>
      </c>
      <c r="B10" s="431"/>
      <c r="C10" s="433"/>
      <c r="D10" s="86"/>
      <c r="E10" s="431"/>
      <c r="F10" s="433"/>
      <c r="G10" s="431"/>
      <c r="H10" s="433"/>
      <c r="I10" s="53"/>
      <c r="J10" s="53"/>
      <c r="K10" s="431"/>
      <c r="L10" s="433"/>
      <c r="M10" s="431"/>
      <c r="N10" s="433"/>
      <c r="O10" s="86"/>
    </row>
    <row r="11" spans="1:15" ht="12.75">
      <c r="A11" s="153">
        <v>6</v>
      </c>
      <c r="B11" s="431"/>
      <c r="C11" s="433"/>
      <c r="D11" s="86"/>
      <c r="E11" s="431"/>
      <c r="F11" s="433"/>
      <c r="G11" s="431"/>
      <c r="H11" s="433"/>
      <c r="I11" s="40"/>
      <c r="J11" s="44"/>
      <c r="K11" s="431"/>
      <c r="L11" s="433"/>
      <c r="M11" s="431"/>
      <c r="N11" s="433"/>
      <c r="O11" s="86"/>
    </row>
    <row r="12" spans="1:15" ht="13.5" thickBot="1">
      <c r="A12" s="154">
        <v>7</v>
      </c>
      <c r="B12" s="424"/>
      <c r="C12" s="426"/>
      <c r="D12" s="111"/>
      <c r="E12" s="424"/>
      <c r="F12" s="426"/>
      <c r="G12" s="424"/>
      <c r="H12" s="426"/>
      <c r="I12" s="110"/>
      <c r="J12" s="112"/>
      <c r="K12" s="424"/>
      <c r="L12" s="426"/>
      <c r="M12" s="424"/>
      <c r="N12" s="426"/>
      <c r="O12" s="111"/>
    </row>
    <row r="13" spans="1:15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</row>
    <row r="14" spans="1:15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</row>
    <row r="15" spans="1:15" ht="1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530</v>
      </c>
      <c r="J15" s="44"/>
      <c r="K15" s="40"/>
      <c r="L15" s="40"/>
      <c r="M15" s="104" t="s">
        <v>268</v>
      </c>
      <c r="N15" s="4"/>
      <c r="O15" s="39"/>
    </row>
    <row r="16" spans="1:15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</row>
    <row r="17" spans="1:15" ht="12.75">
      <c r="A17" s="157">
        <v>12</v>
      </c>
      <c r="B17" s="338" t="s">
        <v>590</v>
      </c>
      <c r="C17" s="289"/>
      <c r="D17" s="53"/>
      <c r="E17" s="122"/>
      <c r="F17" s="124"/>
      <c r="G17" s="431"/>
      <c r="H17" s="433"/>
      <c r="I17" s="53"/>
      <c r="J17" s="434"/>
      <c r="K17" s="435"/>
      <c r="L17" s="436"/>
      <c r="M17" s="434"/>
      <c r="N17" s="436"/>
      <c r="O17" s="87"/>
    </row>
    <row r="18" spans="1:15" ht="12.75">
      <c r="A18" s="157">
        <v>13</v>
      </c>
      <c r="B18" s="440"/>
      <c r="C18" s="433"/>
      <c r="D18" s="53"/>
      <c r="E18" s="434"/>
      <c r="F18" s="436"/>
      <c r="G18" s="431"/>
      <c r="H18" s="433"/>
      <c r="I18" s="53"/>
      <c r="J18" s="434"/>
      <c r="K18" s="435"/>
      <c r="L18" s="436"/>
      <c r="M18" s="434"/>
      <c r="N18" s="436"/>
      <c r="O18" s="87"/>
    </row>
    <row r="19" spans="1:15" ht="12.75">
      <c r="A19" s="157">
        <v>14</v>
      </c>
      <c r="B19" s="431"/>
      <c r="C19" s="433"/>
      <c r="D19" s="53"/>
      <c r="E19" s="434"/>
      <c r="F19" s="436"/>
      <c r="G19" s="431"/>
      <c r="H19" s="433"/>
      <c r="I19" s="53"/>
      <c r="J19" s="434"/>
      <c r="K19" s="435"/>
      <c r="L19" s="436"/>
      <c r="M19" s="434"/>
      <c r="N19" s="436"/>
      <c r="O19" s="87"/>
    </row>
    <row r="20" spans="1:15" ht="12.75">
      <c r="A20" s="157">
        <v>15</v>
      </c>
      <c r="B20" s="431"/>
      <c r="C20" s="433"/>
      <c r="D20" s="53"/>
      <c r="E20" s="434"/>
      <c r="F20" s="436"/>
      <c r="G20" s="431"/>
      <c r="H20" s="433"/>
      <c r="I20" s="53"/>
      <c r="J20" s="434"/>
      <c r="K20" s="435"/>
      <c r="L20" s="436"/>
      <c r="M20" s="434"/>
      <c r="N20" s="436"/>
      <c r="O20" s="87"/>
    </row>
    <row r="21" spans="1:15" ht="13.5" thickBot="1">
      <c r="A21" s="158">
        <v>16</v>
      </c>
      <c r="B21" s="424"/>
      <c r="C21" s="426"/>
      <c r="D21" s="112"/>
      <c r="E21" s="437"/>
      <c r="F21" s="439"/>
      <c r="G21" s="424"/>
      <c r="H21" s="426"/>
      <c r="I21" s="112"/>
      <c r="J21" s="437"/>
      <c r="K21" s="438"/>
      <c r="L21" s="439"/>
      <c r="M21" s="437"/>
      <c r="N21" s="439"/>
      <c r="O21" s="159"/>
    </row>
    <row r="22" spans="1:15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</row>
    <row r="23" spans="1:15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</row>
    <row r="24" spans="1:15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</row>
    <row r="25" spans="1:15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</row>
    <row r="26" spans="1:16" ht="12.75">
      <c r="A26" s="153">
        <v>21</v>
      </c>
      <c r="B26" s="431"/>
      <c r="C26" s="433"/>
      <c r="D26" s="53"/>
      <c r="E26" s="434"/>
      <c r="F26" s="436"/>
      <c r="G26" s="434"/>
      <c r="H26" s="435"/>
      <c r="I26" s="436"/>
      <c r="J26" s="434"/>
      <c r="K26" s="435"/>
      <c r="L26" s="436"/>
      <c r="M26" s="434"/>
      <c r="N26" s="436"/>
      <c r="O26" s="87"/>
      <c r="P26" s="40"/>
    </row>
    <row r="27" spans="1:16" ht="12.75">
      <c r="A27" s="153">
        <v>22</v>
      </c>
      <c r="B27" s="431"/>
      <c r="C27" s="433"/>
      <c r="D27" s="53"/>
      <c r="E27" s="434"/>
      <c r="F27" s="436"/>
      <c r="G27" s="434"/>
      <c r="H27" s="435"/>
      <c r="I27" s="436"/>
      <c r="J27" s="434"/>
      <c r="K27" s="435"/>
      <c r="L27" s="436"/>
      <c r="M27" s="434"/>
      <c r="N27" s="436"/>
      <c r="O27" s="87"/>
      <c r="P27" s="40"/>
    </row>
    <row r="28" spans="1:16" ht="12.75">
      <c r="A28" s="153">
        <v>23</v>
      </c>
      <c r="B28" s="431"/>
      <c r="C28" s="433"/>
      <c r="D28" s="53"/>
      <c r="E28" s="434"/>
      <c r="F28" s="436"/>
      <c r="G28" s="434"/>
      <c r="H28" s="435"/>
      <c r="I28" s="436"/>
      <c r="J28" s="434"/>
      <c r="K28" s="435"/>
      <c r="L28" s="436"/>
      <c r="M28" s="434"/>
      <c r="N28" s="436"/>
      <c r="O28" s="87"/>
      <c r="P28" s="40"/>
    </row>
    <row r="29" spans="1:16" ht="12.75">
      <c r="A29" s="153">
        <v>24</v>
      </c>
      <c r="B29" s="431"/>
      <c r="C29" s="433"/>
      <c r="D29" s="53"/>
      <c r="E29" s="434"/>
      <c r="F29" s="436"/>
      <c r="G29" s="434"/>
      <c r="H29" s="435"/>
      <c r="I29" s="436"/>
      <c r="J29" s="434"/>
      <c r="K29" s="435"/>
      <c r="L29" s="436"/>
      <c r="M29" s="434"/>
      <c r="N29" s="436"/>
      <c r="O29" s="87"/>
      <c r="P29" s="40"/>
    </row>
    <row r="30" spans="1:16" ht="13.5" thickBot="1">
      <c r="A30" s="154">
        <v>25</v>
      </c>
      <c r="B30" s="424"/>
      <c r="C30" s="426"/>
      <c r="D30" s="112"/>
      <c r="E30" s="437"/>
      <c r="F30" s="439"/>
      <c r="G30" s="437"/>
      <c r="H30" s="438"/>
      <c r="I30" s="439"/>
      <c r="J30" s="437"/>
      <c r="K30" s="438"/>
      <c r="L30" s="439"/>
      <c r="M30" s="437"/>
      <c r="N30" s="439"/>
      <c r="O30" s="159"/>
      <c r="P30" s="40"/>
    </row>
    <row r="31" spans="1:15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</row>
    <row r="32" spans="1:15" ht="1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</row>
    <row r="34" spans="1:15" ht="12.75">
      <c r="A34" s="84">
        <v>29</v>
      </c>
      <c r="B34" s="9" t="s">
        <v>280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3"/>
    </row>
    <row r="35" spans="1:15" ht="15">
      <c r="A35" s="84">
        <v>30</v>
      </c>
      <c r="B35" s="9" t="s">
        <v>281</v>
      </c>
      <c r="C35" s="9"/>
      <c r="D35" s="9"/>
      <c r="E35" s="431"/>
      <c r="F35" s="432"/>
      <c r="G35" s="432"/>
      <c r="H35" s="433"/>
      <c r="I35" s="53" t="s">
        <v>531</v>
      </c>
      <c r="J35" s="9"/>
      <c r="K35" s="286"/>
      <c r="L35" s="217"/>
      <c r="M35" s="217"/>
      <c r="N35" s="334"/>
      <c r="O35" s="224"/>
    </row>
    <row r="36" spans="1:15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4"/>
      <c r="O36" s="224"/>
    </row>
    <row r="37" spans="1:15" ht="13.5" thickBot="1">
      <c r="A37" s="5">
        <v>32</v>
      </c>
      <c r="B37" s="424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6"/>
    </row>
    <row r="38" spans="1:15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</row>
    <row r="39" spans="1:15" ht="13.5">
      <c r="A39" s="156"/>
      <c r="B39" s="73" t="s">
        <v>498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</row>
    <row r="40" spans="1:15" ht="13.5">
      <c r="A40" s="156"/>
      <c r="B40" s="73" t="s">
        <v>499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</row>
    <row r="41" spans="1:15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</row>
    <row r="42" spans="1:15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</row>
    <row r="43" spans="1:15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</row>
    <row r="44" spans="1:15" ht="13.5">
      <c r="A44" s="155"/>
      <c r="B44" s="160" t="s">
        <v>500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</row>
    <row r="45" spans="1:15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">
      <c r="A46" s="444" t="s">
        <v>285</v>
      </c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6"/>
    </row>
    <row r="47" spans="1:15" ht="15">
      <c r="A47" s="447" t="s">
        <v>286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9"/>
    </row>
    <row r="48" spans="1:15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</row>
    <row r="49" spans="1:15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</row>
    <row r="50" spans="1:15" ht="12.75">
      <c r="A50" s="84">
        <v>1</v>
      </c>
      <c r="B50" s="9" t="s">
        <v>290</v>
      </c>
      <c r="C50" s="9"/>
      <c r="D50" s="9"/>
      <c r="E50" s="54"/>
      <c r="F50" s="427"/>
      <c r="G50" s="427"/>
      <c r="H50" s="427"/>
      <c r="I50" s="427"/>
      <c r="J50" s="428"/>
      <c r="K50" s="429"/>
      <c r="L50" s="429"/>
      <c r="M50" s="429"/>
      <c r="N50" s="429"/>
      <c r="O50" s="430"/>
    </row>
    <row r="51" spans="1:15" ht="12.75">
      <c r="A51" s="153">
        <v>2</v>
      </c>
      <c r="B51" s="30" t="s">
        <v>291</v>
      </c>
      <c r="C51" s="30"/>
      <c r="D51" s="30"/>
      <c r="E51" s="53"/>
      <c r="F51" s="422"/>
      <c r="G51" s="422"/>
      <c r="H51" s="422"/>
      <c r="I51" s="422"/>
      <c r="J51" s="431"/>
      <c r="K51" s="432"/>
      <c r="L51" s="432"/>
      <c r="M51" s="432"/>
      <c r="N51" s="432"/>
      <c r="O51" s="433"/>
    </row>
    <row r="52" spans="1:15" ht="12.75">
      <c r="A52" s="153">
        <v>3</v>
      </c>
      <c r="B52" s="30" t="s">
        <v>292</v>
      </c>
      <c r="C52" s="30"/>
      <c r="D52" s="30"/>
      <c r="E52" s="53"/>
      <c r="F52" s="422"/>
      <c r="G52" s="422"/>
      <c r="H52" s="422"/>
      <c r="I52" s="422"/>
      <c r="J52" s="421"/>
      <c r="K52" s="421"/>
      <c r="L52" s="421"/>
      <c r="M52" s="421"/>
      <c r="N52" s="421"/>
      <c r="O52" s="421"/>
    </row>
    <row r="53" spans="1:15" ht="12.75">
      <c r="A53" s="153">
        <v>4</v>
      </c>
      <c r="B53" s="30" t="s">
        <v>293</v>
      </c>
      <c r="C53" s="30"/>
      <c r="D53" s="30"/>
      <c r="E53" s="53"/>
      <c r="F53" s="422"/>
      <c r="G53" s="422"/>
      <c r="H53" s="422"/>
      <c r="I53" s="422"/>
      <c r="J53" s="421"/>
      <c r="K53" s="421"/>
      <c r="L53" s="421"/>
      <c r="M53" s="421"/>
      <c r="N53" s="421"/>
      <c r="O53" s="421"/>
    </row>
    <row r="54" spans="1:15" ht="12.75">
      <c r="A54" s="153">
        <v>5</v>
      </c>
      <c r="B54" s="30" t="s">
        <v>294</v>
      </c>
      <c r="C54" s="30"/>
      <c r="D54" s="30"/>
      <c r="E54" s="53"/>
      <c r="F54" s="422"/>
      <c r="G54" s="422"/>
      <c r="H54" s="422"/>
      <c r="I54" s="422"/>
      <c r="J54" s="421"/>
      <c r="K54" s="421"/>
      <c r="L54" s="421"/>
      <c r="M54" s="421"/>
      <c r="N54" s="421"/>
      <c r="O54" s="421"/>
    </row>
    <row r="55" spans="1:15" ht="12.75">
      <c r="A55" s="153">
        <v>6</v>
      </c>
      <c r="B55" s="30" t="s">
        <v>291</v>
      </c>
      <c r="C55" s="30"/>
      <c r="D55" s="30"/>
      <c r="E55" s="53"/>
      <c r="F55" s="422"/>
      <c r="G55" s="422"/>
      <c r="H55" s="422"/>
      <c r="I55" s="422"/>
      <c r="J55" s="421"/>
      <c r="K55" s="421"/>
      <c r="L55" s="421"/>
      <c r="M55" s="421"/>
      <c r="N55" s="421"/>
      <c r="O55" s="421"/>
    </row>
    <row r="56" spans="1:15" ht="12.75">
      <c r="A56" s="153">
        <v>7</v>
      </c>
      <c r="B56" s="30" t="s">
        <v>292</v>
      </c>
      <c r="C56" s="30"/>
      <c r="D56" s="30"/>
      <c r="E56" s="53"/>
      <c r="F56" s="422"/>
      <c r="G56" s="422"/>
      <c r="H56" s="422"/>
      <c r="I56" s="422"/>
      <c r="J56" s="421"/>
      <c r="K56" s="421"/>
      <c r="L56" s="421"/>
      <c r="M56" s="421"/>
      <c r="N56" s="421"/>
      <c r="O56" s="421"/>
    </row>
    <row r="57" spans="1:15" ht="12.75">
      <c r="A57" s="153">
        <v>8</v>
      </c>
      <c r="B57" s="30" t="s">
        <v>293</v>
      </c>
      <c r="C57" s="30"/>
      <c r="D57" s="30"/>
      <c r="E57" s="53"/>
      <c r="F57" s="422"/>
      <c r="G57" s="422"/>
      <c r="H57" s="422"/>
      <c r="I57" s="422"/>
      <c r="J57" s="421"/>
      <c r="K57" s="421"/>
      <c r="L57" s="421"/>
      <c r="M57" s="421"/>
      <c r="N57" s="421"/>
      <c r="O57" s="421"/>
    </row>
    <row r="58" spans="1:15" ht="12.75">
      <c r="A58" s="153">
        <v>9</v>
      </c>
      <c r="B58" s="30" t="s">
        <v>295</v>
      </c>
      <c r="C58" s="30"/>
      <c r="D58" s="30"/>
      <c r="E58" s="53"/>
      <c r="F58" s="422"/>
      <c r="G58" s="422"/>
      <c r="H58" s="422"/>
      <c r="I58" s="422"/>
      <c r="J58" s="421"/>
      <c r="K58" s="421"/>
      <c r="L58" s="421"/>
      <c r="M58" s="421"/>
      <c r="N58" s="421"/>
      <c r="O58" s="421"/>
    </row>
    <row r="59" spans="1:15" ht="12.75">
      <c r="A59" s="153">
        <v>10</v>
      </c>
      <c r="B59" s="30" t="s">
        <v>291</v>
      </c>
      <c r="C59" s="30"/>
      <c r="D59" s="30"/>
      <c r="E59" s="53"/>
      <c r="F59" s="422"/>
      <c r="G59" s="422"/>
      <c r="H59" s="422"/>
      <c r="I59" s="422"/>
      <c r="J59" s="421"/>
      <c r="K59" s="421"/>
      <c r="L59" s="421"/>
      <c r="M59" s="421"/>
      <c r="N59" s="421"/>
      <c r="O59" s="421"/>
    </row>
    <row r="60" spans="1:15" ht="12.75">
      <c r="A60" s="153">
        <v>11</v>
      </c>
      <c r="B60" s="30" t="s">
        <v>292</v>
      </c>
      <c r="C60" s="30"/>
      <c r="D60" s="30"/>
      <c r="E60" s="53"/>
      <c r="F60" s="422"/>
      <c r="G60" s="422"/>
      <c r="H60" s="422"/>
      <c r="I60" s="422"/>
      <c r="J60" s="421"/>
      <c r="K60" s="421"/>
      <c r="L60" s="421"/>
      <c r="M60" s="421"/>
      <c r="N60" s="421"/>
      <c r="O60" s="421"/>
    </row>
    <row r="61" spans="1:15" ht="12.75">
      <c r="A61" s="153">
        <v>12</v>
      </c>
      <c r="B61" s="30" t="s">
        <v>293</v>
      </c>
      <c r="C61" s="30"/>
      <c r="D61" s="30"/>
      <c r="E61" s="53"/>
      <c r="F61" s="422"/>
      <c r="G61" s="422"/>
      <c r="H61" s="422"/>
      <c r="I61" s="422"/>
      <c r="J61" s="421"/>
      <c r="K61" s="421"/>
      <c r="L61" s="421"/>
      <c r="M61" s="421"/>
      <c r="N61" s="421"/>
      <c r="O61" s="421"/>
    </row>
    <row r="62" spans="1:15" ht="12.75">
      <c r="A62" s="153">
        <v>13</v>
      </c>
      <c r="B62" s="9" t="s">
        <v>296</v>
      </c>
      <c r="C62" s="9"/>
      <c r="D62" s="9"/>
      <c r="E62" s="54"/>
      <c r="F62" s="422"/>
      <c r="G62" s="422"/>
      <c r="H62" s="422"/>
      <c r="I62" s="422"/>
      <c r="J62" s="421"/>
      <c r="K62" s="421"/>
      <c r="L62" s="421"/>
      <c r="M62" s="421"/>
      <c r="N62" s="421"/>
      <c r="O62" s="421"/>
    </row>
    <row r="63" spans="1:15" ht="13.5" thickBot="1">
      <c r="A63" s="84"/>
      <c r="B63" s="53"/>
      <c r="C63" s="30"/>
      <c r="D63" s="164" t="s">
        <v>297</v>
      </c>
      <c r="E63" s="119"/>
      <c r="F63" s="423"/>
      <c r="G63" s="423"/>
      <c r="H63" s="423"/>
      <c r="I63" s="423"/>
      <c r="J63" s="421"/>
      <c r="K63" s="421"/>
      <c r="L63" s="421"/>
      <c r="M63" s="421"/>
      <c r="N63" s="421"/>
      <c r="O63" s="421"/>
    </row>
    <row r="64" ht="13.5" thickTop="1"/>
  </sheetData>
  <sheetProtection/>
  <mergeCells count="103"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  <mergeCell ref="E11:F11"/>
    <mergeCell ref="E12:F12"/>
    <mergeCell ref="G9:H9"/>
    <mergeCell ref="G10:H10"/>
    <mergeCell ref="G11:H11"/>
    <mergeCell ref="G12:H12"/>
    <mergeCell ref="K9:L9"/>
    <mergeCell ref="K10:L10"/>
    <mergeCell ref="K11:L11"/>
    <mergeCell ref="K12:L12"/>
    <mergeCell ref="M9:N9"/>
    <mergeCell ref="M10:N10"/>
    <mergeCell ref="M11:N11"/>
    <mergeCell ref="M12:N12"/>
    <mergeCell ref="B21:C21"/>
    <mergeCell ref="E18:F18"/>
    <mergeCell ref="E19:F19"/>
    <mergeCell ref="E20:F20"/>
    <mergeCell ref="E21:F21"/>
    <mergeCell ref="B18:C18"/>
    <mergeCell ref="B19:C19"/>
    <mergeCell ref="B20:C20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J26:L26"/>
    <mergeCell ref="J27:L27"/>
    <mergeCell ref="J28:L28"/>
    <mergeCell ref="J29:L29"/>
    <mergeCell ref="M29:N29"/>
    <mergeCell ref="M30:N30"/>
    <mergeCell ref="M28:N28"/>
    <mergeCell ref="C34:O34"/>
    <mergeCell ref="E35:H35"/>
    <mergeCell ref="G29:I29"/>
    <mergeCell ref="G30:I30"/>
    <mergeCell ref="J30:L30"/>
    <mergeCell ref="B29:C29"/>
    <mergeCell ref="B30:C30"/>
    <mergeCell ref="B37:O37"/>
    <mergeCell ref="F50:I50"/>
    <mergeCell ref="F51:I51"/>
    <mergeCell ref="J50:O50"/>
    <mergeCell ref="J51:O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J63:O63"/>
    <mergeCell ref="J57:O57"/>
    <mergeCell ref="J58:O58"/>
    <mergeCell ref="J59:O59"/>
    <mergeCell ref="J60:O60"/>
    <mergeCell ref="J61:O61"/>
    <mergeCell ref="J62:O62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5"/>
  <sheetViews>
    <sheetView zoomScale="85" zoomScaleNormal="85" zoomScalePageLayoutView="0" workbookViewId="0" topLeftCell="A3">
      <selection activeCell="Q53" sqref="Q53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7.25">
      <c r="A1" s="397" t="s">
        <v>298</v>
      </c>
      <c r="B1" s="398"/>
      <c r="C1" s="398"/>
      <c r="D1" s="398"/>
      <c r="E1" s="398"/>
      <c r="F1" s="398"/>
      <c r="G1" s="398"/>
      <c r="H1" s="398"/>
      <c r="I1" s="398"/>
      <c r="J1" s="398"/>
      <c r="K1" s="399"/>
    </row>
    <row r="2" spans="1:11" ht="17.25">
      <c r="A2" s="400" t="s">
        <v>299</v>
      </c>
      <c r="B2" s="401"/>
      <c r="C2" s="401"/>
      <c r="D2" s="401"/>
      <c r="E2" s="401"/>
      <c r="F2" s="401"/>
      <c r="G2" s="401"/>
      <c r="H2" s="401"/>
      <c r="I2" s="401"/>
      <c r="J2" s="401"/>
      <c r="K2" s="402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">
      <c r="A4" s="447" t="s">
        <v>300</v>
      </c>
      <c r="B4" s="448"/>
      <c r="C4" s="448"/>
      <c r="D4" s="448"/>
      <c r="E4" s="448"/>
      <c r="F4" s="448"/>
      <c r="G4" s="448"/>
      <c r="H4" s="448"/>
      <c r="I4" s="448"/>
      <c r="J4" s="448"/>
      <c r="K4" s="449"/>
    </row>
    <row r="5" spans="1:11" ht="13.5" thickBot="1">
      <c r="A5" s="453" t="s">
        <v>301</v>
      </c>
      <c r="B5" s="454"/>
      <c r="C5" s="454"/>
      <c r="D5" s="454"/>
      <c r="E5" s="454"/>
      <c r="F5" s="454"/>
      <c r="G5" s="454"/>
      <c r="H5" s="454"/>
      <c r="I5" s="454"/>
      <c r="J5" s="454"/>
      <c r="K5" s="455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567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552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">
      <c r="A14" s="444" t="s">
        <v>525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6"/>
    </row>
    <row r="15" spans="1:11" ht="13.5" thickBot="1">
      <c r="A15" s="453" t="s">
        <v>301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5"/>
    </row>
    <row r="16" spans="1:11" ht="12.75">
      <c r="A16" s="1" t="s">
        <v>15</v>
      </c>
      <c r="B16" s="44"/>
      <c r="C16" s="46"/>
      <c r="D16" s="1" t="s">
        <v>549</v>
      </c>
      <c r="E16" s="1" t="s">
        <v>548</v>
      </c>
      <c r="F16" s="1" t="s">
        <v>547</v>
      </c>
      <c r="G16" s="1" t="s">
        <v>546</v>
      </c>
      <c r="H16" s="1" t="s">
        <v>545</v>
      </c>
      <c r="I16" s="1" t="s">
        <v>544</v>
      </c>
      <c r="J16" s="1" t="s">
        <v>543</v>
      </c>
      <c r="K16" s="1" t="s">
        <v>297</v>
      </c>
    </row>
    <row r="17" spans="1:11" ht="12.75">
      <c r="A17" s="84" t="s">
        <v>19</v>
      </c>
      <c r="B17" s="54" t="s">
        <v>567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552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5.75" thickBot="1">
      <c r="A24" s="450" t="s">
        <v>315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2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567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153">
        <v>16</v>
      </c>
      <c r="B32" s="53" t="s">
        <v>321</v>
      </c>
      <c r="C32" s="30"/>
      <c r="D32" s="87"/>
      <c r="E32" s="87"/>
      <c r="F32" s="339"/>
      <c r="G32" s="87"/>
      <c r="H32" s="87"/>
      <c r="I32" s="87"/>
      <c r="J32" s="87"/>
      <c r="K32" s="87"/>
    </row>
    <row r="33" spans="1:11" ht="12.75">
      <c r="A33" s="153">
        <v>17</v>
      </c>
      <c r="B33" s="53" t="s">
        <v>322</v>
      </c>
      <c r="C33" s="30"/>
      <c r="D33" s="87"/>
      <c r="E33" s="87"/>
      <c r="F33" s="339"/>
      <c r="G33" s="87"/>
      <c r="H33" s="87"/>
      <c r="I33" s="87"/>
      <c r="J33" s="87"/>
      <c r="K33" s="87"/>
    </row>
    <row r="34" spans="1:11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</row>
    <row r="38" spans="1:11" ht="13.5" thickBot="1">
      <c r="A38" s="153">
        <v>22</v>
      </c>
      <c r="B38" s="122"/>
      <c r="C38" s="123" t="s">
        <v>552</v>
      </c>
      <c r="D38" s="116"/>
      <c r="E38" s="116"/>
      <c r="F38" s="116"/>
      <c r="G38" s="116"/>
      <c r="H38" s="116"/>
      <c r="I38" s="116"/>
      <c r="J38" s="116"/>
      <c r="K38" s="116"/>
    </row>
    <row r="39" spans="1:11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5.75" thickBot="1">
      <c r="A40" s="450" t="s">
        <v>566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2"/>
    </row>
    <row r="41" spans="1:11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</row>
    <row r="42" spans="1:11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</row>
    <row r="43" spans="1:11" ht="12.75">
      <c r="A43" s="84" t="s">
        <v>19</v>
      </c>
      <c r="B43" s="95" t="s">
        <v>567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</row>
    <row r="44" spans="1:11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153">
        <v>28</v>
      </c>
      <c r="B49" s="87" t="s">
        <v>321</v>
      </c>
      <c r="C49" s="87"/>
      <c r="D49" s="87"/>
      <c r="E49" s="87"/>
      <c r="F49" s="339"/>
      <c r="G49" s="87"/>
      <c r="H49" s="87"/>
      <c r="I49" s="87"/>
      <c r="J49" s="87"/>
      <c r="K49" s="87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552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8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1"/>
  <sheetViews>
    <sheetView zoomScale="70" zoomScaleNormal="70" zoomScalePageLayoutView="0" workbookViewId="0" topLeftCell="A1">
      <selection activeCell="Y17" sqref="Y17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7.25">
      <c r="A1" s="397" t="s">
        <v>330</v>
      </c>
      <c r="B1" s="398"/>
      <c r="C1" s="398"/>
      <c r="D1" s="398"/>
      <c r="E1" s="398"/>
      <c r="F1" s="398"/>
      <c r="G1" s="398"/>
      <c r="H1" s="398"/>
      <c r="I1" s="398"/>
      <c r="J1" s="398"/>
      <c r="K1" s="399"/>
      <c r="L1" s="264"/>
      <c r="M1" s="264"/>
    </row>
    <row r="2" spans="1:13" ht="17.25">
      <c r="A2" s="456" t="s">
        <v>331</v>
      </c>
      <c r="B2" s="457"/>
      <c r="C2" s="457"/>
      <c r="D2" s="457"/>
      <c r="E2" s="457"/>
      <c r="F2" s="457"/>
      <c r="G2" s="457"/>
      <c r="H2" s="457"/>
      <c r="I2" s="457"/>
      <c r="J2" s="457"/>
      <c r="K2" s="458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424</v>
      </c>
      <c r="B6" s="267"/>
      <c r="C6" s="267"/>
      <c r="D6" s="267"/>
      <c r="E6" s="340"/>
      <c r="F6" s="378">
        <v>0</v>
      </c>
      <c r="G6" s="379"/>
      <c r="H6" s="380"/>
      <c r="I6" s="378">
        <v>0</v>
      </c>
      <c r="J6" s="381">
        <v>0</v>
      </c>
      <c r="K6" s="381">
        <v>0</v>
      </c>
    </row>
    <row r="7" spans="1:11" ht="12.75">
      <c r="A7" s="53" t="s">
        <v>338</v>
      </c>
      <c r="B7" s="30"/>
      <c r="C7" s="30"/>
      <c r="D7" s="30"/>
      <c r="E7" s="286"/>
      <c r="F7" s="343">
        <v>0</v>
      </c>
      <c r="G7" s="344"/>
      <c r="H7" s="345"/>
      <c r="I7" s="343">
        <v>0</v>
      </c>
      <c r="J7" s="297">
        <v>0</v>
      </c>
      <c r="K7" s="297">
        <v>0</v>
      </c>
    </row>
    <row r="8" spans="1:11" ht="12.75">
      <c r="A8" s="53" t="s">
        <v>339</v>
      </c>
      <c r="B8" s="30"/>
      <c r="C8" s="30"/>
      <c r="D8" s="30"/>
      <c r="E8" s="286"/>
      <c r="F8" s="343">
        <v>0</v>
      </c>
      <c r="G8" s="344"/>
      <c r="H8" s="345"/>
      <c r="I8" s="343">
        <v>0</v>
      </c>
      <c r="J8" s="297">
        <v>0</v>
      </c>
      <c r="K8" s="297">
        <v>0</v>
      </c>
    </row>
    <row r="9" spans="1:11" ht="12.75">
      <c r="A9" s="53" t="s">
        <v>340</v>
      </c>
      <c r="B9" s="30"/>
      <c r="C9" s="30"/>
      <c r="D9" s="30"/>
      <c r="E9" s="286"/>
      <c r="F9" s="343">
        <v>0</v>
      </c>
      <c r="G9" s="344"/>
      <c r="H9" s="345"/>
      <c r="I9" s="343">
        <v>0</v>
      </c>
      <c r="J9" s="297">
        <v>0</v>
      </c>
      <c r="K9" s="297">
        <v>0</v>
      </c>
    </row>
    <row r="10" spans="1:11" ht="12.75">
      <c r="A10" s="53" t="s">
        <v>341</v>
      </c>
      <c r="B10" s="30"/>
      <c r="C10" s="30"/>
      <c r="D10" s="30"/>
      <c r="E10" s="286"/>
      <c r="F10" s="343">
        <v>0</v>
      </c>
      <c r="G10" s="344"/>
      <c r="H10" s="345"/>
      <c r="I10" s="343">
        <v>0</v>
      </c>
      <c r="J10" s="297">
        <v>0</v>
      </c>
      <c r="K10" s="297">
        <v>0</v>
      </c>
    </row>
    <row r="11" spans="1:11" ht="12.75">
      <c r="A11" s="53" t="s">
        <v>342</v>
      </c>
      <c r="B11" s="30"/>
      <c r="C11" s="30"/>
      <c r="D11" s="30"/>
      <c r="E11" s="286"/>
      <c r="F11" s="343">
        <v>0</v>
      </c>
      <c r="G11" s="344"/>
      <c r="H11" s="345"/>
      <c r="I11" s="343">
        <v>0</v>
      </c>
      <c r="J11" s="297">
        <v>0</v>
      </c>
      <c r="K11" s="297">
        <v>0</v>
      </c>
    </row>
    <row r="12" spans="1:11" ht="12.75">
      <c r="A12" s="44"/>
      <c r="B12" s="40"/>
      <c r="C12" s="30"/>
      <c r="D12" s="30"/>
      <c r="E12" s="286"/>
      <c r="F12" s="343">
        <v>0</v>
      </c>
      <c r="G12" s="344"/>
      <c r="H12" s="345"/>
      <c r="I12" s="343"/>
      <c r="J12" s="297"/>
      <c r="K12" s="297">
        <v>0</v>
      </c>
    </row>
    <row r="13" spans="1:11" ht="12.75">
      <c r="A13" s="53" t="s">
        <v>343</v>
      </c>
      <c r="B13" s="30"/>
      <c r="C13" s="30"/>
      <c r="D13" s="30"/>
      <c r="E13" s="286"/>
      <c r="F13" s="366">
        <f aca="true" t="shared" si="0" ref="F13:K13">SUM(F6:F12)</f>
        <v>0</v>
      </c>
      <c r="G13" s="367"/>
      <c r="H13" s="368">
        <f t="shared" si="0"/>
        <v>0</v>
      </c>
      <c r="I13" s="366">
        <f t="shared" si="0"/>
        <v>0</v>
      </c>
      <c r="J13" s="329">
        <f t="shared" si="0"/>
        <v>0</v>
      </c>
      <c r="K13" s="329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3">
        <v>0</v>
      </c>
      <c r="G14" s="344"/>
      <c r="H14" s="345"/>
      <c r="I14" s="343">
        <v>0</v>
      </c>
      <c r="J14" s="297">
        <v>0</v>
      </c>
      <c r="K14" s="297">
        <v>0</v>
      </c>
    </row>
    <row r="15" spans="1:11" ht="12.75">
      <c r="A15" s="53" t="s">
        <v>345</v>
      </c>
      <c r="B15" s="30"/>
      <c r="C15" s="30"/>
      <c r="D15" s="30"/>
      <c r="E15" s="286"/>
      <c r="F15" s="343">
        <v>0</v>
      </c>
      <c r="G15" s="344"/>
      <c r="H15" s="345"/>
      <c r="I15" s="343">
        <v>0</v>
      </c>
      <c r="J15" s="297">
        <v>0</v>
      </c>
      <c r="K15" s="297">
        <v>0</v>
      </c>
    </row>
    <row r="16" spans="1:11" ht="13.5" thickBot="1">
      <c r="A16" s="53" t="s">
        <v>346</v>
      </c>
      <c r="B16" s="30"/>
      <c r="C16" s="30"/>
      <c r="D16" s="123"/>
      <c r="E16" s="341"/>
      <c r="F16" s="369">
        <f>SUM(F13:F15)</f>
        <v>0</v>
      </c>
      <c r="G16" s="370"/>
      <c r="H16" s="371">
        <f>SUM(H6:H15)</f>
        <v>0</v>
      </c>
      <c r="I16" s="369">
        <f>SUM(I13:I15)</f>
        <v>0</v>
      </c>
      <c r="J16" s="298">
        <f>SUM(J13:J15)</f>
        <v>0</v>
      </c>
      <c r="K16" s="298">
        <f>SUM(K13:K15)</f>
        <v>0</v>
      </c>
    </row>
    <row r="17" ht="13.5" thickTop="1"/>
    <row r="19" spans="3:10" ht="17.25">
      <c r="C19" s="397" t="s">
        <v>347</v>
      </c>
      <c r="D19" s="398"/>
      <c r="E19" s="398"/>
      <c r="F19" s="398"/>
      <c r="G19" s="398"/>
      <c r="H19" s="398"/>
      <c r="I19" s="398"/>
      <c r="J19" s="399"/>
    </row>
    <row r="20" spans="3:10" ht="17.25">
      <c r="C20" s="400" t="s">
        <v>348</v>
      </c>
      <c r="D20" s="401"/>
      <c r="E20" s="401"/>
      <c r="F20" s="401"/>
      <c r="G20" s="401"/>
      <c r="H20" s="401"/>
      <c r="I20" s="401"/>
      <c r="J20" s="402"/>
    </row>
    <row r="21" spans="3:10" ht="15.75" customHeight="1">
      <c r="C21" s="456" t="s">
        <v>349</v>
      </c>
      <c r="D21" s="457"/>
      <c r="E21" s="457"/>
      <c r="F21" s="457"/>
      <c r="G21" s="457"/>
      <c r="H21" s="457"/>
      <c r="I21" s="457"/>
      <c r="J21" s="458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2"/>
      <c r="D24" s="373" t="s">
        <v>403</v>
      </c>
      <c r="E24" s="342"/>
      <c r="F24" s="346">
        <v>0</v>
      </c>
      <c r="G24" s="347"/>
      <c r="H24" s="348"/>
      <c r="I24" s="349"/>
      <c r="J24" s="350"/>
    </row>
    <row r="25" spans="3:10" ht="12.75">
      <c r="C25" s="372"/>
      <c r="D25" s="373" t="s">
        <v>351</v>
      </c>
      <c r="E25" s="286"/>
      <c r="F25" s="345">
        <v>0</v>
      </c>
      <c r="G25" s="343"/>
      <c r="H25" s="344"/>
      <c r="I25" s="345"/>
      <c r="J25" s="343">
        <v>0</v>
      </c>
    </row>
    <row r="26" spans="3:10" ht="12.75">
      <c r="C26" s="372"/>
      <c r="D26" s="373" t="s">
        <v>352</v>
      </c>
      <c r="E26" s="286"/>
      <c r="F26" s="345">
        <v>0</v>
      </c>
      <c r="G26" s="343"/>
      <c r="H26" s="344"/>
      <c r="I26" s="345"/>
      <c r="J26" s="343">
        <v>0</v>
      </c>
    </row>
    <row r="27" spans="3:10" ht="12.75">
      <c r="C27" s="372"/>
      <c r="D27" s="373" t="s">
        <v>598</v>
      </c>
      <c r="E27" s="286"/>
      <c r="F27" s="345">
        <v>0</v>
      </c>
      <c r="G27" s="343"/>
      <c r="H27" s="344"/>
      <c r="I27" s="345"/>
      <c r="J27" s="343">
        <v>0</v>
      </c>
    </row>
    <row r="28" spans="3:10" ht="12.75">
      <c r="C28" s="372"/>
      <c r="D28" s="373" t="s">
        <v>599</v>
      </c>
      <c r="E28" s="286"/>
      <c r="F28" s="345">
        <v>0</v>
      </c>
      <c r="G28" s="343"/>
      <c r="H28" s="344"/>
      <c r="I28" s="345"/>
      <c r="J28" s="343">
        <v>0</v>
      </c>
    </row>
    <row r="29" spans="3:10" ht="12.75">
      <c r="C29" s="372"/>
      <c r="D29" s="373" t="s">
        <v>600</v>
      </c>
      <c r="E29" s="286"/>
      <c r="F29" s="345">
        <v>0</v>
      </c>
      <c r="G29" s="343"/>
      <c r="H29" s="344"/>
      <c r="I29" s="345"/>
      <c r="J29" s="343">
        <v>0</v>
      </c>
    </row>
    <row r="30" spans="3:10" ht="12.75">
      <c r="C30" s="372"/>
      <c r="D30" s="373" t="s">
        <v>601</v>
      </c>
      <c r="E30" s="286"/>
      <c r="F30" s="345">
        <v>0</v>
      </c>
      <c r="G30" s="343"/>
      <c r="H30" s="344"/>
      <c r="I30" s="345"/>
      <c r="J30" s="343">
        <v>0</v>
      </c>
    </row>
    <row r="31" spans="3:10" ht="12.75">
      <c r="C31" s="372"/>
      <c r="D31" s="373" t="s">
        <v>602</v>
      </c>
      <c r="E31" s="286"/>
      <c r="F31" s="345">
        <v>0</v>
      </c>
      <c r="G31" s="343"/>
      <c r="H31" s="344"/>
      <c r="I31" s="345"/>
      <c r="J31" s="343">
        <v>0</v>
      </c>
    </row>
    <row r="32" spans="3:10" ht="12.75">
      <c r="C32" s="372"/>
      <c r="D32" s="373" t="s">
        <v>603</v>
      </c>
      <c r="E32" s="286"/>
      <c r="F32" s="345">
        <v>0</v>
      </c>
      <c r="G32" s="343"/>
      <c r="H32" s="344"/>
      <c r="I32" s="345"/>
      <c r="J32" s="343">
        <v>0</v>
      </c>
    </row>
    <row r="33" spans="3:10" ht="12.75">
      <c r="C33" s="372"/>
      <c r="D33" s="373" t="s">
        <v>84</v>
      </c>
      <c r="E33" s="286"/>
      <c r="F33" s="345">
        <v>0</v>
      </c>
      <c r="G33" s="343"/>
      <c r="H33" s="344"/>
      <c r="I33" s="345"/>
      <c r="J33" s="343">
        <v>0</v>
      </c>
    </row>
    <row r="34" spans="3:10" ht="13.5" thickBot="1">
      <c r="C34" s="374"/>
      <c r="D34" s="375" t="s">
        <v>297</v>
      </c>
      <c r="E34" s="341"/>
      <c r="F34" s="371">
        <f>SUM(F24:F33)</f>
        <v>0</v>
      </c>
      <c r="G34" s="369"/>
      <c r="H34" s="370"/>
      <c r="I34" s="371"/>
      <c r="J34" s="369">
        <f>SUM(J24:J33)</f>
        <v>0</v>
      </c>
    </row>
    <row r="35" ht="13.5" thickTop="1"/>
    <row r="37" spans="1:11" ht="17.25">
      <c r="A37" s="397" t="s">
        <v>353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9"/>
    </row>
    <row r="38" spans="1:11" ht="18" thickBot="1">
      <c r="A38" s="441" t="s">
        <v>354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3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532</v>
      </c>
      <c r="C42" s="40"/>
      <c r="D42" s="40"/>
      <c r="E42" s="40"/>
      <c r="F42" s="40"/>
      <c r="G42" s="40"/>
      <c r="H42" s="40"/>
      <c r="I42" s="385"/>
      <c r="J42" s="385"/>
      <c r="K42" s="386"/>
    </row>
    <row r="43" spans="1:11" ht="12.75">
      <c r="A43" s="275"/>
      <c r="B43" s="40" t="s">
        <v>533</v>
      </c>
      <c r="C43" s="40"/>
      <c r="D43" s="40"/>
      <c r="E43" s="40"/>
      <c r="F43" s="40"/>
      <c r="G43" s="40"/>
      <c r="H43" s="40"/>
      <c r="I43" s="345"/>
      <c r="J43" s="345"/>
      <c r="K43" s="343"/>
    </row>
    <row r="44" spans="1:11" ht="12.75">
      <c r="A44" s="275"/>
      <c r="B44" s="40" t="s">
        <v>534</v>
      </c>
      <c r="C44" s="40"/>
      <c r="D44" s="40"/>
      <c r="E44" s="40"/>
      <c r="F44" s="40"/>
      <c r="G44" s="40"/>
      <c r="H44" s="40"/>
      <c r="I44" s="345"/>
      <c r="J44" s="345"/>
      <c r="K44" s="343"/>
    </row>
    <row r="45" spans="1:11" ht="12.75">
      <c r="A45" s="275"/>
      <c r="B45" s="40" t="s">
        <v>535</v>
      </c>
      <c r="C45" s="40"/>
      <c r="D45" s="40"/>
      <c r="E45" s="40"/>
      <c r="F45" s="40"/>
      <c r="G45" s="40"/>
      <c r="H45" s="40"/>
      <c r="I45" s="345"/>
      <c r="J45" s="345"/>
      <c r="K45" s="343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1"/>
      <c r="J46" s="351"/>
      <c r="K46" s="310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1"/>
      <c r="J47" s="351"/>
      <c r="K47" s="310"/>
    </row>
    <row r="48" spans="1:11" ht="12.75">
      <c r="A48" s="275"/>
      <c r="B48" s="40" t="s">
        <v>536</v>
      </c>
      <c r="C48" s="40"/>
      <c r="D48" s="40"/>
      <c r="E48" s="40"/>
      <c r="F48" s="40"/>
      <c r="G48" s="40"/>
      <c r="H48" s="40"/>
      <c r="I48" s="385"/>
      <c r="J48" s="385"/>
      <c r="K48" s="386"/>
    </row>
    <row r="49" spans="1:11" ht="12.75">
      <c r="A49" s="44"/>
      <c r="B49" s="40" t="s">
        <v>537</v>
      </c>
      <c r="C49" s="40"/>
      <c r="D49" s="40"/>
      <c r="E49" s="40"/>
      <c r="F49" s="40"/>
      <c r="G49" s="40"/>
      <c r="H49" s="40"/>
      <c r="I49" s="345"/>
      <c r="J49" s="345"/>
      <c r="K49" s="343"/>
    </row>
    <row r="50" spans="1:11" ht="12.75">
      <c r="A50" s="44"/>
      <c r="B50" s="40" t="s">
        <v>538</v>
      </c>
      <c r="C50" s="40"/>
      <c r="D50" s="40"/>
      <c r="E50" s="40"/>
      <c r="F50" s="40"/>
      <c r="G50" s="40"/>
      <c r="H50" s="40"/>
      <c r="I50" s="345"/>
      <c r="J50" s="345"/>
      <c r="K50" s="343"/>
    </row>
    <row r="51" spans="1:11" ht="12.75">
      <c r="A51" s="54"/>
      <c r="B51" s="9"/>
      <c r="C51" s="9"/>
      <c r="D51" s="9"/>
      <c r="E51" s="9"/>
      <c r="F51" s="9"/>
      <c r="G51" s="9"/>
      <c r="H51" s="9"/>
      <c r="I51" s="352"/>
      <c r="J51" s="352"/>
      <c r="K51" s="309"/>
    </row>
  </sheetData>
  <sheetProtection/>
  <mergeCells count="7">
    <mergeCell ref="A38:K38"/>
    <mergeCell ref="A37:K37"/>
    <mergeCell ref="A1:K1"/>
    <mergeCell ref="A2:K2"/>
    <mergeCell ref="C19:J19"/>
    <mergeCell ref="C20:J20"/>
    <mergeCell ref="C21:J2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5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28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7.25">
      <c r="A1" s="397" t="s">
        <v>360</v>
      </c>
      <c r="B1" s="398"/>
      <c r="C1" s="398"/>
      <c r="D1" s="398"/>
      <c r="E1" s="398"/>
      <c r="F1" s="398"/>
      <c r="G1" s="398"/>
      <c r="H1" s="398"/>
      <c r="I1" s="398"/>
      <c r="J1" s="398"/>
      <c r="K1" s="399"/>
    </row>
    <row r="2" spans="1:11" ht="18">
      <c r="A2" s="447" t="s">
        <v>593</v>
      </c>
      <c r="B2" s="448"/>
      <c r="C2" s="448"/>
      <c r="D2" s="448"/>
      <c r="E2" s="448"/>
      <c r="F2" s="448"/>
      <c r="G2" s="448"/>
      <c r="H2" s="448"/>
      <c r="I2" s="448"/>
      <c r="J2" s="448"/>
      <c r="K2" s="449"/>
    </row>
    <row r="3" spans="1:11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</row>
    <row r="4" spans="1:11" ht="12.75">
      <c r="A4" s="465" t="s">
        <v>336</v>
      </c>
      <c r="B4" s="466"/>
      <c r="C4" s="467"/>
      <c r="D4" s="172"/>
      <c r="E4" s="172"/>
      <c r="F4" s="267"/>
      <c r="G4" s="267"/>
      <c r="H4" s="267"/>
      <c r="I4" s="267"/>
      <c r="J4" s="267"/>
      <c r="K4" s="85"/>
    </row>
    <row r="5" spans="1:11" ht="13.5" thickBot="1">
      <c r="A5" s="462" t="s">
        <v>502</v>
      </c>
      <c r="B5" s="463"/>
      <c r="C5" s="464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</row>
    <row r="6" spans="1:11" ht="12.75">
      <c r="A6" s="281" t="s">
        <v>503</v>
      </c>
      <c r="B6" s="282"/>
      <c r="C6" s="241"/>
      <c r="D6" s="309">
        <v>0</v>
      </c>
      <c r="E6" s="300">
        <v>0</v>
      </c>
      <c r="F6" s="352">
        <v>0</v>
      </c>
      <c r="G6" s="300">
        <v>0</v>
      </c>
      <c r="H6" s="300">
        <v>0</v>
      </c>
      <c r="I6" s="300">
        <v>0</v>
      </c>
      <c r="J6" s="300">
        <v>0</v>
      </c>
      <c r="K6" s="365">
        <f aca="true" t="shared" si="0" ref="K6:K11">SUM(D6:J6)</f>
        <v>0</v>
      </c>
    </row>
    <row r="7" spans="1:11" ht="12.75">
      <c r="A7" s="53" t="s">
        <v>339</v>
      </c>
      <c r="B7" s="30"/>
      <c r="C7" s="86"/>
      <c r="D7" s="311">
        <v>0</v>
      </c>
      <c r="E7" s="297">
        <v>0</v>
      </c>
      <c r="F7" s="354">
        <v>0</v>
      </c>
      <c r="G7" s="297">
        <v>0</v>
      </c>
      <c r="H7" s="297">
        <v>0</v>
      </c>
      <c r="I7" s="297">
        <v>0</v>
      </c>
      <c r="J7" s="297">
        <v>0</v>
      </c>
      <c r="K7" s="312">
        <f t="shared" si="0"/>
        <v>0</v>
      </c>
    </row>
    <row r="8" spans="1:11" ht="12.75">
      <c r="A8" s="53" t="s">
        <v>340</v>
      </c>
      <c r="B8" s="30"/>
      <c r="C8" s="86"/>
      <c r="D8" s="311">
        <v>0</v>
      </c>
      <c r="E8" s="297">
        <v>0</v>
      </c>
      <c r="F8" s="354">
        <v>0</v>
      </c>
      <c r="G8" s="297">
        <v>0</v>
      </c>
      <c r="H8" s="297">
        <v>0</v>
      </c>
      <c r="I8" s="297">
        <v>0</v>
      </c>
      <c r="J8" s="297">
        <v>0</v>
      </c>
      <c r="K8" s="312">
        <f t="shared" si="0"/>
        <v>0</v>
      </c>
    </row>
    <row r="9" spans="1:11" ht="12.75">
      <c r="A9" s="53" t="s">
        <v>341</v>
      </c>
      <c r="B9" s="30"/>
      <c r="C9" s="86"/>
      <c r="D9" s="311">
        <v>0</v>
      </c>
      <c r="E9" s="297">
        <v>0</v>
      </c>
      <c r="F9" s="354">
        <v>0</v>
      </c>
      <c r="G9" s="297">
        <v>0</v>
      </c>
      <c r="H9" s="297">
        <v>0</v>
      </c>
      <c r="I9" s="297">
        <v>0</v>
      </c>
      <c r="J9" s="297">
        <v>0</v>
      </c>
      <c r="K9" s="312">
        <f t="shared" si="0"/>
        <v>0</v>
      </c>
    </row>
    <row r="10" spans="1:11" ht="12.75">
      <c r="A10" s="53" t="s">
        <v>342</v>
      </c>
      <c r="B10" s="30"/>
      <c r="C10" s="86"/>
      <c r="D10" s="311">
        <v>0</v>
      </c>
      <c r="E10" s="297">
        <v>0</v>
      </c>
      <c r="F10" s="354">
        <v>0</v>
      </c>
      <c r="G10" s="297">
        <v>0</v>
      </c>
      <c r="H10" s="297">
        <v>0</v>
      </c>
      <c r="I10" s="297">
        <v>0</v>
      </c>
      <c r="J10" s="297">
        <v>0</v>
      </c>
      <c r="K10" s="312">
        <f t="shared" si="0"/>
        <v>0</v>
      </c>
    </row>
    <row r="11" spans="1:11" ht="12.75">
      <c r="A11" s="353" t="s">
        <v>592</v>
      </c>
      <c r="B11" s="30"/>
      <c r="C11" s="86"/>
      <c r="D11" s="311">
        <v>0</v>
      </c>
      <c r="E11" s="297">
        <v>0</v>
      </c>
      <c r="F11" s="354">
        <v>0</v>
      </c>
      <c r="G11" s="297">
        <v>0</v>
      </c>
      <c r="H11" s="297">
        <v>0</v>
      </c>
      <c r="I11" s="297">
        <v>0</v>
      </c>
      <c r="J11" s="297">
        <v>0</v>
      </c>
      <c r="K11" s="312">
        <f t="shared" si="0"/>
        <v>0</v>
      </c>
    </row>
    <row r="12" spans="1:11" ht="13.5" thickBot="1">
      <c r="A12" s="53"/>
      <c r="B12" s="30"/>
      <c r="C12" s="242" t="s">
        <v>297</v>
      </c>
      <c r="D12" s="298">
        <f aca="true" t="shared" si="1" ref="D12:J12">SUM(D6:D11)</f>
        <v>0</v>
      </c>
      <c r="E12" s="298">
        <f t="shared" si="1"/>
        <v>0</v>
      </c>
      <c r="F12" s="382">
        <f t="shared" si="1"/>
        <v>0</v>
      </c>
      <c r="G12" s="298">
        <f t="shared" si="1"/>
        <v>0</v>
      </c>
      <c r="H12" s="298">
        <f t="shared" si="1"/>
        <v>0</v>
      </c>
      <c r="I12" s="298">
        <f t="shared" si="1"/>
        <v>0</v>
      </c>
      <c r="J12" s="298">
        <f t="shared" si="1"/>
        <v>0</v>
      </c>
      <c r="K12" s="328">
        <f>SUM(K6:K11)</f>
        <v>0</v>
      </c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</row>
    <row r="15" spans="1:11" ht="12.75">
      <c r="A15" s="459" t="s">
        <v>336</v>
      </c>
      <c r="B15" s="460"/>
      <c r="C15" s="461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</row>
    <row r="16" spans="1:11" ht="13.5" thickBot="1">
      <c r="A16" s="462" t="s">
        <v>502</v>
      </c>
      <c r="B16" s="463"/>
      <c r="C16" s="464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501</v>
      </c>
      <c r="K16" s="274" t="s">
        <v>374</v>
      </c>
    </row>
    <row r="17" spans="1:11" ht="12.75">
      <c r="A17" s="281" t="s">
        <v>503</v>
      </c>
      <c r="B17" s="282"/>
      <c r="C17" s="241"/>
      <c r="D17" s="300">
        <v>0</v>
      </c>
      <c r="E17" s="300">
        <v>0</v>
      </c>
      <c r="F17" s="355">
        <v>0</v>
      </c>
      <c r="G17" s="300">
        <v>0</v>
      </c>
      <c r="H17" s="300">
        <v>0</v>
      </c>
      <c r="I17" s="364">
        <f aca="true" t="shared" si="2" ref="I17:I22">SUM(D17:H17)</f>
        <v>0</v>
      </c>
      <c r="J17" s="364">
        <f aca="true" t="shared" si="3" ref="J17:J22">+I17+K6</f>
        <v>0</v>
      </c>
      <c r="K17" s="300">
        <v>0</v>
      </c>
    </row>
    <row r="18" spans="1:11" ht="12.75">
      <c r="A18" s="53" t="s">
        <v>339</v>
      </c>
      <c r="B18" s="30"/>
      <c r="C18" s="86"/>
      <c r="D18" s="297">
        <v>0</v>
      </c>
      <c r="E18" s="297">
        <v>0</v>
      </c>
      <c r="F18" s="356">
        <v>0</v>
      </c>
      <c r="G18" s="297">
        <v>0</v>
      </c>
      <c r="H18" s="297">
        <v>0</v>
      </c>
      <c r="I18" s="329">
        <f t="shared" si="2"/>
        <v>0</v>
      </c>
      <c r="J18" s="329">
        <f t="shared" si="3"/>
        <v>0</v>
      </c>
      <c r="K18" s="297">
        <v>0</v>
      </c>
    </row>
    <row r="19" spans="1:11" ht="12.75">
      <c r="A19" s="53" t="s">
        <v>340</v>
      </c>
      <c r="B19" s="30"/>
      <c r="C19" s="86"/>
      <c r="D19" s="297">
        <v>0</v>
      </c>
      <c r="E19" s="297">
        <v>0</v>
      </c>
      <c r="F19" s="356">
        <v>0</v>
      </c>
      <c r="G19" s="297">
        <v>0</v>
      </c>
      <c r="H19" s="297">
        <v>0</v>
      </c>
      <c r="I19" s="329">
        <f t="shared" si="2"/>
        <v>0</v>
      </c>
      <c r="J19" s="329">
        <f t="shared" si="3"/>
        <v>0</v>
      </c>
      <c r="K19" s="297">
        <v>0</v>
      </c>
    </row>
    <row r="20" spans="1:11" ht="12.75">
      <c r="A20" s="53" t="s">
        <v>341</v>
      </c>
      <c r="B20" s="30"/>
      <c r="C20" s="86"/>
      <c r="D20" s="297">
        <v>0</v>
      </c>
      <c r="E20" s="297">
        <v>0</v>
      </c>
      <c r="F20" s="356">
        <v>0</v>
      </c>
      <c r="G20" s="297">
        <v>0</v>
      </c>
      <c r="H20" s="297">
        <v>0</v>
      </c>
      <c r="I20" s="329">
        <f t="shared" si="2"/>
        <v>0</v>
      </c>
      <c r="J20" s="329">
        <f t="shared" si="3"/>
        <v>0</v>
      </c>
      <c r="K20" s="297">
        <v>0</v>
      </c>
    </row>
    <row r="21" spans="1:11" ht="12.75">
      <c r="A21" s="53" t="s">
        <v>342</v>
      </c>
      <c r="B21" s="30"/>
      <c r="C21" s="86"/>
      <c r="D21" s="297">
        <v>0</v>
      </c>
      <c r="E21" s="297">
        <v>0</v>
      </c>
      <c r="F21" s="356">
        <v>0</v>
      </c>
      <c r="G21" s="297">
        <v>0</v>
      </c>
      <c r="H21" s="297">
        <v>0</v>
      </c>
      <c r="I21" s="329">
        <f t="shared" si="2"/>
        <v>0</v>
      </c>
      <c r="J21" s="329">
        <f t="shared" si="3"/>
        <v>0</v>
      </c>
      <c r="K21" s="297">
        <v>0</v>
      </c>
    </row>
    <row r="22" spans="1:11" ht="12.75">
      <c r="A22" s="353" t="s">
        <v>592</v>
      </c>
      <c r="B22" s="30"/>
      <c r="C22" s="86"/>
      <c r="D22" s="297">
        <v>0</v>
      </c>
      <c r="E22" s="297">
        <v>0</v>
      </c>
      <c r="F22" s="356">
        <v>0</v>
      </c>
      <c r="G22" s="297">
        <v>0</v>
      </c>
      <c r="H22" s="297">
        <v>0</v>
      </c>
      <c r="I22" s="329">
        <f t="shared" si="2"/>
        <v>0</v>
      </c>
      <c r="J22" s="329">
        <f t="shared" si="3"/>
        <v>0</v>
      </c>
      <c r="K22" s="297">
        <v>0</v>
      </c>
    </row>
    <row r="23" spans="1:11" ht="13.5" thickBot="1">
      <c r="A23" s="53"/>
      <c r="B23" s="30"/>
      <c r="C23" s="242" t="s">
        <v>297</v>
      </c>
      <c r="D23" s="298">
        <f aca="true" t="shared" si="4" ref="D23:K23">SUM(D17:D22)</f>
        <v>0</v>
      </c>
      <c r="E23" s="298">
        <f t="shared" si="4"/>
        <v>0</v>
      </c>
      <c r="F23" s="383">
        <f t="shared" si="4"/>
        <v>0</v>
      </c>
      <c r="G23" s="298">
        <f t="shared" si="4"/>
        <v>0</v>
      </c>
      <c r="H23" s="298">
        <f t="shared" si="4"/>
        <v>0</v>
      </c>
      <c r="I23" s="298">
        <f t="shared" si="4"/>
        <v>0</v>
      </c>
      <c r="J23" s="298">
        <f t="shared" si="4"/>
        <v>0</v>
      </c>
      <c r="K23" s="298">
        <f t="shared" si="4"/>
        <v>0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40" t="s">
        <v>377</v>
      </c>
      <c r="H27" s="40"/>
      <c r="I27" s="376">
        <f>('D4-6'!K16+'D4-6'!I16)*4.1333</f>
        <v>0</v>
      </c>
      <c r="J27" s="40"/>
      <c r="K27" s="46"/>
    </row>
    <row r="28" spans="1:11" ht="12.75">
      <c r="A28" s="54"/>
      <c r="B28" s="9"/>
      <c r="C28" s="9"/>
      <c r="D28" s="9"/>
      <c r="E28" s="9"/>
      <c r="F28" s="9"/>
      <c r="G28" s="9"/>
      <c r="H28" s="9"/>
      <c r="I28" s="9"/>
      <c r="J28" s="9"/>
      <c r="K28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7.25">
      <c r="A1" s="396" t="s">
        <v>378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7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540</v>
      </c>
      <c r="G7" s="76" t="s">
        <v>380</v>
      </c>
      <c r="H7" s="357"/>
      <c r="I7" s="357"/>
      <c r="J7" s="357"/>
      <c r="K7" s="358">
        <f>+'A-1d'!H33</f>
        <v>-17054.38</v>
      </c>
    </row>
    <row r="8" spans="1:11" ht="13.5" thickTop="1">
      <c r="A8" s="285"/>
      <c r="H8" s="40"/>
      <c r="I8" s="40"/>
      <c r="J8" s="40"/>
      <c r="K8" s="351"/>
    </row>
    <row r="9" spans="1:11" ht="13.5" thickBot="1">
      <c r="A9" s="285">
        <v>100.3</v>
      </c>
      <c r="B9" s="76" t="s">
        <v>539</v>
      </c>
      <c r="G9" s="76" t="s">
        <v>380</v>
      </c>
      <c r="H9" s="357"/>
      <c r="I9" s="357"/>
      <c r="J9" s="357"/>
      <c r="K9" s="358">
        <f>+'A-1d'!H12</f>
        <v>1514043.86000003</v>
      </c>
    </row>
    <row r="10" spans="1:11" ht="13.5" thickTop="1">
      <c r="A10" s="285"/>
      <c r="H10" s="40"/>
      <c r="I10" s="40"/>
      <c r="J10" s="40"/>
      <c r="K10" s="351"/>
    </row>
    <row r="11" spans="1:11" ht="13.5" thickBot="1">
      <c r="A11" s="285">
        <v>241</v>
      </c>
      <c r="B11" s="76" t="s">
        <v>541</v>
      </c>
      <c r="G11" s="76" t="s">
        <v>380</v>
      </c>
      <c r="H11" s="357"/>
      <c r="I11" s="357"/>
      <c r="J11" s="357"/>
      <c r="K11" s="358">
        <f>+'A-1d'!H29</f>
        <v>-1731321.18</v>
      </c>
    </row>
    <row r="12" spans="1:11" ht="13.5" thickTop="1">
      <c r="A12" s="285"/>
      <c r="H12" s="40"/>
      <c r="I12" s="40"/>
      <c r="J12" s="40"/>
      <c r="K12" s="351"/>
    </row>
    <row r="13" spans="1:11" ht="13.5" thickBot="1">
      <c r="A13" s="285">
        <v>265</v>
      </c>
      <c r="B13" s="76" t="s">
        <v>542</v>
      </c>
      <c r="G13" s="76" t="s">
        <v>380</v>
      </c>
      <c r="H13" s="357"/>
      <c r="I13" s="357"/>
      <c r="J13" s="357"/>
      <c r="K13" s="358">
        <f>+'A-1d'!H28</f>
        <v>-68590.84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4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SheetLayoutView="100" zoomScalePageLayoutView="0" workbookViewId="0" topLeftCell="A1">
      <selection activeCell="P38" sqref="P38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" thickTop="1">
      <c r="A1" s="471" t="s">
        <v>517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3"/>
    </row>
    <row r="2" spans="1:12" ht="14.25" thickBot="1">
      <c r="A2" s="474" t="s">
        <v>524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6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3.5">
      <c r="A5" s="174" t="s">
        <v>553</v>
      </c>
      <c r="B5" s="184"/>
      <c r="C5" s="185"/>
      <c r="D5" s="470" t="s">
        <v>594</v>
      </c>
      <c r="E5" s="470"/>
      <c r="F5" s="470"/>
      <c r="G5" s="470"/>
      <c r="H5" s="470"/>
      <c r="I5" s="470"/>
      <c r="J5" s="470"/>
      <c r="K5" s="470"/>
      <c r="L5" s="359"/>
    </row>
    <row r="6" spans="1:12" s="97" customFormat="1" ht="13.5">
      <c r="A6" s="174"/>
      <c r="D6" s="477" t="s">
        <v>564</v>
      </c>
      <c r="E6" s="477"/>
      <c r="F6" s="477"/>
      <c r="G6" s="477"/>
      <c r="H6" s="477"/>
      <c r="I6" s="477"/>
      <c r="J6" s="477"/>
      <c r="K6" s="477"/>
      <c r="L6" s="478"/>
    </row>
    <row r="7" spans="1:12" s="97" customFormat="1" ht="13.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3.5">
      <c r="A8" s="174" t="s">
        <v>454</v>
      </c>
      <c r="B8" s="468" t="s">
        <v>578</v>
      </c>
      <c r="C8" s="468"/>
      <c r="D8" s="468"/>
      <c r="E8" s="468"/>
      <c r="F8" s="468"/>
      <c r="G8" s="468"/>
      <c r="H8" s="468"/>
      <c r="I8" s="468"/>
      <c r="J8" s="468"/>
      <c r="K8" s="468"/>
      <c r="L8" s="186" t="s">
        <v>560</v>
      </c>
    </row>
    <row r="9" spans="1:12" s="97" customFormat="1" ht="13.5">
      <c r="A9" s="174"/>
      <c r="B9" s="477" t="s">
        <v>559</v>
      </c>
      <c r="C9" s="477"/>
      <c r="D9" s="477"/>
      <c r="E9" s="477"/>
      <c r="F9" s="477"/>
      <c r="G9" s="477"/>
      <c r="H9" s="477"/>
      <c r="I9" s="477"/>
      <c r="J9" s="477"/>
      <c r="K9" s="477"/>
      <c r="L9" s="186"/>
    </row>
    <row r="10" spans="1:12" s="97" customFormat="1" ht="13.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3.5">
      <c r="A11" s="174" t="s">
        <v>454</v>
      </c>
      <c r="B11" s="468" t="s">
        <v>582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9"/>
    </row>
    <row r="12" spans="1:12" s="97" customFormat="1" ht="13.5">
      <c r="A12" s="174"/>
      <c r="B12" s="477" t="s">
        <v>554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8"/>
    </row>
    <row r="13" spans="1:12" s="97" customFormat="1" ht="13.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3.5">
      <c r="A14" s="174" t="s">
        <v>561</v>
      </c>
      <c r="B14" s="468" t="s">
        <v>579</v>
      </c>
      <c r="C14" s="468"/>
      <c r="D14" s="468"/>
      <c r="E14" s="468"/>
      <c r="F14" s="468"/>
      <c r="G14" s="468"/>
      <c r="H14" s="468"/>
      <c r="I14" s="468"/>
      <c r="J14" s="468"/>
      <c r="K14" s="468"/>
      <c r="L14" s="469"/>
    </row>
    <row r="15" spans="1:12" s="97" customFormat="1" ht="13.5">
      <c r="A15" s="174"/>
      <c r="B15" s="477" t="s">
        <v>562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8"/>
    </row>
    <row r="16" spans="1:12" s="97" customFormat="1" ht="13.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3.5">
      <c r="A17" s="174" t="s">
        <v>555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3.5">
      <c r="A18" s="174" t="s">
        <v>556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3.5">
      <c r="A19" s="174" t="s">
        <v>557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3.5">
      <c r="A20" s="174" t="s">
        <v>565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3.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3.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80" t="s">
        <v>595</v>
      </c>
      <c r="C23" s="480"/>
      <c r="D23" s="480"/>
      <c r="E23" s="480"/>
      <c r="F23" s="480"/>
      <c r="G23" s="184"/>
      <c r="H23" s="481"/>
      <c r="I23" s="481"/>
      <c r="J23" s="481"/>
      <c r="K23" s="481"/>
      <c r="L23" s="186"/>
    </row>
    <row r="24" spans="1:12" s="97" customFormat="1" ht="13.5">
      <c r="A24" s="174"/>
      <c r="B24" s="479" t="s">
        <v>563</v>
      </c>
      <c r="C24" s="479"/>
      <c r="D24" s="479"/>
      <c r="E24" s="479"/>
      <c r="F24" s="479"/>
      <c r="G24" s="184"/>
      <c r="H24" s="479" t="s">
        <v>381</v>
      </c>
      <c r="I24" s="479"/>
      <c r="J24" s="479"/>
      <c r="K24" s="479"/>
      <c r="L24" s="186"/>
    </row>
    <row r="25" spans="1:12" s="97" customFormat="1" ht="13.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3.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3.5">
      <c r="A27" s="174"/>
      <c r="B27" s="482" t="s">
        <v>596</v>
      </c>
      <c r="C27" s="482"/>
      <c r="D27" s="482"/>
      <c r="E27" s="482"/>
      <c r="F27" s="482"/>
      <c r="G27" s="184"/>
      <c r="H27" s="483" t="s">
        <v>605</v>
      </c>
      <c r="I27" s="468"/>
      <c r="J27" s="468"/>
      <c r="K27" s="468"/>
      <c r="L27" s="186"/>
    </row>
    <row r="28" spans="1:12" s="97" customFormat="1" ht="13.5">
      <c r="A28" s="174"/>
      <c r="B28" s="479" t="s">
        <v>558</v>
      </c>
      <c r="C28" s="479"/>
      <c r="D28" s="479"/>
      <c r="E28" s="479"/>
      <c r="F28" s="479"/>
      <c r="G28" s="184"/>
      <c r="H28" s="479" t="s">
        <v>382</v>
      </c>
      <c r="I28" s="479"/>
      <c r="J28" s="479"/>
      <c r="K28" s="479"/>
      <c r="L28" s="186"/>
    </row>
    <row r="29" spans="1:12" s="97" customFormat="1" ht="13.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  <mergeCell ref="B14:L14"/>
    <mergeCell ref="D5:K5"/>
    <mergeCell ref="A1:L1"/>
    <mergeCell ref="A2:L2"/>
    <mergeCell ref="B11:L11"/>
    <mergeCell ref="D6:L6"/>
    <mergeCell ref="B9:K9"/>
    <mergeCell ref="B8:K8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9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7.25">
      <c r="A1" s="396" t="s">
        <v>383</v>
      </c>
      <c r="B1" s="396"/>
      <c r="C1" s="396"/>
      <c r="D1" s="396"/>
      <c r="E1" s="75" t="s">
        <v>26</v>
      </c>
    </row>
    <row r="2" spans="1:4" ht="17.25">
      <c r="A2" s="38"/>
      <c r="B2" s="38"/>
      <c r="C2" s="38"/>
      <c r="D2" s="12"/>
    </row>
    <row r="3" ht="15" customHeight="1" thickBot="1">
      <c r="D3" s="120" t="s">
        <v>384</v>
      </c>
    </row>
    <row r="4" spans="1:4" ht="15">
      <c r="A4" s="37" t="s">
        <v>385</v>
      </c>
      <c r="B4" s="37"/>
      <c r="C4" s="37"/>
      <c r="D4" s="75">
        <v>15</v>
      </c>
    </row>
    <row r="5" spans="1:4" ht="15">
      <c r="A5" s="37" t="s">
        <v>386</v>
      </c>
      <c r="B5" s="37"/>
      <c r="C5" s="37"/>
      <c r="D5" s="75">
        <v>16</v>
      </c>
    </row>
    <row r="6" spans="1:4" ht="15">
      <c r="A6" s="37" t="s">
        <v>387</v>
      </c>
      <c r="B6" s="37"/>
      <c r="C6" s="37"/>
      <c r="D6" s="75">
        <v>16</v>
      </c>
    </row>
    <row r="7" spans="1:4" ht="15">
      <c r="A7" s="37" t="s">
        <v>388</v>
      </c>
      <c r="B7" s="37"/>
      <c r="C7" s="37"/>
      <c r="D7" s="75">
        <v>16</v>
      </c>
    </row>
    <row r="8" spans="1:4" ht="15">
      <c r="A8" s="37" t="s">
        <v>389</v>
      </c>
      <c r="B8" s="37"/>
      <c r="C8" s="37"/>
      <c r="D8" s="75">
        <v>5</v>
      </c>
    </row>
    <row r="9" spans="1:4" ht="15">
      <c r="A9" s="37" t="s">
        <v>390</v>
      </c>
      <c r="B9" s="37"/>
      <c r="C9" s="37"/>
      <c r="D9" s="75">
        <v>16</v>
      </c>
    </row>
    <row r="10" spans="1:4" ht="15">
      <c r="A10" s="37" t="s">
        <v>391</v>
      </c>
      <c r="B10" s="37"/>
      <c r="C10" s="37"/>
      <c r="D10" s="75">
        <v>14</v>
      </c>
    </row>
    <row r="11" spans="1:4" ht="15">
      <c r="A11" s="37" t="s">
        <v>392</v>
      </c>
      <c r="B11" s="37"/>
      <c r="C11" s="37"/>
      <c r="D11" s="77" t="s">
        <v>574</v>
      </c>
    </row>
    <row r="12" spans="1:4" ht="15">
      <c r="A12" s="37" t="s">
        <v>393</v>
      </c>
      <c r="B12" s="37"/>
      <c r="C12" s="37"/>
      <c r="D12" s="75">
        <v>7</v>
      </c>
    </row>
    <row r="13" spans="1:4" ht="15">
      <c r="A13" s="37" t="s">
        <v>394</v>
      </c>
      <c r="B13" s="37"/>
      <c r="C13" s="37"/>
      <c r="D13" s="75">
        <v>15</v>
      </c>
    </row>
    <row r="14" spans="1:4" ht="15">
      <c r="A14" s="37" t="s">
        <v>423</v>
      </c>
      <c r="B14" s="37"/>
      <c r="C14" s="37"/>
      <c r="D14" s="75">
        <v>4</v>
      </c>
    </row>
    <row r="15" spans="1:4" ht="15">
      <c r="A15" s="37" t="s">
        <v>395</v>
      </c>
      <c r="B15" s="37"/>
      <c r="C15" s="37"/>
      <c r="D15" s="75">
        <v>14</v>
      </c>
    </row>
    <row r="16" spans="1:4" ht="15">
      <c r="A16" s="37" t="s">
        <v>381</v>
      </c>
      <c r="B16" s="37"/>
      <c r="C16" s="37"/>
      <c r="D16" s="75">
        <v>17</v>
      </c>
    </row>
    <row r="17" spans="1:4" ht="15">
      <c r="A17" s="37" t="s">
        <v>396</v>
      </c>
      <c r="B17" s="37"/>
      <c r="C17" s="37"/>
      <c r="D17" s="75">
        <v>12</v>
      </c>
    </row>
    <row r="18" spans="1:4" ht="15">
      <c r="A18" s="37" t="s">
        <v>397</v>
      </c>
      <c r="B18" s="37"/>
      <c r="C18" s="37"/>
      <c r="D18" s="75">
        <v>12</v>
      </c>
    </row>
    <row r="19" spans="1:4" ht="15">
      <c r="A19" s="37" t="s">
        <v>398</v>
      </c>
      <c r="B19" s="37"/>
      <c r="C19" s="37"/>
      <c r="D19" s="75">
        <v>11</v>
      </c>
    </row>
    <row r="20" spans="1:4" ht="15">
      <c r="A20" s="37" t="s">
        <v>399</v>
      </c>
      <c r="B20" s="37"/>
      <c r="C20" s="37"/>
      <c r="D20" s="75">
        <v>13</v>
      </c>
    </row>
    <row r="21" spans="1:4" ht="15">
      <c r="A21" s="37" t="s">
        <v>400</v>
      </c>
      <c r="B21" s="37"/>
      <c r="C21" s="37"/>
      <c r="D21" s="77" t="s">
        <v>515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7.25">
      <c r="A1" s="396" t="s">
        <v>504</v>
      </c>
      <c r="B1" s="396"/>
    </row>
    <row r="3" ht="13.5">
      <c r="B3" s="98" t="s">
        <v>516</v>
      </c>
    </row>
    <row r="4" spans="1:2" ht="15.75" customHeight="1">
      <c r="A4" s="97" t="s">
        <v>505</v>
      </c>
      <c r="B4" s="99" t="s">
        <v>515</v>
      </c>
    </row>
    <row r="5" ht="6.75" customHeight="1"/>
    <row r="6" spans="1:2" ht="15.75" customHeight="1">
      <c r="A6" s="97" t="s">
        <v>518</v>
      </c>
      <c r="B6" s="100">
        <v>4</v>
      </c>
    </row>
    <row r="7" ht="6.75" customHeight="1"/>
    <row r="8" spans="1:2" ht="15.75" customHeight="1">
      <c r="A8" s="97" t="s">
        <v>519</v>
      </c>
      <c r="B8" s="100">
        <v>5</v>
      </c>
    </row>
    <row r="9" ht="6.75" customHeight="1"/>
    <row r="10" spans="1:2" ht="15.75" customHeight="1">
      <c r="A10" s="97" t="s">
        <v>520</v>
      </c>
      <c r="B10" s="100">
        <v>6</v>
      </c>
    </row>
    <row r="11" ht="6.75" customHeight="1"/>
    <row r="12" spans="1:2" ht="15.75" customHeight="1">
      <c r="A12" s="97" t="s">
        <v>521</v>
      </c>
      <c r="B12" s="100">
        <v>7</v>
      </c>
    </row>
    <row r="13" ht="6.75" customHeight="1"/>
    <row r="14" spans="1:2" ht="15.75" customHeight="1">
      <c r="A14" s="97" t="s">
        <v>522</v>
      </c>
      <c r="B14" s="101" t="s">
        <v>574</v>
      </c>
    </row>
    <row r="15" ht="6.75" customHeight="1"/>
    <row r="16" spans="1:2" ht="15.75" customHeight="1">
      <c r="A16" s="97" t="s">
        <v>523</v>
      </c>
      <c r="B16" s="100">
        <v>11</v>
      </c>
    </row>
    <row r="17" ht="6.75" customHeight="1"/>
    <row r="18" spans="1:2" ht="15.75" customHeight="1">
      <c r="A18" s="97" t="s">
        <v>506</v>
      </c>
      <c r="B18" s="100">
        <v>12</v>
      </c>
    </row>
    <row r="19" ht="6.75" customHeight="1"/>
    <row r="20" spans="1:2" ht="15.75" customHeight="1">
      <c r="A20" s="97" t="s">
        <v>507</v>
      </c>
      <c r="B20" s="100">
        <v>12</v>
      </c>
    </row>
    <row r="21" ht="6.75" customHeight="1"/>
    <row r="22" spans="1:2" ht="15.75" customHeight="1">
      <c r="A22" s="97" t="s">
        <v>508</v>
      </c>
      <c r="B22" s="100">
        <v>13</v>
      </c>
    </row>
    <row r="23" ht="6.75" customHeight="1"/>
    <row r="24" spans="1:2" ht="15.75" customHeight="1">
      <c r="A24" s="97" t="s">
        <v>509</v>
      </c>
      <c r="B24" s="100">
        <v>14</v>
      </c>
    </row>
    <row r="25" ht="6.75" customHeight="1"/>
    <row r="26" spans="1:2" ht="15.75" customHeight="1">
      <c r="A26" s="97" t="s">
        <v>510</v>
      </c>
      <c r="B26" s="100">
        <v>14</v>
      </c>
    </row>
    <row r="27" ht="6.75" customHeight="1"/>
    <row r="28" spans="1:2" ht="15.75" customHeight="1">
      <c r="A28" s="97" t="s">
        <v>511</v>
      </c>
      <c r="B28" s="100">
        <v>14</v>
      </c>
    </row>
    <row r="29" ht="6.75" customHeight="1"/>
    <row r="30" spans="1:2" ht="15.75" customHeight="1">
      <c r="A30" s="97" t="s">
        <v>512</v>
      </c>
      <c r="B30" s="100">
        <v>15</v>
      </c>
    </row>
    <row r="31" ht="6.75" customHeight="1"/>
    <row r="32" spans="1:2" ht="15.75" customHeight="1">
      <c r="A32" s="97" t="s">
        <v>378</v>
      </c>
      <c r="B32" s="100">
        <v>16</v>
      </c>
    </row>
    <row r="33" ht="6.75" customHeight="1"/>
    <row r="34" spans="1:2" ht="15.75" customHeight="1">
      <c r="A34" s="97" t="s">
        <v>513</v>
      </c>
      <c r="B34" s="100">
        <v>17</v>
      </c>
    </row>
    <row r="35" ht="6.75" customHeight="1"/>
    <row r="36" spans="1:2" ht="15.75" customHeight="1">
      <c r="A36" s="97" t="s">
        <v>514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PageLayoutView="0" workbookViewId="0" topLeftCell="A1">
      <selection activeCell="E37" sqref="E37:H38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7.25">
      <c r="A1" s="397" t="s">
        <v>10</v>
      </c>
      <c r="B1" s="398"/>
      <c r="C1" s="398"/>
      <c r="D1" s="398"/>
      <c r="E1" s="398"/>
      <c r="F1" s="398"/>
      <c r="G1" s="398"/>
      <c r="H1" s="398"/>
      <c r="I1" s="399"/>
    </row>
    <row r="2" spans="1:9" ht="17.25">
      <c r="A2" s="400" t="s">
        <v>11</v>
      </c>
      <c r="B2" s="401"/>
      <c r="C2" s="401"/>
      <c r="D2" s="401"/>
      <c r="E2" s="401"/>
      <c r="F2" s="401"/>
      <c r="G2" s="401"/>
      <c r="H2" s="401"/>
      <c r="I2" s="402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425</v>
      </c>
      <c r="G5" s="1" t="s">
        <v>425</v>
      </c>
      <c r="H5" s="1" t="s">
        <v>427</v>
      </c>
      <c r="I5" s="1" t="s">
        <v>426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428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568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7">
        <v>16452.29</v>
      </c>
      <c r="F9" s="297">
        <v>0</v>
      </c>
      <c r="G9" s="297">
        <v>0</v>
      </c>
      <c r="H9" s="297">
        <v>0</v>
      </c>
      <c r="I9" s="297">
        <f>SUM(E9:H9)</f>
        <v>16452.29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7">
        <v>0</v>
      </c>
      <c r="F10" s="297">
        <v>0</v>
      </c>
      <c r="G10" s="297">
        <v>0</v>
      </c>
      <c r="H10" s="297">
        <v>0</v>
      </c>
      <c r="I10" s="297">
        <f>SUM(E10:H10)</f>
        <v>0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7">
        <v>917234.55</v>
      </c>
      <c r="F11" s="297">
        <v>0</v>
      </c>
      <c r="G11" s="297">
        <v>0</v>
      </c>
      <c r="H11" s="297">
        <v>0</v>
      </c>
      <c r="I11" s="297">
        <f>SUM(E11:H11)</f>
        <v>917234.55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8">
        <f>SUM(E9:E11)</f>
        <v>933686.8400000001</v>
      </c>
      <c r="F12" s="298">
        <f>SUM(F9:F11)</f>
        <v>0</v>
      </c>
      <c r="G12" s="298">
        <f>SUM(G9:G11)</f>
        <v>0</v>
      </c>
      <c r="H12" s="298">
        <f>SUM(H9:H11)</f>
        <v>0</v>
      </c>
      <c r="I12" s="298">
        <f>SUM(I9:I11)</f>
        <v>933686.8400000001</v>
      </c>
    </row>
    <row r="13" spans="1:9" ht="13.5" thickTop="1">
      <c r="A13" s="1"/>
      <c r="B13" s="1"/>
      <c r="C13" s="40"/>
      <c r="D13" s="176"/>
      <c r="E13" s="299"/>
      <c r="F13" s="299"/>
      <c r="G13" s="299"/>
      <c r="H13" s="299"/>
      <c r="I13" s="299"/>
    </row>
    <row r="14" spans="1:9" ht="12.75">
      <c r="A14" s="153"/>
      <c r="B14" s="153"/>
      <c r="C14" s="179" t="s">
        <v>569</v>
      </c>
      <c r="D14" s="86"/>
      <c r="E14" s="297"/>
      <c r="F14" s="297"/>
      <c r="G14" s="297"/>
      <c r="H14" s="297"/>
      <c r="I14" s="297"/>
    </row>
    <row r="15" spans="1:9" ht="12.75">
      <c r="A15" s="84">
        <v>5</v>
      </c>
      <c r="B15" s="84">
        <v>306</v>
      </c>
      <c r="C15" s="9" t="s">
        <v>31</v>
      </c>
      <c r="D15" s="85"/>
      <c r="E15" s="300">
        <v>172002.45</v>
      </c>
      <c r="F15" s="300">
        <v>0</v>
      </c>
      <c r="G15" s="300">
        <v>0</v>
      </c>
      <c r="H15" s="300">
        <v>0</v>
      </c>
      <c r="I15" s="300">
        <f>SUM(E15:H15)</f>
        <v>172002.45</v>
      </c>
    </row>
    <row r="16" spans="1:9" ht="13.5" thickBot="1">
      <c r="A16" s="84"/>
      <c r="B16" s="84"/>
      <c r="C16" s="30"/>
      <c r="D16" s="128" t="s">
        <v>570</v>
      </c>
      <c r="E16" s="298">
        <f>SUM(E15)</f>
        <v>172002.45</v>
      </c>
      <c r="F16" s="298">
        <f>SUM(F15)</f>
        <v>0</v>
      </c>
      <c r="G16" s="298">
        <f>SUM(G15)</f>
        <v>0</v>
      </c>
      <c r="H16" s="298">
        <f>SUM(H15)</f>
        <v>0</v>
      </c>
      <c r="I16" s="298">
        <f>SUM(I15)</f>
        <v>172002.45</v>
      </c>
    </row>
    <row r="17" spans="1:9" ht="13.5" thickTop="1">
      <c r="A17" s="84"/>
      <c r="B17" s="84"/>
      <c r="C17" s="9"/>
      <c r="D17" s="127"/>
      <c r="E17" s="299"/>
      <c r="F17" s="299"/>
      <c r="G17" s="299"/>
      <c r="H17" s="299"/>
      <c r="I17" s="299"/>
    </row>
    <row r="18" spans="1:9" ht="12.75">
      <c r="A18" s="1"/>
      <c r="B18" s="1"/>
      <c r="C18" s="178" t="s">
        <v>571</v>
      </c>
      <c r="D18" s="176"/>
      <c r="E18" s="294"/>
      <c r="F18" s="297"/>
      <c r="G18" s="297"/>
      <c r="H18" s="297"/>
      <c r="I18" s="297"/>
    </row>
    <row r="19" spans="1:9" ht="12.75">
      <c r="A19" s="153">
        <v>6</v>
      </c>
      <c r="B19" s="153">
        <v>311</v>
      </c>
      <c r="C19" s="30" t="s">
        <v>32</v>
      </c>
      <c r="D19" s="86"/>
      <c r="E19" s="294">
        <v>0</v>
      </c>
      <c r="F19" s="297">
        <v>0</v>
      </c>
      <c r="G19" s="297">
        <v>0</v>
      </c>
      <c r="H19" s="297">
        <v>0</v>
      </c>
      <c r="I19" s="297">
        <f aca="true" t="shared" si="1" ref="I19:I25">SUM(E19:H19)</f>
        <v>0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4">
        <v>0</v>
      </c>
      <c r="F20" s="297">
        <v>0</v>
      </c>
      <c r="G20" s="297">
        <v>0</v>
      </c>
      <c r="H20" s="297">
        <v>0</v>
      </c>
      <c r="I20" s="297">
        <f t="shared" si="1"/>
        <v>0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4">
        <v>0</v>
      </c>
      <c r="F21" s="297">
        <v>0</v>
      </c>
      <c r="G21" s="297">
        <v>0</v>
      </c>
      <c r="H21" s="297">
        <v>0</v>
      </c>
      <c r="I21" s="297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4">
        <v>0</v>
      </c>
      <c r="F22" s="297">
        <v>0</v>
      </c>
      <c r="G22" s="297">
        <v>0</v>
      </c>
      <c r="H22" s="297">
        <v>0</v>
      </c>
      <c r="I22" s="297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4">
        <v>0</v>
      </c>
      <c r="F23" s="297">
        <v>0</v>
      </c>
      <c r="G23" s="297">
        <v>0</v>
      </c>
      <c r="H23" s="297">
        <v>0</v>
      </c>
      <c r="I23" s="297">
        <f t="shared" si="1"/>
        <v>0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4">
        <v>0</v>
      </c>
      <c r="F24" s="297">
        <v>0</v>
      </c>
      <c r="G24" s="297">
        <v>0</v>
      </c>
      <c r="H24" s="297">
        <v>0</v>
      </c>
      <c r="I24" s="297">
        <f t="shared" si="1"/>
        <v>0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4">
        <v>820253.89</v>
      </c>
      <c r="F25" s="297">
        <v>0</v>
      </c>
      <c r="G25" s="297">
        <v>0</v>
      </c>
      <c r="H25" s="297">
        <v>0</v>
      </c>
      <c r="I25" s="297">
        <f t="shared" si="1"/>
        <v>820253.89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6">
        <f>SUM(E19:E25)</f>
        <v>820253.89</v>
      </c>
      <c r="F26" s="296">
        <f>SUM(F19:F25)</f>
        <v>0</v>
      </c>
      <c r="G26" s="296">
        <f>SUM(G19:G25)</f>
        <v>0</v>
      </c>
      <c r="H26" s="296">
        <f>SUM(H19:H25)</f>
        <v>0</v>
      </c>
      <c r="I26" s="296">
        <f>SUM(I19:I25)</f>
        <v>820253.89</v>
      </c>
    </row>
    <row r="27" spans="1:9" ht="13.5" thickTop="1">
      <c r="A27" s="1"/>
      <c r="B27" s="1"/>
      <c r="C27" s="40"/>
      <c r="D27" s="46"/>
      <c r="E27" s="293"/>
      <c r="F27" s="299"/>
      <c r="G27" s="299"/>
      <c r="H27" s="299"/>
      <c r="I27" s="299"/>
    </row>
    <row r="28" spans="1:9" ht="12.75">
      <c r="A28" s="153"/>
      <c r="B28" s="153"/>
      <c r="C28" s="179" t="s">
        <v>572</v>
      </c>
      <c r="D28" s="86"/>
      <c r="E28" s="294"/>
      <c r="F28" s="297"/>
      <c r="G28" s="297"/>
      <c r="H28" s="297"/>
      <c r="I28" s="297"/>
    </row>
    <row r="29" spans="1:9" ht="12.75">
      <c r="A29" s="84">
        <v>14</v>
      </c>
      <c r="B29" s="84">
        <v>321</v>
      </c>
      <c r="C29" s="9" t="s">
        <v>32</v>
      </c>
      <c r="D29" s="85"/>
      <c r="E29" s="294">
        <v>0</v>
      </c>
      <c r="F29" s="300">
        <v>0</v>
      </c>
      <c r="G29" s="300">
        <v>0</v>
      </c>
      <c r="H29" s="300">
        <v>0</v>
      </c>
      <c r="I29" s="300">
        <f>SUM(E29:H29)</f>
        <v>0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4">
        <v>0</v>
      </c>
      <c r="F30" s="300">
        <v>0</v>
      </c>
      <c r="G30" s="300">
        <v>0</v>
      </c>
      <c r="H30" s="300">
        <v>0</v>
      </c>
      <c r="I30" s="300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4">
        <v>0</v>
      </c>
      <c r="F31" s="300">
        <v>0</v>
      </c>
      <c r="G31" s="300">
        <v>0</v>
      </c>
      <c r="H31" s="300">
        <v>0</v>
      </c>
      <c r="I31" s="300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4">
        <v>0</v>
      </c>
      <c r="F32" s="300">
        <v>0</v>
      </c>
      <c r="G32" s="300">
        <v>0</v>
      </c>
      <c r="H32" s="300">
        <v>0</v>
      </c>
      <c r="I32" s="300">
        <f>SUM(E32:H32)</f>
        <v>0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4">
        <v>0</v>
      </c>
      <c r="F33" s="300">
        <v>0</v>
      </c>
      <c r="G33" s="300">
        <v>0</v>
      </c>
      <c r="H33" s="300">
        <v>0</v>
      </c>
      <c r="I33" s="300">
        <f>SUM(E33:H33)</f>
        <v>0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6">
        <f>SUM(E29:E33)</f>
        <v>0</v>
      </c>
      <c r="F34" s="296">
        <f>SUM(F29:F33)</f>
        <v>0</v>
      </c>
      <c r="G34" s="296">
        <f>SUM(G29:G33)</f>
        <v>0</v>
      </c>
      <c r="H34" s="296">
        <f>SUM(H29:H33)</f>
        <v>0</v>
      </c>
      <c r="I34" s="296">
        <f>SUM(I29:I33)</f>
        <v>0</v>
      </c>
    </row>
    <row r="35" spans="1:9" ht="13.5" thickTop="1">
      <c r="A35" s="1"/>
      <c r="B35" s="1"/>
      <c r="C35" s="40"/>
      <c r="D35" s="46"/>
      <c r="E35" s="293"/>
      <c r="F35" s="299"/>
      <c r="G35" s="299"/>
      <c r="H35" s="299"/>
      <c r="I35" s="299"/>
    </row>
    <row r="36" spans="1:9" ht="12.75">
      <c r="A36" s="153"/>
      <c r="B36" s="153"/>
      <c r="C36" s="179" t="s">
        <v>573</v>
      </c>
      <c r="D36" s="86"/>
      <c r="E36" s="294"/>
      <c r="F36" s="297"/>
      <c r="G36" s="297"/>
      <c r="H36" s="297"/>
      <c r="I36" s="297"/>
    </row>
    <row r="37" spans="1:9" ht="12.75">
      <c r="A37" s="84">
        <v>20</v>
      </c>
      <c r="B37" s="84">
        <v>331</v>
      </c>
      <c r="C37" s="9" t="s">
        <v>32</v>
      </c>
      <c r="D37" s="85"/>
      <c r="E37" s="294">
        <v>0</v>
      </c>
      <c r="F37" s="300">
        <v>0</v>
      </c>
      <c r="G37" s="300">
        <v>0</v>
      </c>
      <c r="H37" s="300">
        <v>0</v>
      </c>
      <c r="I37" s="300">
        <f>SUM(E37:H37)</f>
        <v>0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4">
        <v>0</v>
      </c>
      <c r="F38" s="300">
        <v>0</v>
      </c>
      <c r="G38" s="300">
        <v>0</v>
      </c>
      <c r="H38" s="300">
        <v>0</v>
      </c>
      <c r="I38" s="300">
        <f>SUM(E38:H38)</f>
        <v>0</v>
      </c>
    </row>
    <row r="39" spans="1:9" ht="13.5" thickBot="1">
      <c r="A39" s="84">
        <v>22</v>
      </c>
      <c r="B39" s="84"/>
      <c r="C39" s="9"/>
      <c r="D39" s="127" t="s">
        <v>46</v>
      </c>
      <c r="E39" s="296">
        <f>SUM(E37:E38)</f>
        <v>0</v>
      </c>
      <c r="F39" s="296">
        <f>SUM(F37:F38)</f>
        <v>0</v>
      </c>
      <c r="G39" s="296">
        <f>SUM(G37:G38)</f>
        <v>0</v>
      </c>
      <c r="H39" s="296">
        <f>SUM(H37:H38)</f>
        <v>0</v>
      </c>
      <c r="I39" s="296">
        <f>SUM(I37:I38)</f>
        <v>0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E33" sqref="E33:H35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7.25">
      <c r="A1" s="397" t="s">
        <v>10</v>
      </c>
      <c r="B1" s="398"/>
      <c r="C1" s="398"/>
      <c r="D1" s="398"/>
      <c r="E1" s="398"/>
      <c r="F1" s="398"/>
      <c r="G1" s="398"/>
      <c r="H1" s="398"/>
      <c r="I1" s="399"/>
    </row>
    <row r="2" spans="1:9" ht="17.25">
      <c r="A2" s="400" t="s">
        <v>529</v>
      </c>
      <c r="B2" s="401"/>
      <c r="C2" s="401"/>
      <c r="D2" s="401"/>
      <c r="E2" s="401"/>
      <c r="F2" s="401"/>
      <c r="G2" s="401"/>
      <c r="H2" s="401"/>
      <c r="I2" s="402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425</v>
      </c>
      <c r="G5" s="1" t="s">
        <v>425</v>
      </c>
      <c r="H5" s="1" t="s">
        <v>427</v>
      </c>
      <c r="I5" s="1" t="s">
        <v>429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428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300">
        <v>0</v>
      </c>
      <c r="F9" s="300">
        <v>0</v>
      </c>
      <c r="G9" s="300">
        <v>0</v>
      </c>
      <c r="H9" s="300">
        <v>0</v>
      </c>
      <c r="I9" s="300">
        <f>SUM(E9:H9)</f>
        <v>0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300">
        <v>0</v>
      </c>
      <c r="F10" s="300">
        <v>0</v>
      </c>
      <c r="G10" s="300">
        <v>0</v>
      </c>
      <c r="H10" s="300">
        <v>0</v>
      </c>
      <c r="I10" s="300">
        <f aca="true" t="shared" si="1" ref="I10:I17">SUM(E10:H10)</f>
        <v>0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300">
        <v>0</v>
      </c>
      <c r="F11" s="300">
        <v>0</v>
      </c>
      <c r="G11" s="300">
        <v>0</v>
      </c>
      <c r="H11" s="300">
        <v>0</v>
      </c>
      <c r="I11" s="300">
        <f t="shared" si="1"/>
        <v>0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300">
        <v>0</v>
      </c>
      <c r="F12" s="300">
        <v>0</v>
      </c>
      <c r="G12" s="300">
        <v>0</v>
      </c>
      <c r="H12" s="300">
        <v>0</v>
      </c>
      <c r="I12" s="300">
        <f t="shared" si="1"/>
        <v>0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300">
        <v>0</v>
      </c>
      <c r="F13" s="300">
        <v>0</v>
      </c>
      <c r="G13" s="300">
        <v>0</v>
      </c>
      <c r="H13" s="300">
        <v>0</v>
      </c>
      <c r="I13" s="300">
        <f t="shared" si="1"/>
        <v>0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300">
        <v>0</v>
      </c>
      <c r="F14" s="300">
        <v>0</v>
      </c>
      <c r="G14" s="300">
        <v>0</v>
      </c>
      <c r="H14" s="300">
        <v>0</v>
      </c>
      <c r="I14" s="300">
        <f t="shared" si="1"/>
        <v>0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300">
        <v>0</v>
      </c>
      <c r="F15" s="300">
        <v>0</v>
      </c>
      <c r="G15" s="300">
        <v>0</v>
      </c>
      <c r="H15" s="300">
        <v>0</v>
      </c>
      <c r="I15" s="300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300">
        <v>0</v>
      </c>
      <c r="F16" s="300">
        <v>0</v>
      </c>
      <c r="G16" s="300">
        <v>0</v>
      </c>
      <c r="H16" s="300">
        <v>0</v>
      </c>
      <c r="I16" s="300">
        <f t="shared" si="1"/>
        <v>0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300">
        <v>0</v>
      </c>
      <c r="F17" s="300">
        <v>0</v>
      </c>
      <c r="G17" s="300">
        <v>0</v>
      </c>
      <c r="H17" s="300">
        <v>0</v>
      </c>
      <c r="I17" s="300">
        <f t="shared" si="1"/>
        <v>0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8">
        <f>SUM(E9:E17)</f>
        <v>0</v>
      </c>
      <c r="F18" s="298">
        <f>SUM(F9:F17)</f>
        <v>0</v>
      </c>
      <c r="G18" s="298">
        <f>SUM(G9:G17)</f>
        <v>0</v>
      </c>
      <c r="H18" s="298">
        <f>SUM(H9:H17)</f>
        <v>0</v>
      </c>
      <c r="I18" s="298">
        <f>SUM(I9:I17)</f>
        <v>0</v>
      </c>
    </row>
    <row r="19" spans="1:9" ht="15.75" customHeight="1" thickTop="1">
      <c r="A19" s="153"/>
      <c r="B19" s="95"/>
      <c r="C19" s="9"/>
      <c r="D19" s="9"/>
      <c r="E19" s="300"/>
      <c r="F19" s="300"/>
      <c r="G19" s="300"/>
      <c r="H19" s="300"/>
      <c r="I19" s="300"/>
    </row>
    <row r="20" spans="1:9" ht="15.75" customHeight="1">
      <c r="A20" s="153"/>
      <c r="B20" s="95" t="s">
        <v>26</v>
      </c>
      <c r="C20" s="218" t="s">
        <v>57</v>
      </c>
      <c r="D20" s="172"/>
      <c r="E20" s="300"/>
      <c r="F20" s="300"/>
      <c r="G20" s="300"/>
      <c r="H20" s="300"/>
      <c r="I20" s="300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300">
        <v>9213266</v>
      </c>
      <c r="F21" s="300">
        <v>504354</v>
      </c>
      <c r="G21" s="300">
        <v>0</v>
      </c>
      <c r="H21" s="300">
        <v>0</v>
      </c>
      <c r="I21" s="300">
        <f aca="true" t="shared" si="2" ref="I21:I29">SUM(E21:H21)</f>
        <v>9717620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300">
        <v>40241958.440000005</v>
      </c>
      <c r="F22" s="300">
        <v>4792523.739999997</v>
      </c>
      <c r="G22" s="300">
        <v>-42850.65</v>
      </c>
      <c r="H22" s="300">
        <v>-41900.42999999948</v>
      </c>
      <c r="I22" s="300">
        <f t="shared" si="2"/>
        <v>44949731.1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300">
        <v>1494047.7700000005</v>
      </c>
      <c r="F23" s="300">
        <v>384426.84</v>
      </c>
      <c r="G23" s="300">
        <v>-330486.39</v>
      </c>
      <c r="H23" s="300">
        <v>-144775.12</v>
      </c>
      <c r="I23" s="300">
        <f t="shared" si="2"/>
        <v>1403213.1000000006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300">
        <v>0</v>
      </c>
      <c r="F24" s="300">
        <v>0</v>
      </c>
      <c r="G24" s="300">
        <v>0</v>
      </c>
      <c r="H24" s="300">
        <v>0</v>
      </c>
      <c r="I24" s="300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300">
        <v>6615.5599999999995</v>
      </c>
      <c r="F25" s="300">
        <v>0</v>
      </c>
      <c r="G25" s="300">
        <v>0</v>
      </c>
      <c r="H25" s="300">
        <v>0</v>
      </c>
      <c r="I25" s="300">
        <f t="shared" si="2"/>
        <v>6615.5599999999995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300">
        <v>112856.51999999999</v>
      </c>
      <c r="F26" s="300">
        <v>0</v>
      </c>
      <c r="G26" s="300">
        <v>0</v>
      </c>
      <c r="H26" s="300">
        <v>0</v>
      </c>
      <c r="I26" s="300">
        <f t="shared" si="2"/>
        <v>112856.51999999999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300">
        <v>452717.75999999995</v>
      </c>
      <c r="F27" s="300">
        <v>0</v>
      </c>
      <c r="G27" s="300">
        <v>0</v>
      </c>
      <c r="H27" s="300">
        <v>0</v>
      </c>
      <c r="I27" s="300">
        <f t="shared" si="2"/>
        <v>452717.75999999995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300">
        <v>464110.16000000003</v>
      </c>
      <c r="F28" s="300">
        <v>0</v>
      </c>
      <c r="G28" s="300">
        <v>0</v>
      </c>
      <c r="H28" s="300">
        <v>0</v>
      </c>
      <c r="I28" s="300">
        <f t="shared" si="2"/>
        <v>464110.16000000003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300">
        <v>157039.99</v>
      </c>
      <c r="F29" s="300">
        <v>5212.69</v>
      </c>
      <c r="G29" s="300">
        <v>0</v>
      </c>
      <c r="H29" s="300">
        <v>0</v>
      </c>
      <c r="I29" s="300">
        <f t="shared" si="2"/>
        <v>162252.68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8">
        <f>SUM(E21:E29)</f>
        <v>52142612.20000001</v>
      </c>
      <c r="F30" s="298">
        <f>SUM(F21:F29)</f>
        <v>5686517.269999998</v>
      </c>
      <c r="G30" s="298">
        <f>SUM(G21:G29)</f>
        <v>-373337.04000000004</v>
      </c>
      <c r="H30" s="298">
        <f>SUM(H21:H29)</f>
        <v>-186675.54999999946</v>
      </c>
      <c r="I30" s="298">
        <f>SUM(I21:I29)</f>
        <v>57269116.88</v>
      </c>
    </row>
    <row r="31" spans="1:9" ht="15.75" customHeight="1" thickTop="1">
      <c r="A31" s="153"/>
      <c r="B31" s="84"/>
      <c r="C31" s="9"/>
      <c r="D31" s="9"/>
      <c r="E31" s="300"/>
      <c r="F31" s="300"/>
      <c r="G31" s="300"/>
      <c r="H31" s="300"/>
      <c r="I31" s="300"/>
    </row>
    <row r="32" spans="1:9" ht="15.75" customHeight="1">
      <c r="A32" s="153"/>
      <c r="B32" s="84"/>
      <c r="C32" s="218" t="s">
        <v>67</v>
      </c>
      <c r="D32" s="172"/>
      <c r="E32" s="300"/>
      <c r="F32" s="300"/>
      <c r="G32" s="300"/>
      <c r="H32" s="300"/>
      <c r="I32" s="300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300">
        <v>2322.5</v>
      </c>
      <c r="F33" s="300">
        <v>0</v>
      </c>
      <c r="G33" s="300">
        <v>0</v>
      </c>
      <c r="H33" s="300">
        <v>0</v>
      </c>
      <c r="I33" s="300">
        <f>SUM(E33:H33)</f>
        <v>2322.5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300">
        <v>0</v>
      </c>
      <c r="F34" s="300">
        <v>0</v>
      </c>
      <c r="G34" s="300">
        <v>0</v>
      </c>
      <c r="H34" s="300">
        <v>0</v>
      </c>
      <c r="I34" s="300">
        <f>SUM(E34:H34)</f>
        <v>0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300">
        <v>0</v>
      </c>
      <c r="F35" s="300">
        <v>0</v>
      </c>
      <c r="G35" s="300">
        <v>0</v>
      </c>
      <c r="H35" s="300">
        <v>0</v>
      </c>
      <c r="I35" s="300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8">
        <f>SUM(E33:E35)</f>
        <v>2322.5</v>
      </c>
      <c r="F36" s="298">
        <f>SUM(F33:F35)</f>
        <v>0</v>
      </c>
      <c r="G36" s="298">
        <f>SUM(G33:G35)</f>
        <v>0</v>
      </c>
      <c r="H36" s="298">
        <f>SUM(H33:H35)</f>
        <v>0</v>
      </c>
      <c r="I36" s="298">
        <f>SUM(I33:I35)</f>
        <v>2322.5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1">
        <f>+E36+E30+E18+'A-1a'!E39+'A-1a'!E34+'A-1a'!E26+'A-1a'!E16+'A-1a'!E12</f>
        <v>54070877.88000002</v>
      </c>
      <c r="F37" s="301">
        <f>+F36+F30+F18+'A-1a'!F39+'A-1a'!F34+'A-1a'!F26+'A-1a'!F16+'A-1a'!F12</f>
        <v>5686517.269999998</v>
      </c>
      <c r="G37" s="301">
        <f>+G36+G30+G18+'A-1a'!G39+'A-1a'!G34+'A-1a'!G26+'A-1a'!G16+'A-1a'!G12</f>
        <v>-373337.04000000004</v>
      </c>
      <c r="H37" s="301">
        <f>+H36+H30+H18+'A-1a'!H39+'A-1a'!H34+'A-1a'!H26+'A-1a'!H16+'A-1a'!H12</f>
        <v>-186675.54999999946</v>
      </c>
      <c r="I37" s="301">
        <f>+I36+I30+I18+'A-1a'!I39+'A-1a'!I34+'A-1a'!I26+'A-1a'!I16+'A-1a'!I12</f>
        <v>59197382.56000001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9" width="12.7109375" style="76" customWidth="1"/>
    <col min="10" max="16384" width="9.140625" style="76" customWidth="1"/>
  </cols>
  <sheetData>
    <row r="1" spans="1:9" ht="17.25">
      <c r="A1" s="397" t="s">
        <v>404</v>
      </c>
      <c r="B1" s="398"/>
      <c r="C1" s="398"/>
      <c r="D1" s="398"/>
      <c r="E1" s="398"/>
      <c r="F1" s="398"/>
      <c r="G1" s="398"/>
      <c r="H1" s="398"/>
      <c r="I1" s="399"/>
    </row>
    <row r="2" spans="1:9" ht="17.25">
      <c r="A2" s="400" t="s">
        <v>449</v>
      </c>
      <c r="B2" s="401"/>
      <c r="C2" s="401"/>
      <c r="D2" s="401"/>
      <c r="E2" s="401"/>
      <c r="F2" s="401"/>
      <c r="G2" s="401"/>
      <c r="H2" s="401"/>
      <c r="I2" s="402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406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405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06"/>
      <c r="D9" s="406"/>
      <c r="E9" s="406"/>
      <c r="F9" s="406"/>
      <c r="G9" s="406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10" ht="12.75">
      <c r="A11" s="153">
        <v>2</v>
      </c>
      <c r="B11" s="153"/>
      <c r="C11" s="286" t="s">
        <v>407</v>
      </c>
      <c r="D11" s="217"/>
      <c r="E11" s="217"/>
      <c r="F11" s="217"/>
      <c r="G11" s="224"/>
      <c r="H11" s="311">
        <v>59197382.94</v>
      </c>
      <c r="I11" s="302">
        <v>54070878.260000005</v>
      </c>
      <c r="J11" s="290"/>
    </row>
    <row r="12" spans="1:10" ht="12.75">
      <c r="A12" s="153">
        <v>3</v>
      </c>
      <c r="B12" s="153"/>
      <c r="C12" s="286" t="s">
        <v>408</v>
      </c>
      <c r="D12" s="217"/>
      <c r="E12" s="217"/>
      <c r="F12" s="217"/>
      <c r="G12" s="224"/>
      <c r="H12" s="311">
        <v>1514043.86000003</v>
      </c>
      <c r="I12" s="302">
        <v>3329519.570000019</v>
      </c>
      <c r="J12" s="290"/>
    </row>
    <row r="13" spans="1:10" ht="12.75">
      <c r="A13" s="153">
        <v>4</v>
      </c>
      <c r="B13" s="153"/>
      <c r="C13" s="286" t="s">
        <v>409</v>
      </c>
      <c r="D13" s="217"/>
      <c r="E13" s="217"/>
      <c r="F13" s="217"/>
      <c r="G13" s="224"/>
      <c r="H13" s="311">
        <v>-1187303</v>
      </c>
      <c r="I13" s="302">
        <v>-1187303</v>
      </c>
      <c r="J13" s="290"/>
    </row>
    <row r="14" spans="1:10" ht="12.75">
      <c r="A14" s="153">
        <v>5</v>
      </c>
      <c r="B14" s="153"/>
      <c r="C14" s="287" t="s">
        <v>430</v>
      </c>
      <c r="D14" s="225"/>
      <c r="E14" s="225"/>
      <c r="F14" s="225"/>
      <c r="G14" s="288"/>
      <c r="H14" s="312">
        <f>SUM(H11:H13)</f>
        <v>59524123.80000003</v>
      </c>
      <c r="I14" s="295">
        <f>SUM(I11:I13)</f>
        <v>56213094.83000003</v>
      </c>
      <c r="J14" s="303"/>
    </row>
    <row r="15" spans="1:10" ht="12.75">
      <c r="A15" s="153"/>
      <c r="B15" s="153"/>
      <c r="C15" s="286"/>
      <c r="D15" s="217"/>
      <c r="E15" s="217"/>
      <c r="F15" s="217"/>
      <c r="G15" s="224"/>
      <c r="H15" s="311"/>
      <c r="I15" s="302"/>
      <c r="J15" s="303"/>
    </row>
    <row r="16" spans="1:10" ht="12.75">
      <c r="A16" s="153">
        <v>6</v>
      </c>
      <c r="B16" s="153"/>
      <c r="C16" s="286" t="s">
        <v>410</v>
      </c>
      <c r="D16" s="217"/>
      <c r="E16" s="217"/>
      <c r="F16" s="217"/>
      <c r="G16" s="224"/>
      <c r="H16" s="311"/>
      <c r="I16" s="302"/>
      <c r="J16" s="303"/>
    </row>
    <row r="17" spans="1:10" ht="12.75">
      <c r="A17" s="153">
        <v>7</v>
      </c>
      <c r="B17" s="153"/>
      <c r="C17" s="286" t="s">
        <v>407</v>
      </c>
      <c r="D17" s="217"/>
      <c r="E17" s="217"/>
      <c r="F17" s="217"/>
      <c r="G17" s="224"/>
      <c r="H17" s="311">
        <v>26455018.1</v>
      </c>
      <c r="I17" s="302">
        <v>22170996.78</v>
      </c>
      <c r="J17" s="303"/>
    </row>
    <row r="18" spans="1:10" ht="12.75">
      <c r="A18" s="153">
        <v>8</v>
      </c>
      <c r="B18" s="153"/>
      <c r="C18" s="286" t="s">
        <v>409</v>
      </c>
      <c r="D18" s="217"/>
      <c r="E18" s="217"/>
      <c r="F18" s="217"/>
      <c r="G18" s="224"/>
      <c r="H18" s="311"/>
      <c r="I18" s="302">
        <v>0</v>
      </c>
      <c r="J18" s="303"/>
    </row>
    <row r="19" spans="1:10" ht="12.75">
      <c r="A19" s="153">
        <v>9</v>
      </c>
      <c r="B19" s="153"/>
      <c r="C19" s="287" t="s">
        <v>431</v>
      </c>
      <c r="D19" s="225"/>
      <c r="E19" s="225"/>
      <c r="F19" s="225"/>
      <c r="G19" s="288"/>
      <c r="H19" s="312">
        <f>SUM(H17:H18)</f>
        <v>26455018.1</v>
      </c>
      <c r="I19" s="295">
        <f>SUM(I17:I18)</f>
        <v>22170996.78</v>
      </c>
      <c r="J19" s="303"/>
    </row>
    <row r="20" spans="1:10" ht="12.75">
      <c r="A20" s="153"/>
      <c r="B20" s="153"/>
      <c r="C20" s="286"/>
      <c r="D20" s="217"/>
      <c r="E20" s="217"/>
      <c r="F20" s="217"/>
      <c r="G20" s="224"/>
      <c r="H20" s="311"/>
      <c r="I20" s="302"/>
      <c r="J20" s="303"/>
    </row>
    <row r="21" spans="1:10" ht="12.75">
      <c r="A21" s="153">
        <v>10</v>
      </c>
      <c r="B21" s="153"/>
      <c r="C21" s="286" t="s">
        <v>411</v>
      </c>
      <c r="D21" s="217"/>
      <c r="E21" s="217"/>
      <c r="F21" s="217"/>
      <c r="G21" s="224"/>
      <c r="H21" s="311"/>
      <c r="I21" s="302"/>
      <c r="J21" s="303"/>
    </row>
    <row r="22" spans="1:10" ht="12.75">
      <c r="A22" s="153">
        <v>11</v>
      </c>
      <c r="B22" s="153"/>
      <c r="C22" s="286" t="s">
        <v>412</v>
      </c>
      <c r="D22" s="217"/>
      <c r="E22" s="217"/>
      <c r="F22" s="217"/>
      <c r="G22" s="224"/>
      <c r="H22" s="311">
        <v>5201946</v>
      </c>
      <c r="I22" s="302">
        <v>-2874073.61693</v>
      </c>
      <c r="J22" s="303"/>
    </row>
    <row r="23" spans="1:10" ht="12.75">
      <c r="A23" s="153">
        <v>12</v>
      </c>
      <c r="B23" s="153"/>
      <c r="C23" s="286" t="s">
        <v>413</v>
      </c>
      <c r="D23" s="217"/>
      <c r="E23" s="217"/>
      <c r="F23" s="217"/>
      <c r="G23" s="224"/>
      <c r="H23" s="311">
        <v>0</v>
      </c>
      <c r="I23" s="302">
        <v>0</v>
      </c>
      <c r="J23" s="303"/>
    </row>
    <row r="24" spans="1:10" ht="12.75">
      <c r="A24" s="153">
        <v>13</v>
      </c>
      <c r="B24" s="153"/>
      <c r="C24" s="286" t="s">
        <v>414</v>
      </c>
      <c r="D24" s="217"/>
      <c r="E24" s="217"/>
      <c r="F24" s="217"/>
      <c r="G24" s="224"/>
      <c r="H24" s="311">
        <v>0</v>
      </c>
      <c r="I24" s="302">
        <v>0</v>
      </c>
      <c r="J24" s="303"/>
    </row>
    <row r="25" spans="1:10" ht="12.75">
      <c r="A25" s="153">
        <v>14</v>
      </c>
      <c r="B25" s="153"/>
      <c r="C25" s="287" t="s">
        <v>432</v>
      </c>
      <c r="D25" s="225"/>
      <c r="E25" s="225"/>
      <c r="F25" s="225"/>
      <c r="G25" s="288"/>
      <c r="H25" s="312">
        <f>SUM(H22:H24)</f>
        <v>5201946</v>
      </c>
      <c r="I25" s="295">
        <f>SUM(I22:I24)</f>
        <v>-2874073.61693</v>
      </c>
      <c r="J25" s="303"/>
    </row>
    <row r="26" spans="1:10" ht="12.75">
      <c r="A26" s="153"/>
      <c r="B26" s="153"/>
      <c r="C26" s="286"/>
      <c r="D26" s="217"/>
      <c r="E26" s="217"/>
      <c r="F26" s="217"/>
      <c r="G26" s="224"/>
      <c r="H26" s="311"/>
      <c r="I26" s="302"/>
      <c r="J26" s="303"/>
    </row>
    <row r="27" spans="1:10" ht="12.75">
      <c r="A27" s="153">
        <v>15</v>
      </c>
      <c r="B27" s="153"/>
      <c r="C27" s="286" t="s">
        <v>415</v>
      </c>
      <c r="D27" s="217"/>
      <c r="E27" s="217"/>
      <c r="F27" s="217"/>
      <c r="G27" s="224"/>
      <c r="H27" s="311"/>
      <c r="I27" s="302"/>
      <c r="J27" s="303"/>
    </row>
    <row r="28" spans="1:10" ht="12.75">
      <c r="A28" s="153">
        <v>16</v>
      </c>
      <c r="B28" s="153"/>
      <c r="C28" s="286" t="s">
        <v>416</v>
      </c>
      <c r="D28" s="217"/>
      <c r="E28" s="217"/>
      <c r="F28" s="217"/>
      <c r="G28" s="224"/>
      <c r="H28" s="311">
        <v>-68590.84</v>
      </c>
      <c r="I28" s="302">
        <v>-70090.84</v>
      </c>
      <c r="J28" s="303"/>
    </row>
    <row r="29" spans="1:10" ht="12.75">
      <c r="A29" s="153">
        <v>17</v>
      </c>
      <c r="B29" s="153"/>
      <c r="C29" s="286" t="s">
        <v>417</v>
      </c>
      <c r="D29" s="217"/>
      <c r="E29" s="217"/>
      <c r="F29" s="217"/>
      <c r="G29" s="224"/>
      <c r="H29" s="311">
        <v>-1731321.18</v>
      </c>
      <c r="I29" s="302">
        <v>-1694328.2400000002</v>
      </c>
      <c r="J29" s="303"/>
    </row>
    <row r="30" spans="1:10" ht="12.75">
      <c r="A30" s="153">
        <v>18</v>
      </c>
      <c r="B30" s="153"/>
      <c r="C30" s="286" t="s">
        <v>418</v>
      </c>
      <c r="D30" s="217"/>
      <c r="E30" s="217"/>
      <c r="F30" s="217"/>
      <c r="G30" s="224"/>
      <c r="H30" s="311"/>
      <c r="I30" s="302">
        <v>0</v>
      </c>
      <c r="J30" s="303"/>
    </row>
    <row r="31" spans="1:10" ht="12.75">
      <c r="A31" s="153">
        <v>19</v>
      </c>
      <c r="B31" s="153"/>
      <c r="C31" s="287" t="s">
        <v>433</v>
      </c>
      <c r="D31" s="225"/>
      <c r="E31" s="225"/>
      <c r="F31" s="225"/>
      <c r="G31" s="288"/>
      <c r="H31" s="312">
        <f>SUM(H28:H30)</f>
        <v>-1799912.02</v>
      </c>
      <c r="I31" s="295">
        <f>SUM(I28:I30)</f>
        <v>-1764419.0800000003</v>
      </c>
      <c r="J31" s="303"/>
    </row>
    <row r="32" spans="1:10" ht="12.75">
      <c r="A32" s="153"/>
      <c r="B32" s="153"/>
      <c r="C32" s="286" t="s">
        <v>26</v>
      </c>
      <c r="D32" s="217"/>
      <c r="E32" s="217"/>
      <c r="F32" s="217"/>
      <c r="G32" s="224"/>
      <c r="H32" s="311"/>
      <c r="I32" s="302"/>
      <c r="J32" s="303"/>
    </row>
    <row r="33" spans="1:10" ht="12.75">
      <c r="A33" s="153">
        <v>20</v>
      </c>
      <c r="B33" s="153"/>
      <c r="C33" s="287" t="s">
        <v>419</v>
      </c>
      <c r="D33" s="225"/>
      <c r="E33" s="225"/>
      <c r="F33" s="225"/>
      <c r="G33" s="288"/>
      <c r="H33" s="311">
        <v>-17054.38</v>
      </c>
      <c r="I33" s="302">
        <v>-17054.38</v>
      </c>
      <c r="J33" s="303"/>
    </row>
    <row r="34" spans="1:10" ht="12.75">
      <c r="A34" s="153"/>
      <c r="B34" s="153"/>
      <c r="C34" s="286"/>
      <c r="D34" s="217"/>
      <c r="E34" s="217"/>
      <c r="F34" s="217"/>
      <c r="G34" s="224"/>
      <c r="H34" s="311"/>
      <c r="I34" s="302"/>
      <c r="J34" s="303"/>
    </row>
    <row r="35" spans="1:10" ht="12.75">
      <c r="A35" s="153">
        <v>21</v>
      </c>
      <c r="B35" s="153"/>
      <c r="C35" s="287" t="s">
        <v>434</v>
      </c>
      <c r="D35" s="225"/>
      <c r="E35" s="225"/>
      <c r="F35" s="225"/>
      <c r="G35" s="288"/>
      <c r="H35" s="311">
        <v>71400</v>
      </c>
      <c r="I35" s="302">
        <v>71400</v>
      </c>
      <c r="J35" s="303"/>
    </row>
    <row r="36" spans="1:10" ht="12.75">
      <c r="A36" s="306">
        <v>21.1</v>
      </c>
      <c r="B36" s="153"/>
      <c r="C36" s="287" t="s">
        <v>584</v>
      </c>
      <c r="D36" s="225"/>
      <c r="E36" s="225"/>
      <c r="F36" s="225"/>
      <c r="G36" s="288"/>
      <c r="H36" s="311">
        <v>-29721418</v>
      </c>
      <c r="I36" s="302">
        <v>-39319021</v>
      </c>
      <c r="J36" s="303"/>
    </row>
    <row r="37" spans="1:10" ht="12.75">
      <c r="A37" s="153">
        <v>22</v>
      </c>
      <c r="B37" s="153"/>
      <c r="C37" s="287" t="s">
        <v>422</v>
      </c>
      <c r="D37" s="225"/>
      <c r="E37" s="225"/>
      <c r="F37" s="225"/>
      <c r="G37" s="288"/>
      <c r="H37" s="311"/>
      <c r="I37" s="302"/>
      <c r="J37" s="290"/>
    </row>
    <row r="38" spans="1:10" ht="12.75">
      <c r="A38" s="153">
        <v>23</v>
      </c>
      <c r="B38" s="153"/>
      <c r="C38" s="287" t="s">
        <v>435</v>
      </c>
      <c r="D38" s="225"/>
      <c r="E38" s="225"/>
      <c r="F38" s="225"/>
      <c r="G38" s="288"/>
      <c r="H38" s="312">
        <f>+H14-H19-H25-H31+H33+H35+H36</f>
        <v>-0.6599999740719795</v>
      </c>
      <c r="I38" s="295">
        <f>+I14-I19-I25-I31+I33+I35+I36</f>
        <v>-584084.6330699772</v>
      </c>
      <c r="J38" s="290"/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07" t="s">
        <v>420</v>
      </c>
      <c r="D42" s="408"/>
      <c r="E42" s="408"/>
      <c r="F42" s="408"/>
      <c r="G42" s="408"/>
      <c r="H42" s="87"/>
      <c r="I42" s="87"/>
    </row>
    <row r="43" spans="1:9" ht="12.75">
      <c r="A43" s="53"/>
      <c r="B43" s="153"/>
      <c r="C43" s="409"/>
      <c r="D43" s="410"/>
      <c r="E43" s="410"/>
      <c r="F43" s="410"/>
      <c r="G43" s="411"/>
      <c r="H43" s="30"/>
      <c r="I43" s="87"/>
    </row>
    <row r="44" spans="1:9" ht="12.75">
      <c r="A44" s="157">
        <v>24</v>
      </c>
      <c r="B44" s="153"/>
      <c r="C44" s="403" t="s">
        <v>421</v>
      </c>
      <c r="D44" s="404"/>
      <c r="E44" s="404"/>
      <c r="F44" s="404"/>
      <c r="G44" s="405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436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437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438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439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440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441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442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443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444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445</v>
      </c>
      <c r="F54" s="217"/>
      <c r="G54" s="224"/>
      <c r="H54" s="304" t="s">
        <v>583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446</v>
      </c>
      <c r="E56" s="230" t="s">
        <v>447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448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7.25">
      <c r="A1" s="397" t="s">
        <v>74</v>
      </c>
      <c r="B1" s="398"/>
      <c r="C1" s="398"/>
      <c r="D1" s="398"/>
      <c r="E1" s="398"/>
      <c r="F1" s="398"/>
      <c r="G1" s="398"/>
      <c r="H1" s="398"/>
      <c r="I1" s="398"/>
      <c r="J1" s="398"/>
      <c r="K1" s="399"/>
    </row>
    <row r="2" spans="1:11" ht="17.25">
      <c r="A2" s="400" t="s">
        <v>75</v>
      </c>
      <c r="B2" s="401"/>
      <c r="C2" s="401"/>
      <c r="D2" s="401"/>
      <c r="E2" s="401"/>
      <c r="F2" s="401"/>
      <c r="G2" s="401"/>
      <c r="H2" s="401"/>
      <c r="I2" s="401"/>
      <c r="J2" s="401"/>
      <c r="K2" s="402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7">
        <v>21390350.739999995</v>
      </c>
      <c r="I9" s="307">
        <v>512042.68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7"/>
      <c r="I10" s="297"/>
      <c r="J10" s="87"/>
      <c r="K10" s="86"/>
    </row>
    <row r="11" spans="1:13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7">
        <v>3505538.56784</v>
      </c>
      <c r="I11" s="297">
        <v>84385.56</v>
      </c>
      <c r="J11" s="87"/>
      <c r="K11" s="297">
        <v>0</v>
      </c>
      <c r="M11" s="290"/>
    </row>
    <row r="12" spans="1:13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7">
        <v>0</v>
      </c>
      <c r="I12" s="297">
        <v>0</v>
      </c>
      <c r="J12" s="87"/>
      <c r="K12" s="297">
        <v>0</v>
      </c>
      <c r="M12" s="290"/>
    </row>
    <row r="13" spans="1:13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7">
        <v>791862.4521600001</v>
      </c>
      <c r="I13" s="297">
        <v>0</v>
      </c>
      <c r="J13" s="87"/>
      <c r="K13" s="297">
        <v>0</v>
      </c>
      <c r="M13" s="290"/>
    </row>
    <row r="14" spans="1:13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7">
        <v>10007</v>
      </c>
      <c r="I14" s="297">
        <v>0</v>
      </c>
      <c r="J14" s="87"/>
      <c r="K14" s="297">
        <v>0</v>
      </c>
      <c r="M14" s="290"/>
    </row>
    <row r="15" spans="1:13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7">
        <v>0</v>
      </c>
      <c r="I15" s="297">
        <v>0</v>
      </c>
      <c r="J15" s="87"/>
      <c r="K15" s="297">
        <v>0</v>
      </c>
      <c r="M15"/>
    </row>
    <row r="16" spans="1:13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9">
        <f>SUM(H10:H15)</f>
        <v>4307408.0200000005</v>
      </c>
      <c r="I16" s="329">
        <f>SUM(I10:I15)</f>
        <v>84385.56</v>
      </c>
      <c r="J16" s="87"/>
      <c r="K16" s="86"/>
      <c r="M16"/>
    </row>
    <row r="17" spans="1:13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7"/>
      <c r="I17" s="297"/>
      <c r="J17" s="87"/>
      <c r="K17" s="86"/>
      <c r="M17"/>
    </row>
    <row r="18" spans="1:13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7">
        <v>373337.04000000004</v>
      </c>
      <c r="I18" s="297">
        <v>0</v>
      </c>
      <c r="J18" s="87"/>
      <c r="K18" s="297">
        <v>0</v>
      </c>
      <c r="M18"/>
    </row>
    <row r="19" spans="1:13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7">
        <v>0</v>
      </c>
      <c r="I19" s="297">
        <v>0</v>
      </c>
      <c r="J19" s="87"/>
      <c r="K19" s="297">
        <v>0</v>
      </c>
      <c r="M19" s="290"/>
    </row>
    <row r="20" spans="1:13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7">
        <v>30814.229999999952</v>
      </c>
      <c r="I20" s="297">
        <v>0</v>
      </c>
      <c r="J20" s="87"/>
      <c r="K20" s="297">
        <v>0</v>
      </c>
      <c r="M20"/>
    </row>
    <row r="21" spans="1:13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9">
        <f>SUM(H17:H20)</f>
        <v>404151.27</v>
      </c>
      <c r="I21" s="329">
        <f>SUM(I17:I20)</f>
        <v>0</v>
      </c>
      <c r="J21" s="87"/>
      <c r="K21" s="86"/>
      <c r="M21"/>
    </row>
    <row r="22" spans="1:13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9">
        <f>+H9+H16-H21</f>
        <v>25293607.489999995</v>
      </c>
      <c r="I22" s="329">
        <f>+I9+I16-I21</f>
        <v>596428.24</v>
      </c>
      <c r="J22" s="87"/>
      <c r="K22" s="86"/>
      <c r="M22"/>
    </row>
    <row r="23" spans="1:13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585</v>
      </c>
      <c r="J23" s="9"/>
      <c r="K23" s="85"/>
      <c r="M23" s="308"/>
    </row>
    <row r="24" spans="1:13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  <c r="M24" s="308"/>
    </row>
    <row r="25" spans="1:13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  <c r="M25" s="308"/>
    </row>
    <row r="26" spans="1:13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586</v>
      </c>
      <c r="K26" s="86"/>
      <c r="M26" s="308"/>
    </row>
    <row r="27" spans="1:11" ht="15.75" customHeight="1">
      <c r="A27" s="153">
        <v>19</v>
      </c>
      <c r="B27" s="53"/>
      <c r="C27" s="20" t="s">
        <v>577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R6" sqref="R6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7.57421875" style="76" bestFit="1" customWidth="1"/>
    <col min="9" max="9" width="16.28125" style="76" bestFit="1" customWidth="1"/>
    <col min="10" max="10" width="14.00390625" style="76" customWidth="1"/>
    <col min="11" max="11" width="12.00390625" style="76" bestFit="1" customWidth="1"/>
    <col min="12" max="12" width="17.57421875" style="76" bestFit="1" customWidth="1"/>
    <col min="13" max="16384" width="9.140625" style="76" customWidth="1"/>
  </cols>
  <sheetData>
    <row r="1" spans="1:12" ht="17.25">
      <c r="A1" s="397" t="s">
        <v>108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9"/>
    </row>
    <row r="2" spans="1:12" ht="17.25">
      <c r="A2" s="400" t="s">
        <v>109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2"/>
    </row>
    <row r="3" spans="1:12" ht="12.75">
      <c r="A3" s="412" t="s">
        <v>110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4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452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455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425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451</v>
      </c>
      <c r="K8" s="49" t="s">
        <v>120</v>
      </c>
      <c r="L8" s="4" t="s">
        <v>426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454</v>
      </c>
      <c r="I9" s="4" t="s">
        <v>451</v>
      </c>
      <c r="J9" s="4" t="s">
        <v>453</v>
      </c>
      <c r="K9" s="4" t="s">
        <v>456</v>
      </c>
      <c r="L9" s="4" t="s">
        <v>454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452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457</v>
      </c>
      <c r="D12" s="238" t="s">
        <v>458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9">
        <v>0</v>
      </c>
      <c r="I13" s="309">
        <v>0</v>
      </c>
      <c r="J13" s="309">
        <v>0</v>
      </c>
      <c r="K13" s="309">
        <v>0</v>
      </c>
      <c r="L13" s="309">
        <f>SUM(H13:K13)</f>
        <v>0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9">
        <v>0</v>
      </c>
      <c r="I14" s="309">
        <v>0</v>
      </c>
      <c r="J14" s="309">
        <v>0</v>
      </c>
      <c r="K14" s="309">
        <v>0</v>
      </c>
      <c r="L14" s="309">
        <f aca="true" t="shared" si="0" ref="L14:L19">SUM(H14:K14)</f>
        <v>0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9">
        <v>0</v>
      </c>
      <c r="I15" s="309">
        <v>0</v>
      </c>
      <c r="J15" s="309">
        <v>0</v>
      </c>
      <c r="K15" s="309">
        <v>0</v>
      </c>
      <c r="L15" s="309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9">
        <v>0</v>
      </c>
      <c r="I16" s="309">
        <v>0</v>
      </c>
      <c r="J16" s="309">
        <v>0</v>
      </c>
      <c r="K16" s="309">
        <v>0</v>
      </c>
      <c r="L16" s="309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9">
        <v>0</v>
      </c>
      <c r="I17" s="309">
        <v>0</v>
      </c>
      <c r="J17" s="309">
        <v>0</v>
      </c>
      <c r="K17" s="309">
        <v>0</v>
      </c>
      <c r="L17" s="309">
        <f t="shared" si="0"/>
        <v>0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9">
        <v>0</v>
      </c>
      <c r="I18" s="309">
        <v>0</v>
      </c>
      <c r="J18" s="309">
        <v>0</v>
      </c>
      <c r="K18" s="309">
        <v>0</v>
      </c>
      <c r="L18" s="309">
        <f t="shared" si="0"/>
        <v>0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9">
        <v>-660631.2</v>
      </c>
      <c r="I19" s="309">
        <v>-42735.23999999999</v>
      </c>
      <c r="J19" s="309">
        <v>0</v>
      </c>
      <c r="K19" s="309">
        <v>0</v>
      </c>
      <c r="L19" s="309">
        <f t="shared" si="0"/>
        <v>-703366.44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8">
        <f>SUM(H13:H19)</f>
        <v>-660631.2</v>
      </c>
      <c r="I20" s="328">
        <f>SUM(I13:I19)</f>
        <v>-42735.23999999999</v>
      </c>
      <c r="J20" s="328">
        <f>SUM(J13:J19)</f>
        <v>0</v>
      </c>
      <c r="K20" s="328">
        <f>SUM(K13:K19)</f>
        <v>0</v>
      </c>
      <c r="L20" s="328">
        <f>SUM(L13:L19)</f>
        <v>-703366.44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10"/>
      <c r="I21" s="310"/>
      <c r="J21" s="310"/>
      <c r="K21" s="310"/>
      <c r="L21" s="310"/>
      <c r="M21" s="40"/>
    </row>
    <row r="22" spans="1:13" ht="12.75">
      <c r="A22" s="84"/>
      <c r="B22" s="166"/>
      <c r="C22" s="243" t="s">
        <v>459</v>
      </c>
      <c r="D22" s="244" t="s">
        <v>460</v>
      </c>
      <c r="E22" s="105"/>
      <c r="F22" s="105"/>
      <c r="G22" s="94"/>
      <c r="H22" s="309"/>
      <c r="I22" s="309"/>
      <c r="J22" s="309"/>
      <c r="K22" s="309"/>
      <c r="L22" s="309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9">
        <v>0</v>
      </c>
      <c r="I23" s="309">
        <v>0</v>
      </c>
      <c r="J23" s="309">
        <v>0</v>
      </c>
      <c r="K23" s="309">
        <v>0</v>
      </c>
      <c r="L23" s="309">
        <f>SUM(H23:K23)</f>
        <v>0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9">
        <v>0</v>
      </c>
      <c r="I24" s="309">
        <v>0</v>
      </c>
      <c r="J24" s="309">
        <v>0</v>
      </c>
      <c r="K24" s="309">
        <v>0</v>
      </c>
      <c r="L24" s="309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9">
        <v>0</v>
      </c>
      <c r="I25" s="309">
        <v>0</v>
      </c>
      <c r="J25" s="309">
        <v>0</v>
      </c>
      <c r="K25" s="309">
        <v>0</v>
      </c>
      <c r="L25" s="309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9">
        <v>-1000</v>
      </c>
      <c r="I26" s="309">
        <v>0</v>
      </c>
      <c r="J26" s="309">
        <v>0</v>
      </c>
      <c r="K26" s="309">
        <v>0</v>
      </c>
      <c r="L26" s="309">
        <f>SUM(H26:K26)</f>
        <v>-1000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11">
        <v>0</v>
      </c>
      <c r="I27" s="309">
        <v>0</v>
      </c>
      <c r="J27" s="309">
        <v>0</v>
      </c>
      <c r="K27" s="309">
        <v>0</v>
      </c>
      <c r="L27" s="311">
        <f>SUM(H27:K27)</f>
        <v>0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8">
        <f>SUM(H23:H27)</f>
        <v>-1000</v>
      </c>
      <c r="I28" s="328">
        <f>SUM(I23:I27)</f>
        <v>0</v>
      </c>
      <c r="J28" s="328">
        <f>SUM(J23:J27)</f>
        <v>0</v>
      </c>
      <c r="K28" s="328">
        <f>SUM(K23:K27)</f>
        <v>0</v>
      </c>
      <c r="L28" s="328">
        <f>SUM(L23:L27)</f>
        <v>-1000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10"/>
      <c r="I29" s="310"/>
      <c r="J29" s="310"/>
      <c r="K29" s="310"/>
      <c r="L29" s="360"/>
      <c r="M29" s="40"/>
    </row>
    <row r="30" spans="1:13" ht="12.75">
      <c r="A30" s="84"/>
      <c r="B30" s="166"/>
      <c r="C30" s="243" t="s">
        <v>462</v>
      </c>
      <c r="D30" s="244" t="s">
        <v>461</v>
      </c>
      <c r="E30" s="105"/>
      <c r="F30" s="105"/>
      <c r="G30" s="94"/>
      <c r="H30" s="309"/>
      <c r="I30" s="309"/>
      <c r="J30" s="309"/>
      <c r="K30" s="309"/>
      <c r="L30" s="309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9">
        <v>0</v>
      </c>
      <c r="I31" s="309">
        <v>0</v>
      </c>
      <c r="J31" s="309">
        <v>0</v>
      </c>
      <c r="K31" s="309">
        <v>0</v>
      </c>
      <c r="L31" s="309">
        <f>SUM(H31:K31)</f>
        <v>0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9">
        <v>0</v>
      </c>
      <c r="I32" s="309">
        <v>0</v>
      </c>
      <c r="J32" s="309">
        <v>0</v>
      </c>
      <c r="K32" s="309">
        <v>0</v>
      </c>
      <c r="L32" s="309">
        <f>SUM(H32:K32)</f>
        <v>0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8">
        <f>SUM(H31:H32)</f>
        <v>0</v>
      </c>
      <c r="I33" s="328">
        <f>SUM(I31:I32)</f>
        <v>0</v>
      </c>
      <c r="J33" s="328">
        <f>SUM(J31:J32)</f>
        <v>0</v>
      </c>
      <c r="K33" s="328">
        <f>SUM(K31:K32)</f>
        <v>0</v>
      </c>
      <c r="L33" s="328">
        <f>SUM(L31:L32)</f>
        <v>0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10"/>
      <c r="I34" s="310"/>
      <c r="J34" s="310"/>
      <c r="K34" s="310"/>
      <c r="L34" s="310"/>
      <c r="M34" s="40"/>
    </row>
    <row r="35" spans="1:13" ht="14.25" customHeight="1">
      <c r="A35" s="84"/>
      <c r="B35" s="166"/>
      <c r="C35" s="243" t="s">
        <v>463</v>
      </c>
      <c r="D35" s="244" t="s">
        <v>464</v>
      </c>
      <c r="E35" s="105"/>
      <c r="F35" s="105"/>
      <c r="G35" s="94"/>
      <c r="H35" s="309"/>
      <c r="I35" s="309"/>
      <c r="J35" s="309"/>
      <c r="K35" s="309"/>
      <c r="L35" s="309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9">
        <v>0</v>
      </c>
      <c r="I36" s="309">
        <v>0</v>
      </c>
      <c r="J36" s="309">
        <v>0</v>
      </c>
      <c r="K36" s="309">
        <v>0</v>
      </c>
      <c r="L36" s="309">
        <f aca="true" t="shared" si="1" ref="L36:L44">SUM(H36:K36)</f>
        <v>0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9">
        <v>0</v>
      </c>
      <c r="I37" s="309">
        <v>0</v>
      </c>
      <c r="J37" s="309">
        <v>0</v>
      </c>
      <c r="K37" s="309">
        <v>0</v>
      </c>
      <c r="L37" s="309">
        <f t="shared" si="1"/>
        <v>0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9">
        <v>6147.15</v>
      </c>
      <c r="I38" s="309">
        <v>0</v>
      </c>
      <c r="J38" s="309">
        <v>0</v>
      </c>
      <c r="K38" s="309">
        <v>0</v>
      </c>
      <c r="L38" s="309">
        <f t="shared" si="1"/>
        <v>6147.15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9">
        <v>0</v>
      </c>
      <c r="I39" s="309">
        <v>0</v>
      </c>
      <c r="J39" s="309">
        <v>0</v>
      </c>
      <c r="K39" s="309">
        <v>0</v>
      </c>
      <c r="L39" s="309">
        <f t="shared" si="1"/>
        <v>0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9">
        <v>0</v>
      </c>
      <c r="I40" s="309">
        <v>0</v>
      </c>
      <c r="J40" s="309">
        <v>0</v>
      </c>
      <c r="K40" s="309">
        <v>0</v>
      </c>
      <c r="L40" s="309">
        <f t="shared" si="1"/>
        <v>0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9">
        <v>0</v>
      </c>
      <c r="I41" s="309">
        <v>0</v>
      </c>
      <c r="J41" s="309">
        <v>0</v>
      </c>
      <c r="K41" s="309">
        <v>0</v>
      </c>
      <c r="L41" s="309">
        <f t="shared" si="1"/>
        <v>0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9">
        <v>0</v>
      </c>
      <c r="I42" s="309">
        <v>0</v>
      </c>
      <c r="J42" s="309">
        <v>0</v>
      </c>
      <c r="K42" s="309">
        <v>0</v>
      </c>
      <c r="L42" s="309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9">
        <v>0</v>
      </c>
      <c r="I43" s="309">
        <v>0</v>
      </c>
      <c r="J43" s="309">
        <v>0</v>
      </c>
      <c r="K43" s="309">
        <v>0</v>
      </c>
      <c r="L43" s="309">
        <f t="shared" si="1"/>
        <v>0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9">
        <v>0</v>
      </c>
      <c r="I44" s="309">
        <v>0</v>
      </c>
      <c r="J44" s="309">
        <v>0</v>
      </c>
      <c r="K44" s="309">
        <v>0</v>
      </c>
      <c r="L44" s="309">
        <f t="shared" si="1"/>
        <v>0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450</v>
      </c>
      <c r="F45" s="9"/>
      <c r="G45" s="85"/>
      <c r="H45" s="298">
        <f>SUM(H36:H44)</f>
        <v>6147.15</v>
      </c>
      <c r="I45" s="328">
        <f>SUM(I36:I44)</f>
        <v>0</v>
      </c>
      <c r="J45" s="328">
        <f>SUM(J36:J44)</f>
        <v>0</v>
      </c>
      <c r="K45" s="328">
        <f>SUM(K36:K44)</f>
        <v>0</v>
      </c>
      <c r="L45" s="328">
        <f>SUM(L36:L44)</f>
        <v>6147.15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10"/>
      <c r="I46" s="310"/>
      <c r="J46" s="310"/>
      <c r="K46" s="310"/>
      <c r="L46" s="310"/>
      <c r="M46" s="40"/>
    </row>
    <row r="47" spans="1:13" ht="14.25" customHeight="1">
      <c r="A47" s="84"/>
      <c r="B47" s="166"/>
      <c r="C47" s="243" t="s">
        <v>465</v>
      </c>
      <c r="D47" s="244" t="s">
        <v>466</v>
      </c>
      <c r="E47" s="105"/>
      <c r="F47" s="105"/>
      <c r="G47" s="94"/>
      <c r="H47" s="309"/>
      <c r="I47" s="309"/>
      <c r="J47" s="309"/>
      <c r="K47" s="309"/>
      <c r="L47" s="309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9">
        <v>-3275022.9900000007</v>
      </c>
      <c r="I48" s="309">
        <v>-201463.79999999993</v>
      </c>
      <c r="J48" s="309">
        <v>0</v>
      </c>
      <c r="K48" s="309">
        <v>0</v>
      </c>
      <c r="L48" s="309">
        <f aca="true" t="shared" si="2" ref="L48:L58">SUM(H48:K48)</f>
        <v>-3476486.7900000005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9">
        <v>-15590017.41</v>
      </c>
      <c r="I49" s="309">
        <v>-3671543.04</v>
      </c>
      <c r="J49" s="309">
        <v>45460.349999999955</v>
      </c>
      <c r="K49" s="309">
        <v>0</v>
      </c>
      <c r="L49" s="309">
        <f t="shared" si="2"/>
        <v>-19216100.099999998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9">
        <v>-963435.21</v>
      </c>
      <c r="I50" s="309">
        <v>-339027.48</v>
      </c>
      <c r="J50" s="309">
        <v>358690.92000000004</v>
      </c>
      <c r="K50" s="309">
        <v>-10007</v>
      </c>
      <c r="L50" s="309">
        <f t="shared" si="2"/>
        <v>-953778.7699999999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9">
        <v>0</v>
      </c>
      <c r="I51" s="309">
        <v>0</v>
      </c>
      <c r="J51" s="309">
        <v>0</v>
      </c>
      <c r="K51" s="309">
        <v>0</v>
      </c>
      <c r="L51" s="309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9">
        <v>-6709.4400000000005</v>
      </c>
      <c r="I52" s="309">
        <v>0</v>
      </c>
      <c r="J52" s="309">
        <v>0</v>
      </c>
      <c r="K52" s="309">
        <v>0</v>
      </c>
      <c r="L52" s="309">
        <f t="shared" si="2"/>
        <v>-6709.4400000000005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9">
        <v>-74892.97999999998</v>
      </c>
      <c r="I53" s="309">
        <v>-1784.64</v>
      </c>
      <c r="J53" s="309">
        <v>0</v>
      </c>
      <c r="K53" s="309">
        <v>0</v>
      </c>
      <c r="L53" s="309">
        <f t="shared" si="2"/>
        <v>-76677.61999999998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9">
        <v>-288599.94</v>
      </c>
      <c r="I54" s="309">
        <v>0</v>
      </c>
      <c r="J54" s="309">
        <v>0</v>
      </c>
      <c r="K54" s="309">
        <v>0</v>
      </c>
      <c r="L54" s="309">
        <f t="shared" si="2"/>
        <v>-288599.94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9">
        <v>-435954.93000000005</v>
      </c>
      <c r="I55" s="309">
        <v>-28154.18</v>
      </c>
      <c r="J55" s="309">
        <v>0</v>
      </c>
      <c r="K55" s="309">
        <v>0</v>
      </c>
      <c r="L55" s="309">
        <f t="shared" si="2"/>
        <v>-464109.11000000004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9">
        <v>-99470.82</v>
      </c>
      <c r="I56" s="309">
        <v>-12601.560000000005</v>
      </c>
      <c r="J56" s="309">
        <v>0</v>
      </c>
      <c r="K56" s="309">
        <v>0</v>
      </c>
      <c r="L56" s="309">
        <f t="shared" si="2"/>
        <v>-112072.38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9">
        <v>-762.97</v>
      </c>
      <c r="I57" s="309">
        <v>-91.08000000000003</v>
      </c>
      <c r="J57" s="309">
        <v>0</v>
      </c>
      <c r="K57" s="309">
        <v>0</v>
      </c>
      <c r="L57" s="309">
        <f t="shared" si="2"/>
        <v>-854.0500000000001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9">
        <v>0</v>
      </c>
      <c r="I58" s="309">
        <v>0</v>
      </c>
      <c r="J58" s="309">
        <v>0</v>
      </c>
      <c r="K58" s="309">
        <v>0</v>
      </c>
      <c r="L58" s="309">
        <f t="shared" si="2"/>
        <v>0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2">
        <f>SUM(H48:H58)</f>
        <v>-20734866.690000005</v>
      </c>
      <c r="I59" s="312">
        <f>SUM(I48:I58)</f>
        <v>-4254665.779999999</v>
      </c>
      <c r="J59" s="312">
        <f>SUM(J48:J58)</f>
        <v>404151.27</v>
      </c>
      <c r="K59" s="312">
        <f>SUM(K48:K58)</f>
        <v>-10007</v>
      </c>
      <c r="L59" s="312">
        <f>SUM(L48:L58)</f>
        <v>-24595388.2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8">
        <f>+H20+H28+H33+H45+H59</f>
        <v>-21390350.740000006</v>
      </c>
      <c r="I60" s="328">
        <f>+I20+I28+I33+I45+I59</f>
        <v>-4297401.02</v>
      </c>
      <c r="J60" s="328">
        <f>+J20+J28+J33+J45+J59</f>
        <v>404151.27</v>
      </c>
      <c r="K60" s="328">
        <f>+K20+K28+K33+K45+K59</f>
        <v>-10007</v>
      </c>
      <c r="L60" s="328">
        <f>+L20+L28+L33+L45+L59</f>
        <v>-25293607.49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67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85" zoomScaleNormal="85" zoomScalePageLayoutView="0" workbookViewId="0" topLeftCell="A1">
      <selection activeCell="M16" sqref="M16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7.25">
      <c r="A1" s="415" t="s">
        <v>124</v>
      </c>
      <c r="B1" s="416"/>
      <c r="C1" s="416"/>
      <c r="D1" s="416"/>
      <c r="E1" s="416"/>
      <c r="F1" s="416"/>
      <c r="G1" s="416"/>
      <c r="H1" s="416"/>
      <c r="I1" s="416"/>
      <c r="J1" s="417"/>
    </row>
    <row r="2" spans="1:10" ht="15.75" customHeight="1">
      <c r="A2" s="418" t="s">
        <v>125</v>
      </c>
      <c r="B2" s="419"/>
      <c r="C2" s="419"/>
      <c r="D2" s="419"/>
      <c r="E2" s="419"/>
      <c r="F2" s="419"/>
      <c r="G2" s="419"/>
      <c r="H2" s="419"/>
      <c r="I2" s="419"/>
      <c r="J2" s="420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467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468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457</v>
      </c>
      <c r="D9" s="65" t="s">
        <v>470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472</v>
      </c>
      <c r="H11" s="313">
        <v>0</v>
      </c>
      <c r="I11" s="314">
        <v>0</v>
      </c>
      <c r="J11" s="315">
        <f>H11-I11</f>
        <v>0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473</v>
      </c>
      <c r="H12" s="313">
        <v>0</v>
      </c>
      <c r="I12" s="314">
        <v>0</v>
      </c>
      <c r="J12" s="315">
        <f>H12-I12</f>
        <v>0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474</v>
      </c>
      <c r="H13" s="314">
        <v>0</v>
      </c>
      <c r="I13" s="314">
        <v>0</v>
      </c>
      <c r="J13" s="314">
        <f>H13-I13</f>
        <v>0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471</v>
      </c>
      <c r="H14" s="319">
        <f>SUM(H11:H13)</f>
        <v>0</v>
      </c>
      <c r="I14" s="319">
        <f>SUM(I11:I13)</f>
        <v>0</v>
      </c>
      <c r="J14" s="319">
        <f>SUM(J11:J13)</f>
        <v>0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4"/>
      <c r="I15" s="314"/>
      <c r="J15" s="314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472</v>
      </c>
      <c r="H16" s="314">
        <v>0</v>
      </c>
      <c r="I16" s="314">
        <v>0</v>
      </c>
      <c r="J16" s="316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473</v>
      </c>
      <c r="H17" s="314">
        <v>0</v>
      </c>
      <c r="I17" s="314">
        <v>0</v>
      </c>
      <c r="J17" s="316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474</v>
      </c>
      <c r="H18" s="317">
        <v>0</v>
      </c>
      <c r="I18" s="314">
        <v>0</v>
      </c>
      <c r="J18" s="316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471</v>
      </c>
      <c r="H19" s="320">
        <f>SUM(H16:H18)</f>
        <v>0</v>
      </c>
      <c r="I19" s="320">
        <f>SUM(I16:I18)</f>
        <v>0</v>
      </c>
      <c r="J19" s="321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4"/>
      <c r="I20" s="314"/>
      <c r="J20" s="316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475</v>
      </c>
      <c r="H21" s="314">
        <v>0</v>
      </c>
      <c r="I21" s="314">
        <v>0</v>
      </c>
      <c r="J21" s="316">
        <f>H21-I21</f>
        <v>0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476</v>
      </c>
      <c r="H22" s="314">
        <v>0</v>
      </c>
      <c r="I22" s="314">
        <v>0</v>
      </c>
      <c r="J22" s="316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471</v>
      </c>
      <c r="H23" s="321">
        <f>SUM(H21:H22)</f>
        <v>0</v>
      </c>
      <c r="I23" s="319">
        <f>SUM(I21:I22)</f>
        <v>0</v>
      </c>
      <c r="J23" s="321">
        <f>SUM(J21:J22)</f>
        <v>0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4">
        <v>0</v>
      </c>
      <c r="I24" s="314">
        <v>0</v>
      </c>
      <c r="J24" s="316">
        <f aca="true" t="shared" si="1" ref="J24:J29">H24-I24</f>
        <v>0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4">
        <v>0</v>
      </c>
      <c r="I25" s="314">
        <v>0</v>
      </c>
      <c r="J25" s="316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4">
        <v>0</v>
      </c>
      <c r="I26" s="314">
        <v>0</v>
      </c>
      <c r="J26" s="316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8">
        <v>0</v>
      </c>
      <c r="I27" s="314">
        <v>0</v>
      </c>
      <c r="J27" s="316">
        <f t="shared" si="1"/>
        <v>0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4">
        <v>0</v>
      </c>
      <c r="I28" s="314">
        <v>0</v>
      </c>
      <c r="J28" s="316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4">
        <v>0</v>
      </c>
      <c r="I29" s="314">
        <v>0</v>
      </c>
      <c r="J29" s="316">
        <f t="shared" si="1"/>
        <v>0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471</v>
      </c>
      <c r="F30" s="69"/>
      <c r="G30" s="70"/>
      <c r="H30" s="319">
        <f>SUM(H24:H29)</f>
        <v>0</v>
      </c>
      <c r="I30" s="319">
        <f>SUM(I24:I29)</f>
        <v>0</v>
      </c>
      <c r="J30" s="321">
        <f>SUM(J24:J29)</f>
        <v>0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477</v>
      </c>
      <c r="F31" s="69"/>
      <c r="G31" s="70"/>
      <c r="H31" s="319">
        <f>+H30+H23+H19+H14</f>
        <v>0</v>
      </c>
      <c r="I31" s="319">
        <f>+I30+I23+I19+I14</f>
        <v>0</v>
      </c>
      <c r="J31" s="321">
        <f>+J30+J23+J19+J14</f>
        <v>0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4"/>
      <c r="I32" s="314"/>
      <c r="J32" s="316"/>
    </row>
    <row r="33" spans="1:11" ht="15.75" customHeight="1">
      <c r="A33" s="148">
        <f>SUM(A31+1)</f>
        <v>24</v>
      </c>
      <c r="B33" s="59"/>
      <c r="C33" s="71" t="s">
        <v>459</v>
      </c>
      <c r="D33" s="72" t="s">
        <v>478</v>
      </c>
      <c r="E33" s="69"/>
      <c r="F33" s="69"/>
      <c r="G33" s="70"/>
      <c r="H33" s="314"/>
      <c r="I33" s="318"/>
      <c r="J33" s="318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4">
        <v>37677.46</v>
      </c>
      <c r="I34" s="314">
        <v>22013.19</v>
      </c>
      <c r="J34" s="318">
        <f>H34-I34</f>
        <v>15664.27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8">
        <v>0</v>
      </c>
      <c r="I35" s="314">
        <v>0</v>
      </c>
      <c r="J35" s="318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8">
        <v>0</v>
      </c>
      <c r="I36" s="314">
        <v>0</v>
      </c>
      <c r="J36" s="318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8">
        <v>214603.72</v>
      </c>
      <c r="I37" s="314">
        <v>324644.14</v>
      </c>
      <c r="J37" s="318">
        <f>H37-I37</f>
        <v>-110040.42000000001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479</v>
      </c>
      <c r="F38" s="69"/>
      <c r="G38" s="70"/>
      <c r="H38" s="322">
        <f>SUM(H34:H37)</f>
        <v>252281.18</v>
      </c>
      <c r="I38" s="322">
        <f>SUM(I34:I37)</f>
        <v>346657.33</v>
      </c>
      <c r="J38" s="322">
        <f>SUM(J34:J37)</f>
        <v>-94376.15000000001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480</v>
      </c>
      <c r="G39" s="70"/>
      <c r="H39" s="323">
        <f>+H31+H38</f>
        <v>252281.18</v>
      </c>
      <c r="I39" s="323">
        <f>+I31+I38</f>
        <v>346657.33</v>
      </c>
      <c r="J39" s="324">
        <f>+J31+J38</f>
        <v>-94376.15000000001</v>
      </c>
    </row>
    <row r="40" ht="10.5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J29" sqref="J29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7.25">
      <c r="A1" s="397" t="s">
        <v>143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9"/>
    </row>
    <row r="2" spans="1:12" ht="17.25">
      <c r="A2" s="400" t="s">
        <v>144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2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467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468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457</v>
      </c>
      <c r="D10" s="244" t="s">
        <v>481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482</v>
      </c>
      <c r="F11" s="132"/>
      <c r="G11" s="54"/>
      <c r="H11" s="54"/>
      <c r="I11" s="95"/>
      <c r="J11" s="300"/>
      <c r="K11" s="300"/>
      <c r="L11" s="309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300">
        <v>23760.64</v>
      </c>
      <c r="K12" s="300">
        <v>5.81</v>
      </c>
      <c r="L12" s="309">
        <f>J12-K12</f>
        <v>23754.829999999998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300"/>
      <c r="L13" s="309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300">
        <v>325</v>
      </c>
      <c r="K14" s="300">
        <v>0</v>
      </c>
      <c r="L14" s="309">
        <f>J14-K14</f>
        <v>325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300">
        <v>171.25</v>
      </c>
      <c r="K15" s="300">
        <v>489</v>
      </c>
      <c r="L15" s="309">
        <f>J15-K15</f>
        <v>-317.75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300">
        <v>0</v>
      </c>
      <c r="K16" s="300">
        <v>0</v>
      </c>
      <c r="L16" s="309">
        <f>J16-K16</f>
        <v>0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300"/>
      <c r="K17" s="300"/>
      <c r="L17" s="309"/>
    </row>
    <row r="18" spans="1:12" ht="12.75">
      <c r="A18" s="84"/>
      <c r="B18" s="85"/>
      <c r="C18" s="9"/>
      <c r="D18" s="9"/>
      <c r="E18" s="132" t="s">
        <v>483</v>
      </c>
      <c r="F18" s="132"/>
      <c r="G18" s="155"/>
      <c r="H18" s="155"/>
      <c r="I18" s="84"/>
      <c r="J18" s="300"/>
      <c r="K18" s="300"/>
      <c r="L18" s="309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300">
        <v>185.01000000000002</v>
      </c>
      <c r="K19" s="300">
        <v>0</v>
      </c>
      <c r="L19" s="309">
        <f aca="true" t="shared" si="1" ref="L19:L28">J19-K19</f>
        <v>185.01000000000002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300"/>
      <c r="K20" s="300"/>
      <c r="L20" s="309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300">
        <v>210.84</v>
      </c>
      <c r="K21" s="300">
        <v>22.5</v>
      </c>
      <c r="L21" s="309">
        <f t="shared" si="1"/>
        <v>188.34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300">
        <v>0</v>
      </c>
      <c r="K22" s="300">
        <v>0</v>
      </c>
      <c r="L22" s="309">
        <f t="shared" si="1"/>
        <v>0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300"/>
      <c r="K23" s="300"/>
      <c r="L23" s="309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300">
        <v>0</v>
      </c>
      <c r="K24" s="300">
        <v>0</v>
      </c>
      <c r="L24" s="309">
        <f t="shared" si="1"/>
        <v>0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300">
        <v>0</v>
      </c>
      <c r="K25" s="300">
        <v>0</v>
      </c>
      <c r="L25" s="309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300">
        <v>0</v>
      </c>
      <c r="K26" s="300">
        <v>0</v>
      </c>
      <c r="L26" s="309">
        <f t="shared" si="1"/>
        <v>0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300">
        <v>0</v>
      </c>
      <c r="K27" s="300">
        <v>0</v>
      </c>
      <c r="L27" s="309">
        <f t="shared" si="1"/>
        <v>0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7">
        <v>0</v>
      </c>
      <c r="K28" s="300">
        <v>0</v>
      </c>
      <c r="L28" s="311">
        <f t="shared" si="1"/>
        <v>0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8">
        <f>SUM(J12:J28)</f>
        <v>24652.739999999998</v>
      </c>
      <c r="K29" s="298">
        <f>SUM(K12:K28)</f>
        <v>517.31</v>
      </c>
      <c r="L29" s="328">
        <f>SUM(L12:L28)</f>
        <v>24135.429999999997</v>
      </c>
    </row>
    <row r="30" spans="1:12" ht="13.5" thickTop="1">
      <c r="A30" s="84"/>
      <c r="B30" s="85"/>
      <c r="C30" s="132" t="s">
        <v>459</v>
      </c>
      <c r="D30" s="244" t="s">
        <v>484</v>
      </c>
      <c r="E30" s="243"/>
      <c r="F30" s="243"/>
      <c r="G30" s="54"/>
      <c r="H30" s="54"/>
      <c r="I30" s="95"/>
      <c r="J30" s="300"/>
      <c r="K30" s="300"/>
      <c r="L30" s="309"/>
    </row>
    <row r="31" spans="1:12" ht="12.75">
      <c r="A31" s="84"/>
      <c r="B31" s="85"/>
      <c r="C31" s="9"/>
      <c r="D31" s="9"/>
      <c r="E31" s="132" t="s">
        <v>482</v>
      </c>
      <c r="F31" s="132"/>
      <c r="G31" s="54"/>
      <c r="H31" s="54"/>
      <c r="I31" s="95"/>
      <c r="J31" s="300"/>
      <c r="K31" s="300"/>
      <c r="L31" s="309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5">
        <v>0</v>
      </c>
      <c r="K32" s="300">
        <v>0</v>
      </c>
      <c r="L32" s="327">
        <f>J32-K32</f>
        <v>0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5"/>
      <c r="K33" s="300"/>
      <c r="L33" s="327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5">
        <v>0</v>
      </c>
      <c r="K34" s="300">
        <v>0</v>
      </c>
      <c r="L34" s="327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5"/>
      <c r="K35" s="300"/>
      <c r="L35" s="327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5">
        <v>0</v>
      </c>
      <c r="K36" s="300">
        <v>0</v>
      </c>
      <c r="L36" s="327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5">
        <v>0</v>
      </c>
      <c r="K37" s="300">
        <v>0</v>
      </c>
      <c r="L37" s="327">
        <f t="shared" si="3"/>
        <v>0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5">
        <v>0</v>
      </c>
      <c r="K38" s="300">
        <v>0</v>
      </c>
      <c r="L38" s="327">
        <f t="shared" si="3"/>
        <v>0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5">
        <v>0</v>
      </c>
      <c r="K39" s="300">
        <v>0</v>
      </c>
      <c r="L39" s="327">
        <f t="shared" si="3"/>
        <v>0</v>
      </c>
    </row>
    <row r="40" spans="1:12" ht="12.75">
      <c r="A40" s="84"/>
      <c r="B40" s="166"/>
      <c r="C40" s="74"/>
      <c r="D40" s="74"/>
      <c r="E40" s="132" t="s">
        <v>483</v>
      </c>
      <c r="F40" s="132"/>
      <c r="G40" s="155"/>
      <c r="H40" s="155"/>
      <c r="I40" s="84"/>
      <c r="J40" s="326"/>
      <c r="K40" s="300">
        <v>0</v>
      </c>
      <c r="L40" s="327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5">
        <v>0</v>
      </c>
      <c r="K41" s="300">
        <v>0</v>
      </c>
      <c r="L41" s="327">
        <f t="shared" si="3"/>
        <v>0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5"/>
      <c r="K42" s="300"/>
      <c r="L42" s="327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5">
        <v>0</v>
      </c>
      <c r="K43" s="300">
        <v>37.17</v>
      </c>
      <c r="L43" s="327">
        <f t="shared" si="3"/>
        <v>-37.17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5">
        <v>0</v>
      </c>
      <c r="K44" s="300">
        <v>0</v>
      </c>
      <c r="L44" s="327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5">
        <v>0</v>
      </c>
      <c r="K45" s="300">
        <v>0</v>
      </c>
      <c r="L45" s="327">
        <f t="shared" si="3"/>
        <v>0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5">
        <v>0</v>
      </c>
      <c r="K46" s="300">
        <v>0</v>
      </c>
      <c r="L46" s="327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6">
        <f>SUM(J32:J46)</f>
        <v>0</v>
      </c>
      <c r="K47" s="296">
        <f>SUM(K32:K46)</f>
        <v>37.17</v>
      </c>
      <c r="L47" s="377">
        <f>SUM(L32:L46)</f>
        <v>-37.17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Du, Kristine</cp:lastModifiedBy>
  <cp:lastPrinted>2013-04-09T19:06:00Z</cp:lastPrinted>
  <dcterms:created xsi:type="dcterms:W3CDTF">1999-02-02T21:59:05Z</dcterms:created>
  <dcterms:modified xsi:type="dcterms:W3CDTF">2013-05-07T17:24:03Z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