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1472" windowHeight="5892" tabRatio="945" activeTab="0"/>
  </bookViews>
  <sheets>
    <sheet name="Cover" sheetId="1" r:id="rId1"/>
    <sheet name="Table of Contents" sheetId="2" r:id="rId2"/>
    <sheet name="A-1a" sheetId="3" r:id="rId3"/>
    <sheet name="A-1a(2)" sheetId="4" r:id="rId4"/>
    <sheet name="A-1d" sheetId="5" r:id="rId5"/>
    <sheet name="A-3" sheetId="6" r:id="rId6"/>
    <sheet name="A-3a" sheetId="7" r:id="rId7"/>
    <sheet name="B1" sheetId="8" r:id="rId8"/>
    <sheet name="B2(1)" sheetId="9" r:id="rId9"/>
    <sheet name="B2(2)" sheetId="10" r:id="rId10"/>
    <sheet name="B2(3)" sheetId="11" r:id="rId11"/>
    <sheet name="B-4" sheetId="12" r:id="rId12"/>
    <sheet name="D-1 &amp; 2" sheetId="13" r:id="rId13"/>
    <sheet name="D-3" sheetId="14" r:id="rId14"/>
    <sheet name="D4-6" sheetId="15" r:id="rId15"/>
    <sheet name="D-7" sheetId="16" r:id="rId16"/>
    <sheet name="EOY Balance" sheetId="17" r:id="rId17"/>
    <sheet name="Declaration" sheetId="18" r:id="rId18"/>
    <sheet name="Index" sheetId="19" r:id="rId19"/>
  </sheets>
  <definedNames>
    <definedName name="_xlnm.Print_Area" localSheetId="4">'A-1d'!$A$1:$I$57</definedName>
    <definedName name="_xlnm.Print_Area" localSheetId="5">'A-3'!$A$1:$K$29</definedName>
    <definedName name="_xlnm.Print_Area" localSheetId="6">'A-3a'!$A$1:$L$60</definedName>
    <definedName name="_xlnm.Print_Area" localSheetId="7">'B1'!$A$1:$J$40</definedName>
    <definedName name="_xlnm.Print_Area" localSheetId="8">'B2(1)'!$A$1:$L$47</definedName>
    <definedName name="_xlnm.Print_Area" localSheetId="9">'B2(2)'!$A$1:$L$46</definedName>
    <definedName name="_xlnm.Print_Area" localSheetId="10">'B2(3)'!$A$1:$L$53</definedName>
    <definedName name="_xlnm.Print_Area" localSheetId="11">'B-4'!$A$1:$G$16</definedName>
    <definedName name="_xlnm.Print_Area" localSheetId="0">'Cover'!$A$1:$J$36</definedName>
    <definedName name="_xlnm.Print_Area" localSheetId="12">'D-1 &amp; 2'!$A$1:$O$63</definedName>
    <definedName name="_xlnm.Print_Area" localSheetId="13">'D-3'!$A$1:$K$55</definedName>
    <definedName name="_xlnm.Print_Area" localSheetId="14">'D4-6'!$A$1:$K$51</definedName>
    <definedName name="_xlnm.Print_Area" localSheetId="15">'D-7'!$A$1:$K$29</definedName>
    <definedName name="_xlnm.Print_Area" localSheetId="17">'Declaration'!$A$1:$L$30</definedName>
    <definedName name="_xlnm.Print_Area" localSheetId="16">'EOY Balance'!$A$1:$K$14</definedName>
    <definedName name="_xlnm.Print_Area" localSheetId="18">'Index'!$A$1:$D$21</definedName>
    <definedName name="_xlnm.Print_Area" localSheetId="1">'Table of Contents'!$A$1:$B$36</definedName>
    <definedName name="_xlnm.Print_Titles" localSheetId="1">'Table of Contents'!$1:$3</definedName>
  </definedNames>
  <calcPr fullCalcOnLoad="1"/>
</workbook>
</file>

<file path=xl/comments11.xml><?xml version="1.0" encoding="utf-8"?>
<comments xmlns="http://schemas.openxmlformats.org/spreadsheetml/2006/main">
  <authors>
    <author>stomomat</author>
  </authors>
  <commentList>
    <comment ref="B32" authorId="0">
      <text>
        <r>
          <rPr>
            <b/>
            <sz val="8"/>
            <rFont val="Tahoma"/>
            <family val="2"/>
          </rPr>
          <t>stomomat:</t>
        </r>
        <r>
          <rPr>
            <sz val="8"/>
            <rFont val="Tahoma"/>
            <family val="2"/>
          </rPr>
          <t xml:space="preserve">
790.1</t>
        </r>
      </text>
    </comment>
  </commentList>
</comments>
</file>

<file path=xl/sharedStrings.xml><?xml version="1.0" encoding="utf-8"?>
<sst xmlns="http://schemas.openxmlformats.org/spreadsheetml/2006/main" count="1092" uniqueCount="609">
  <si>
    <t xml:space="preserve">U# </t>
  </si>
  <si>
    <t>ANNUAL REPORT</t>
  </si>
  <si>
    <t>OF</t>
  </si>
  <si>
    <t>DISTRICT WATER SYSTEM OPERATIONS</t>
  </si>
  <si>
    <t>(NAME OF CORPORATION)</t>
  </si>
  <si>
    <t>(TOWN OR CITY)</t>
  </si>
  <si>
    <t>(COUNTY)</t>
  </si>
  <si>
    <t>TO THE</t>
  </si>
  <si>
    <t>PUBLIC UTILITIES COMMISSION</t>
  </si>
  <si>
    <t>STATE OF CALIFORNIA</t>
  </si>
  <si>
    <t>SCHEDULE A-1a</t>
  </si>
  <si>
    <t>Utility Plant in Service</t>
  </si>
  <si>
    <t>Balance</t>
  </si>
  <si>
    <t>Additions</t>
  </si>
  <si>
    <t>Retirements</t>
  </si>
  <si>
    <t>Line</t>
  </si>
  <si>
    <t>Acct</t>
  </si>
  <si>
    <t>Title of Account</t>
  </si>
  <si>
    <t>During Year</t>
  </si>
  <si>
    <t>No.</t>
  </si>
  <si>
    <t>(a)</t>
  </si>
  <si>
    <t>(b)</t>
  </si>
  <si>
    <t>(c)</t>
  </si>
  <si>
    <t>(d)</t>
  </si>
  <si>
    <t>(e)</t>
  </si>
  <si>
    <t>(f)</t>
  </si>
  <si>
    <t xml:space="preserve"> </t>
  </si>
  <si>
    <t>Organization</t>
  </si>
  <si>
    <t>Franchises and consents (Schedule A-1b)</t>
  </si>
  <si>
    <t>Other intangible plant</t>
  </si>
  <si>
    <t>Total intangible plant</t>
  </si>
  <si>
    <t>Land and land rights</t>
  </si>
  <si>
    <t>Structures and improvements</t>
  </si>
  <si>
    <t>Collecting and impounding reservoirs</t>
  </si>
  <si>
    <t>Lake, river and other intakes</t>
  </si>
  <si>
    <t>Springs and tunnels</t>
  </si>
  <si>
    <t>Wells</t>
  </si>
  <si>
    <t>Supply mains</t>
  </si>
  <si>
    <t>Other source of supply plant</t>
  </si>
  <si>
    <t>Total source of supply plant</t>
  </si>
  <si>
    <t>Boiler plant equipment</t>
  </si>
  <si>
    <t>Other power production equipment</t>
  </si>
  <si>
    <t>Pumping equipment</t>
  </si>
  <si>
    <t>Other pumping plant</t>
  </si>
  <si>
    <t>Total pumping plant</t>
  </si>
  <si>
    <t>Water treatment equipment</t>
  </si>
  <si>
    <t>Total water treatment plant</t>
  </si>
  <si>
    <t>VI.  TRANSMISSION AND DIST. PLANT</t>
  </si>
  <si>
    <t>Reservoirs and tanks</t>
  </si>
  <si>
    <t>Transmission and distribution mains</t>
  </si>
  <si>
    <t>Fire mains</t>
  </si>
  <si>
    <t>Services</t>
  </si>
  <si>
    <t>Meters</t>
  </si>
  <si>
    <t>Meter installations</t>
  </si>
  <si>
    <t>Hydrants</t>
  </si>
  <si>
    <t>Other transmission and distribution plant</t>
  </si>
  <si>
    <t>Total transmission and distribution plant</t>
  </si>
  <si>
    <t>VII. GENERAL PLANT</t>
  </si>
  <si>
    <t>Office furniture and equipment</t>
  </si>
  <si>
    <t>Transportation equipment</t>
  </si>
  <si>
    <t>Stores equipment</t>
  </si>
  <si>
    <t>Laboratory equipment</t>
  </si>
  <si>
    <t>Communication equipment</t>
  </si>
  <si>
    <t>Power operated equipment</t>
  </si>
  <si>
    <t>Tools, shop and garage equipment</t>
  </si>
  <si>
    <t>Other general plant</t>
  </si>
  <si>
    <t>Total general plant</t>
  </si>
  <si>
    <t>VIII.  UNDISTRIBUTED ITEMS</t>
  </si>
  <si>
    <t>Other tangible property</t>
  </si>
  <si>
    <t>Utility plant purchased</t>
  </si>
  <si>
    <t>Utility plant sold</t>
  </si>
  <si>
    <t>Total undistributed items</t>
  </si>
  <si>
    <t xml:space="preserve">   Total utility plant in service</t>
  </si>
  <si>
    <t xml:space="preserve">   </t>
  </si>
  <si>
    <t>SCHEDULE A-3</t>
  </si>
  <si>
    <t>Depreciation and  Amortization Reserves</t>
  </si>
  <si>
    <t>Account 250</t>
  </si>
  <si>
    <t>Account 251</t>
  </si>
  <si>
    <t>Account 252</t>
  </si>
  <si>
    <t>Account 253</t>
  </si>
  <si>
    <t>Limited-Term</t>
  </si>
  <si>
    <t>Utility Plant</t>
  </si>
  <si>
    <t>Utility</t>
  </si>
  <si>
    <t>Acquisition</t>
  </si>
  <si>
    <t>Other</t>
  </si>
  <si>
    <t>Item</t>
  </si>
  <si>
    <t>Plant</t>
  </si>
  <si>
    <t>Investments</t>
  </si>
  <si>
    <t>Adjustments</t>
  </si>
  <si>
    <t>Property</t>
  </si>
  <si>
    <t>Balance in reserves at beginning of year</t>
  </si>
  <si>
    <t>Add:</t>
  </si>
  <si>
    <t>Credits to reserves during year</t>
  </si>
  <si>
    <t>(a) Charged to Account 503, 504, 505</t>
  </si>
  <si>
    <t>(b) Charged to Account 265</t>
  </si>
  <si>
    <t>(c) Charged to Clearing Accounts</t>
  </si>
  <si>
    <t>(d) Salvage recovered</t>
  </si>
  <si>
    <r>
      <t>(e) All other credits</t>
    </r>
    <r>
      <rPr>
        <u val="single"/>
        <vertAlign val="super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/</t>
    </r>
  </si>
  <si>
    <t>Total credits</t>
  </si>
  <si>
    <t>Deduct:</t>
  </si>
  <si>
    <t>Debits to reserves during year</t>
  </si>
  <si>
    <t>(a)  Book cost of property retired</t>
  </si>
  <si>
    <t>(b)  Cost of removal</t>
  </si>
  <si>
    <r>
      <t>(c)  All other debits</t>
    </r>
    <r>
      <rPr>
        <u val="single"/>
        <vertAlign val="super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/</t>
    </r>
  </si>
  <si>
    <t>Total debits</t>
  </si>
  <si>
    <t>Balance in reserve at end of year</t>
  </si>
  <si>
    <t>State method of determining depreciation charges.</t>
  </si>
  <si>
    <t>Report the depreciation claimed in your Federal Income Tax Return for the year - $</t>
  </si>
  <si>
    <t>SCHEDULE A-3a</t>
  </si>
  <si>
    <t>Analysis of Entries in Account 250-Reserve for Depreciation of Utility Plant</t>
  </si>
  <si>
    <t>(This schedule is to be completed if records are maintained showing depreciation reserve by plant accounts)</t>
  </si>
  <si>
    <t>Debits to</t>
  </si>
  <si>
    <t>Credits to</t>
  </si>
  <si>
    <t xml:space="preserve">Reserves </t>
  </si>
  <si>
    <t>Reserve</t>
  </si>
  <si>
    <t>Cost of</t>
  </si>
  <si>
    <t>Beginning</t>
  </si>
  <si>
    <t>Acct.</t>
  </si>
  <si>
    <t>DEPRECIABLE PLANT</t>
  </si>
  <si>
    <t>of Year</t>
  </si>
  <si>
    <t>Removal</t>
  </si>
  <si>
    <t>(Dr.) or Cr.</t>
  </si>
  <si>
    <t>Water plant purchased</t>
  </si>
  <si>
    <t>TOTAL</t>
  </si>
  <si>
    <t>SCHEDULE B-1</t>
  </si>
  <si>
    <t>Operating Revenues</t>
  </si>
  <si>
    <t>Net Change</t>
  </si>
  <si>
    <t>Amount</t>
  </si>
  <si>
    <t>Show Decrease</t>
  </si>
  <si>
    <t>ACCOUNT</t>
  </si>
  <si>
    <t>Metered sales to general customers</t>
  </si>
  <si>
    <t>Unmetered sales to general customers</t>
  </si>
  <si>
    <t>Sales to irrigation customers</t>
  </si>
  <si>
    <t>Private fire protection service</t>
  </si>
  <si>
    <t>Public fire protection service</t>
  </si>
  <si>
    <t>Sales to other water utilities for resale</t>
  </si>
  <si>
    <t>Sales to governmental agencies by contracts</t>
  </si>
  <si>
    <t>Interdepartmental sales</t>
  </si>
  <si>
    <t>Other sales or service</t>
  </si>
  <si>
    <t>Miscellaneous service revenues</t>
  </si>
  <si>
    <t>Rent from water property</t>
  </si>
  <si>
    <t>Interdepartmental rents</t>
  </si>
  <si>
    <t>Other water revenues</t>
  </si>
  <si>
    <t>SCHEDULE B-2</t>
  </si>
  <si>
    <t>Operating Expenses - Class A, B, and C Water Utilities</t>
  </si>
  <si>
    <t>(Respondent should use the group of accounts applicable to its class)</t>
  </si>
  <si>
    <t>Class</t>
  </si>
  <si>
    <t xml:space="preserve">  </t>
  </si>
  <si>
    <t>Account</t>
  </si>
  <si>
    <t>A</t>
  </si>
  <si>
    <t>B</t>
  </si>
  <si>
    <t>C</t>
  </si>
  <si>
    <t>Operation supervision and engineering</t>
  </si>
  <si>
    <t>Operation supervision, labor and expenses</t>
  </si>
  <si>
    <t>Operation labor and expenses</t>
  </si>
  <si>
    <t>Miscellaneous expenses</t>
  </si>
  <si>
    <t>Purchased water</t>
  </si>
  <si>
    <t xml:space="preserve">Maintenance supervision and engineering </t>
  </si>
  <si>
    <t>Maintenance of structures and facilities</t>
  </si>
  <si>
    <t>Maintenance of structures and improvements</t>
  </si>
  <si>
    <t>Maintenance of collect and impound reservoirs</t>
  </si>
  <si>
    <t>Maintenance of source of supply facilities</t>
  </si>
  <si>
    <t>Maintenance of lake, river and other intakes</t>
  </si>
  <si>
    <t>Maintenance of springs and tunnels</t>
  </si>
  <si>
    <t>Maintenance of wells</t>
  </si>
  <si>
    <t>Maintenance of supply mains</t>
  </si>
  <si>
    <t>Maintenance of other source of supply plant</t>
  </si>
  <si>
    <t xml:space="preserve">    Total source of supply expense</t>
  </si>
  <si>
    <t>Operation supervision labor and expense</t>
  </si>
  <si>
    <t>Power production labor and expense</t>
  </si>
  <si>
    <t>Power production labor, expenses and fuel</t>
  </si>
  <si>
    <t>Fuel for power production</t>
  </si>
  <si>
    <t>Pumping labor and expenses</t>
  </si>
  <si>
    <t>Fuel or power purchased for pumping</t>
  </si>
  <si>
    <t>Maintenance supervision and engineering</t>
  </si>
  <si>
    <t>Maintenance of structures and equipment</t>
  </si>
  <si>
    <t>Maintenance of power production equipment</t>
  </si>
  <si>
    <t>Maintenance of pumping equipment</t>
  </si>
  <si>
    <t>Maintenance of other pumping plant</t>
  </si>
  <si>
    <t xml:space="preserve">    Total pumping expenses</t>
  </si>
  <si>
    <t>Chemicals and filtering materials</t>
  </si>
  <si>
    <t>Maintenance of water treatment equipment</t>
  </si>
  <si>
    <t xml:space="preserve">    Total water treatment expenses</t>
  </si>
  <si>
    <t>SCHEDULED B-2</t>
  </si>
  <si>
    <t>Storage facilities expenses</t>
  </si>
  <si>
    <t>Transmission and distribution lines expenses</t>
  </si>
  <si>
    <t>Meter expenses</t>
  </si>
  <si>
    <t>Customer installations expenses</t>
  </si>
  <si>
    <t>Maintenance of structures and plant</t>
  </si>
  <si>
    <t>Maintenance of reservoirs and tanks</t>
  </si>
  <si>
    <t>Maintenance of trans. and distribution mains</t>
  </si>
  <si>
    <t>Maintenance of mains</t>
  </si>
  <si>
    <t>Maintenance of fire mains</t>
  </si>
  <si>
    <t>Maintenance of services</t>
  </si>
  <si>
    <t>Maintenance of other trans. and distribution plant</t>
  </si>
  <si>
    <t>Maintenance of meters</t>
  </si>
  <si>
    <t>Maintenance of hydrants</t>
  </si>
  <si>
    <t>Maintenance of miscellaneous plant</t>
  </si>
  <si>
    <t xml:space="preserve">    Total transmission and distribution expenses</t>
  </si>
  <si>
    <t>Supervision</t>
  </si>
  <si>
    <t>Superv., meter read., other customer acct expenses</t>
  </si>
  <si>
    <t>Meter reading expenses</t>
  </si>
  <si>
    <t>Customer records and collection expenses</t>
  </si>
  <si>
    <t>Customer records and accounts expenses</t>
  </si>
  <si>
    <t>Miscellaneous customer accounts expenses</t>
  </si>
  <si>
    <t>Uncollectible accounts</t>
  </si>
  <si>
    <t xml:space="preserve">    Total customer account expenses</t>
  </si>
  <si>
    <t>Sales expenses</t>
  </si>
  <si>
    <t>Demonstrating and selling expenses</t>
  </si>
  <si>
    <t>Advertising expenses</t>
  </si>
  <si>
    <t>Miscellaneous sales expenses</t>
  </si>
  <si>
    <t>Merchandising, jobbing and contract work</t>
  </si>
  <si>
    <t xml:space="preserve">    Total sales expenses</t>
  </si>
  <si>
    <t>Administrative and general salaries</t>
  </si>
  <si>
    <t>Office supplies and other expenses</t>
  </si>
  <si>
    <t>Property insurance</t>
  </si>
  <si>
    <t>Property insurance, injuries and damages</t>
  </si>
  <si>
    <t>Injuries and damages</t>
  </si>
  <si>
    <t>Employees' pensions and benefits</t>
  </si>
  <si>
    <t>Franchise requirements</t>
  </si>
  <si>
    <t>Regulatory commission expenses</t>
  </si>
  <si>
    <t>Outside services employed</t>
  </si>
  <si>
    <t>Miscellaneous other general expenses</t>
  </si>
  <si>
    <t>Miscellaneous other general operation expenses</t>
  </si>
  <si>
    <t>Miscellaneous general expenses</t>
  </si>
  <si>
    <t>Maintenance of general plant</t>
  </si>
  <si>
    <t xml:space="preserve">    Total administrative and general expenses</t>
  </si>
  <si>
    <t>Rents</t>
  </si>
  <si>
    <t xml:space="preserve">    Total miscellaneous</t>
  </si>
  <si>
    <t xml:space="preserve">        Total operating expenses</t>
  </si>
  <si>
    <t>SCHEDULE B-4</t>
  </si>
  <si>
    <t>Taxes Charged During Year</t>
  </si>
  <si>
    <t>Water</t>
  </si>
  <si>
    <t>Capitalized</t>
  </si>
  <si>
    <t>(See system support for instructions)</t>
  </si>
  <si>
    <t>(Account 507)</t>
  </si>
  <si>
    <t>(Account 321)</t>
  </si>
  <si>
    <t>(Accounts)</t>
  </si>
  <si>
    <t>Taxes on real and personal property</t>
  </si>
  <si>
    <t>Other state and local taxes</t>
  </si>
  <si>
    <t>Other federal taxes</t>
  </si>
  <si>
    <t>Federal income tax</t>
  </si>
  <si>
    <t>SCHEDULE D-1</t>
  </si>
  <si>
    <t>Sources of Supply and Water Developed</t>
  </si>
  <si>
    <t>STREAMS</t>
  </si>
  <si>
    <t>FLOW IN …</t>
  </si>
  <si>
    <r>
      <t>(Unit)</t>
    </r>
    <r>
      <rPr>
        <vertAlign val="superscript"/>
        <sz val="8"/>
        <rFont val="Arial"/>
        <family val="2"/>
      </rPr>
      <t>2</t>
    </r>
  </si>
  <si>
    <t>Annual</t>
  </si>
  <si>
    <t>Quantities</t>
  </si>
  <si>
    <t>From Stream</t>
  </si>
  <si>
    <t>Location of</t>
  </si>
  <si>
    <t>Priority Right</t>
  </si>
  <si>
    <t>Diversions</t>
  </si>
  <si>
    <t>Diverted</t>
  </si>
  <si>
    <t>Remarks</t>
  </si>
  <si>
    <r>
      <t>Diverted Into</t>
    </r>
    <r>
      <rPr>
        <vertAlign val="superscript"/>
        <sz val="10"/>
        <rFont val="Arial"/>
        <family val="2"/>
      </rPr>
      <t xml:space="preserve"> 1</t>
    </r>
  </si>
  <si>
    <t>or Creek</t>
  </si>
  <si>
    <t>Diversion</t>
  </si>
  <si>
    <t>(Name)</t>
  </si>
  <si>
    <t>Point</t>
  </si>
  <si>
    <t>Claim</t>
  </si>
  <si>
    <t>Capacity</t>
  </si>
  <si>
    <t>Max</t>
  </si>
  <si>
    <t>Min</t>
  </si>
  <si>
    <r>
      <t>_____ (Unit)</t>
    </r>
    <r>
      <rPr>
        <vertAlign val="superscript"/>
        <sz val="8"/>
        <rFont val="Arial"/>
        <family val="2"/>
      </rPr>
      <t>2</t>
    </r>
  </si>
  <si>
    <t>WELLS</t>
  </si>
  <si>
    <t xml:space="preserve">Pumping </t>
  </si>
  <si>
    <t>At Plant</t>
  </si>
  <si>
    <t>Pumped</t>
  </si>
  <si>
    <t>(Name or Number)</t>
  </si>
  <si>
    <t>Location</t>
  </si>
  <si>
    <t>Number</t>
  </si>
  <si>
    <t>in Water</t>
  </si>
  <si>
    <t>FLOW IN</t>
  </si>
  <si>
    <t>TUNNELS AND SPRINGS</t>
  </si>
  <si>
    <t>Used</t>
  </si>
  <si>
    <t>Designation</t>
  </si>
  <si>
    <t>Maximum</t>
  </si>
  <si>
    <t>Minimum</t>
  </si>
  <si>
    <t>Purchased Water for Resale</t>
  </si>
  <si>
    <t>Purchased from</t>
  </si>
  <si>
    <t>Annual quantities purchased</t>
  </si>
  <si>
    <t xml:space="preserve">  equals 43,560 cubic foot; in domestic use the thousand gallons or the hundred cubic feet.  The rate of flow or </t>
  </si>
  <si>
    <t xml:space="preserve">  discharge in larger amounts is expressed in cubic feet per second, in gallons per minute, in gallons per day,</t>
  </si>
  <si>
    <t xml:space="preserve">  or in the miner's inch.  Please be careful to state the unit used. </t>
  </si>
  <si>
    <t>SCHEDULE D-2</t>
  </si>
  <si>
    <t>Description of Storage Facilities</t>
  </si>
  <si>
    <t>Combined Capacity</t>
  </si>
  <si>
    <t>Type</t>
  </si>
  <si>
    <t>(Gallons or Acre Feet)</t>
  </si>
  <si>
    <t>A.  Collecting Reservoirs</t>
  </si>
  <si>
    <t xml:space="preserve">         Concrete</t>
  </si>
  <si>
    <t xml:space="preserve">         Earth</t>
  </si>
  <si>
    <t xml:space="preserve">         Wood</t>
  </si>
  <si>
    <t>B.  Distribution Reservoirs</t>
  </si>
  <si>
    <t>C.  Tanks</t>
  </si>
  <si>
    <t xml:space="preserve">         Steel</t>
  </si>
  <si>
    <t>Total</t>
  </si>
  <si>
    <t>SCHEDULE D-3</t>
  </si>
  <si>
    <t>Description of Transmission and Distribution Facilities</t>
  </si>
  <si>
    <t>A.  Length of Ditches, Flumes and Lined Conduits in Miles for Various Capacities</t>
  </si>
  <si>
    <t>Capacities in Cubic Feet Per Second or Miner's Inches (state which)</t>
  </si>
  <si>
    <t>0 to 5</t>
  </si>
  <si>
    <t>6 to 10</t>
  </si>
  <si>
    <t>11 to 20</t>
  </si>
  <si>
    <t>21 to 30</t>
  </si>
  <si>
    <t>31 to 40</t>
  </si>
  <si>
    <t>41 to 50</t>
  </si>
  <si>
    <t>51 to 75</t>
  </si>
  <si>
    <t>76 to 100</t>
  </si>
  <si>
    <t xml:space="preserve">  Ditch</t>
  </si>
  <si>
    <t xml:space="preserve">  Flume</t>
  </si>
  <si>
    <t xml:space="preserve">  Lined conduit</t>
  </si>
  <si>
    <t>All Lengths</t>
  </si>
  <si>
    <t xml:space="preserve">  Lines conduit</t>
  </si>
  <si>
    <t>B.  Footages of Pipe by Inside Diameters in Inches - Not Including Service Piping</t>
  </si>
  <si>
    <t xml:space="preserve"> Cast Iron</t>
  </si>
  <si>
    <t xml:space="preserve"> Cast iron (cement lined)</t>
  </si>
  <si>
    <t xml:space="preserve"> Concrete</t>
  </si>
  <si>
    <t xml:space="preserve"> Copper</t>
  </si>
  <si>
    <t xml:space="preserve"> Riveted Steel</t>
  </si>
  <si>
    <t xml:space="preserve"> Standard Screw</t>
  </si>
  <si>
    <t xml:space="preserve"> Screw or Welded Casing</t>
  </si>
  <si>
    <t xml:space="preserve"> Cement - Asbestos</t>
  </si>
  <si>
    <t xml:space="preserve"> Welded Steel</t>
  </si>
  <si>
    <t xml:space="preserve"> Wood</t>
  </si>
  <si>
    <t xml:space="preserve"> Other (specify)</t>
  </si>
  <si>
    <t>Other Sizes</t>
  </si>
  <si>
    <t>(Specify Sizes)</t>
  </si>
  <si>
    <t>All Sizes</t>
  </si>
  <si>
    <t>SCHEDULE D-4</t>
  </si>
  <si>
    <t>Number of Active Service Connections</t>
  </si>
  <si>
    <t>Metered - Dec 31</t>
  </si>
  <si>
    <t>Flat Rate - Dec 31</t>
  </si>
  <si>
    <t>Prior</t>
  </si>
  <si>
    <t>Current</t>
  </si>
  <si>
    <t>Classification</t>
  </si>
  <si>
    <t>Year</t>
  </si>
  <si>
    <t>Commercial (including domestic)</t>
  </si>
  <si>
    <t>Industrial</t>
  </si>
  <si>
    <t>Public authorities</t>
  </si>
  <si>
    <t>Irrigation</t>
  </si>
  <si>
    <t>Other (specify)</t>
  </si>
  <si>
    <t xml:space="preserve">  Subtotal</t>
  </si>
  <si>
    <t>Private fire connections</t>
  </si>
  <si>
    <t>Public fire hydrants</t>
  </si>
  <si>
    <t xml:space="preserve">  Total</t>
  </si>
  <si>
    <t>SCHEDULE D-5</t>
  </si>
  <si>
    <t xml:space="preserve">Number of Meters and Services on </t>
  </si>
  <si>
    <t>Pipe Systems at End of Year</t>
  </si>
  <si>
    <t>Size</t>
  </si>
  <si>
    <t>3/4 - in</t>
  </si>
  <si>
    <t>1 - in</t>
  </si>
  <si>
    <t>SCHEDULE D-6</t>
  </si>
  <si>
    <t>Meter Testing Data</t>
  </si>
  <si>
    <t>A.</t>
  </si>
  <si>
    <t>Number of Meters Tested During Year as Prescribed</t>
  </si>
  <si>
    <t>in Section VI of General Order No. 103:</t>
  </si>
  <si>
    <t xml:space="preserve">B.  </t>
  </si>
  <si>
    <t>Number of Meters in Service Since Last Test</t>
  </si>
  <si>
    <t>SCHEDULE D-7</t>
  </si>
  <si>
    <t>January</t>
  </si>
  <si>
    <t>February</t>
  </si>
  <si>
    <t>March</t>
  </si>
  <si>
    <t>April</t>
  </si>
  <si>
    <t>May</t>
  </si>
  <si>
    <t>June</t>
  </si>
  <si>
    <t>July</t>
  </si>
  <si>
    <t>Subtotal</t>
  </si>
  <si>
    <t>August</t>
  </si>
  <si>
    <t>September</t>
  </si>
  <si>
    <t>October</t>
  </si>
  <si>
    <t>November</t>
  </si>
  <si>
    <t>December</t>
  </si>
  <si>
    <t>Prior Year</t>
  </si>
  <si>
    <t>Quantity units to be in hundreds of cubic feet, thousands of gallons, acre-feet, or miner's inch-days.</t>
  </si>
  <si>
    <t>Total acres irrigated________________</t>
  </si>
  <si>
    <t>End of Year Balances in Selected Accounts</t>
  </si>
  <si>
    <t>Indicate the end of year balances shown in the district's accounting records for the following accounts:</t>
  </si>
  <si>
    <t>$</t>
  </si>
  <si>
    <t>Signature</t>
  </si>
  <si>
    <t>Date</t>
  </si>
  <si>
    <t>INDEX</t>
  </si>
  <si>
    <t>PAGE</t>
  </si>
  <si>
    <t>Acres Irrigated</t>
  </si>
  <si>
    <t>Advances for construction</t>
  </si>
  <si>
    <t>Construction work in progress</t>
  </si>
  <si>
    <t>Contributions in aid of construction</t>
  </si>
  <si>
    <t>Depreciation and amortization reserves</t>
  </si>
  <si>
    <t>Materials and supplies on hand</t>
  </si>
  <si>
    <t>Meters and services on pipe system</t>
  </si>
  <si>
    <t>Operating expenses</t>
  </si>
  <si>
    <t>Operating revenues</t>
  </si>
  <si>
    <t>Population served</t>
  </si>
  <si>
    <t>Service connections, active</t>
  </si>
  <si>
    <t>Source of supply and water developed</t>
  </si>
  <si>
    <t>Storage facilities</t>
  </si>
  <si>
    <t>Taxes</t>
  </si>
  <si>
    <t>Transmission and distribution facilities</t>
  </si>
  <si>
    <t>Utility plant in service</t>
  </si>
  <si>
    <t>Received  _____________________</t>
  </si>
  <si>
    <t>Examined _____________________</t>
  </si>
  <si>
    <t>5/8 x 3/4 - in</t>
  </si>
  <si>
    <t>SCHEDULE A-1d</t>
  </si>
  <si>
    <t>RATE BASE</t>
  </si>
  <si>
    <t xml:space="preserve"> Title of Account</t>
  </si>
  <si>
    <t xml:space="preserve">     Plant in Service</t>
  </si>
  <si>
    <t xml:space="preserve">     Construction Work in Progress</t>
  </si>
  <si>
    <t xml:space="preserve">     General Office Prorate</t>
  </si>
  <si>
    <t>Less Accumulated Depreciation</t>
  </si>
  <si>
    <t>Less Other Reserves</t>
  </si>
  <si>
    <t xml:space="preserve">     Deferred Income Taxes</t>
  </si>
  <si>
    <t xml:space="preserve">     Deferred Investment Tax Credit</t>
  </si>
  <si>
    <t xml:space="preserve">     Other Reserves</t>
  </si>
  <si>
    <t>Less Adjustments</t>
  </si>
  <si>
    <t xml:space="preserve">     Contributions in Aid of Construction</t>
  </si>
  <si>
    <t xml:space="preserve">     Advances for Construction</t>
  </si>
  <si>
    <t xml:space="preserve">     Other</t>
  </si>
  <si>
    <t>Add Materials and Supplies</t>
  </si>
  <si>
    <t>Working Cash</t>
  </si>
  <si>
    <t>Determination of Operational Cash Requirement</t>
  </si>
  <si>
    <t>TOTAL DISTRICT RATE BASE</t>
  </si>
  <si>
    <t>Rate Base</t>
  </si>
  <si>
    <t>Residential</t>
  </si>
  <si>
    <t>During</t>
  </si>
  <si>
    <t>End</t>
  </si>
  <si>
    <t>Debits or</t>
  </si>
  <si>
    <t>(Credits)</t>
  </si>
  <si>
    <t>End of</t>
  </si>
  <si>
    <t>Total Gross Plant (=Line 2 + Line 3 + Line 4)</t>
  </si>
  <si>
    <t>Total Accumulated Depreciation (=Line 7 + Line 8)</t>
  </si>
  <si>
    <t xml:space="preserve">Total Other Reserves (=Line 11 + Line 12 + Line 13) </t>
  </si>
  <si>
    <t>Total Adjustments (=Line 16 + Line 17 + Line 18)</t>
  </si>
  <si>
    <t>Add Working Cash (=Line 34)</t>
  </si>
  <si>
    <t>(=Line 5 - Line 9 - Line 14 - Line 19 + Line 20 + Line 21)</t>
  </si>
  <si>
    <t>Operating Expenses, Excluding Taxes, Depreciation &amp; Uncollectible</t>
  </si>
  <si>
    <t>Purchased Power &amp; Commodity for Resale*</t>
  </si>
  <si>
    <t>Meter Revenues:  Bimonthly Billing</t>
  </si>
  <si>
    <t>Other Revenues:  Flat Rate Monthly Billing</t>
  </si>
  <si>
    <t>Total Revenues (=Line 27 + Line 28)</t>
  </si>
  <si>
    <t>Ratio - Flat Rate to Total Revenues (=Line 28 / Line 29)</t>
  </si>
  <si>
    <t>5/24 x Line 25 x (100% - Line 30)</t>
  </si>
  <si>
    <t>1/24 x Line 25 x Line 30</t>
  </si>
  <si>
    <t>1/12 x Line 26</t>
  </si>
  <si>
    <t>Operational Cash Requirement  (=Line 31 + Line 32 - Line 33)</t>
  </si>
  <si>
    <t>*</t>
  </si>
  <si>
    <t>Electric power, gas or other fuel purchased for pumping and/or</t>
  </si>
  <si>
    <t>purchased commodity for resale billed after receipt (metered).</t>
  </si>
  <si>
    <t>DISTRICT RATE BASE AND WORKING CASH</t>
  </si>
  <si>
    <t>Total trans. and distribution plant</t>
  </si>
  <si>
    <t>Excluding</t>
  </si>
  <si>
    <t>Salvage</t>
  </si>
  <si>
    <t>Cost</t>
  </si>
  <si>
    <t>of</t>
  </si>
  <si>
    <t>and</t>
  </si>
  <si>
    <t>Net</t>
  </si>
  <si>
    <t>I.</t>
  </si>
  <si>
    <t>SOURCE OF SUPPLY PLANT</t>
  </si>
  <si>
    <t>II.</t>
  </si>
  <si>
    <t>PUMPING PLANT</t>
  </si>
  <si>
    <t>WATER TREATMENT PLANT</t>
  </si>
  <si>
    <t>III.</t>
  </si>
  <si>
    <t>IV.</t>
  </si>
  <si>
    <t>TRANSMISSION AND DISTRIBUTION PLANT</t>
  </si>
  <si>
    <t>V.</t>
  </si>
  <si>
    <t>GENERAL PLANT</t>
  </si>
  <si>
    <t>Preceding</t>
  </si>
  <si>
    <t>in (Parenthesis)</t>
  </si>
  <si>
    <t>Operating Expenses - Class A, B, and C Water Utilities (Continued)</t>
  </si>
  <si>
    <t>WATER SERVICE REVENUES</t>
  </si>
  <si>
    <t>Sub-total</t>
  </si>
  <si>
    <t>Commercial sales</t>
  </si>
  <si>
    <t>Industrial sales</t>
  </si>
  <si>
    <t>Sales to public authorities</t>
  </si>
  <si>
    <t>Metered sales</t>
  </si>
  <si>
    <t>Unmetered sales</t>
  </si>
  <si>
    <t>Total water service revenues</t>
  </si>
  <si>
    <t>OTHER WATER REVENUES</t>
  </si>
  <si>
    <t>Total other water revenues</t>
  </si>
  <si>
    <t>Total operating revenues</t>
  </si>
  <si>
    <t>SOURCE OF SUPPLY EXPENSE</t>
  </si>
  <si>
    <t>Operation</t>
  </si>
  <si>
    <t>Maintenance</t>
  </si>
  <si>
    <t>PUMPING EXPENSES</t>
  </si>
  <si>
    <t>WATER TREATMENT EXPENSES</t>
  </si>
  <si>
    <t>TRANS. AND DIST. EXPENSES</t>
  </si>
  <si>
    <t>CUSTOMER ACCOUNT EXPENSES</t>
  </si>
  <si>
    <t>VI.</t>
  </si>
  <si>
    <t>SALES EXPENSES</t>
  </si>
  <si>
    <t>VII.</t>
  </si>
  <si>
    <t>VIII.</t>
  </si>
  <si>
    <t>MISCELLANEOUS</t>
  </si>
  <si>
    <t>ADMINISTRATIVE AND GENERAL EXPENSES</t>
  </si>
  <si>
    <t>Administrative expenses transferred - Credit</t>
  </si>
  <si>
    <t>Duplicate charges - Credit</t>
  </si>
  <si>
    <t xml:space="preserve">Total </t>
  </si>
  <si>
    <t>Non-Utility</t>
  </si>
  <si>
    <r>
      <t>1</t>
    </r>
    <r>
      <rPr>
        <sz val="9"/>
        <rFont val="Arial"/>
        <family val="2"/>
      </rPr>
      <t xml:space="preserve"> State ditch, pipe line, reservoir, etc., with name, if any.</t>
    </r>
  </si>
  <si>
    <r>
      <t>2</t>
    </r>
    <r>
      <rPr>
        <sz val="9"/>
        <rFont val="Arial"/>
        <family val="2"/>
      </rPr>
      <t xml:space="preserve"> The quantity unit in established use for expressing water stored and used in large amounts is the acre foot, which</t>
    </r>
  </si>
  <si>
    <r>
      <t>3</t>
    </r>
    <r>
      <rPr>
        <sz val="9"/>
        <rFont val="Arial"/>
        <family val="2"/>
      </rPr>
      <t xml:space="preserve">  Average depth to water surface below ground surface.</t>
    </r>
  </si>
  <si>
    <t>Current Year</t>
  </si>
  <si>
    <t>of Service</t>
  </si>
  <si>
    <t>Commercial</t>
  </si>
  <si>
    <t>TABLE OF CONTENTS</t>
  </si>
  <si>
    <t>Schedule A-1a - Account 100.1 - Utility Plant in Service</t>
  </si>
  <si>
    <t>Schedule D-1 - Sources of Supply and Water Developed</t>
  </si>
  <si>
    <t>Schedule D-2 - Description of Storage Facilities</t>
  </si>
  <si>
    <t>Schedule D-3 - Description of Transmission and Distribution Facilities</t>
  </si>
  <si>
    <t>Schedule D-4 - Number of Active Service Connections</t>
  </si>
  <si>
    <t>Schedule D-5 - Number of Meters and Services on Pipe System at End of Year</t>
  </si>
  <si>
    <t>Schedule D-6 - Meter Testing Data</t>
  </si>
  <si>
    <t>Schedule D-7 - Water Delivered to Metered Customers by Months and Years</t>
  </si>
  <si>
    <t>Declaration</t>
  </si>
  <si>
    <t>Index</t>
  </si>
  <si>
    <t>2-3</t>
  </si>
  <si>
    <t>Page</t>
  </si>
  <si>
    <t>DECLARATION</t>
  </si>
  <si>
    <t>Schedule A-1d - District Rate Base and Working Cash</t>
  </si>
  <si>
    <t>Schedule A-3 - Depreciation and Amortization Reserves</t>
  </si>
  <si>
    <t>Schedule A-3a - Analysis of Entries in Account 250 - Reserve for Depreciation of Utility Plant</t>
  </si>
  <si>
    <t>Schedule B-1 - Operating Revenues</t>
  </si>
  <si>
    <t>Schedule B-2 - Operating Expenses - For Class A, B, and C Water Utilities</t>
  </si>
  <si>
    <t>Schedule B-4 - Taxes Charged During Year</t>
  </si>
  <si>
    <t>(PLEASE VERIFY THAT ALL SCHEDULES ARE ACCURATE AND COMPLETE BEFORE SIGNING)</t>
  </si>
  <si>
    <t>A.  Length of Ditches, Flumes and Lined Conduits in Miles for Various Capacities (Continued)</t>
  </si>
  <si>
    <t>Total Taxes</t>
  </si>
  <si>
    <t>Kind of Tax</t>
  </si>
  <si>
    <t>Charged</t>
  </si>
  <si>
    <t>Utility Plant in Service (Continued)</t>
  </si>
  <si>
    <r>
      <t xml:space="preserve">3 </t>
    </r>
    <r>
      <rPr>
        <sz val="10"/>
        <rFont val="Arial"/>
        <family val="2"/>
      </rPr>
      <t>Depth</t>
    </r>
  </si>
  <si>
    <r>
      <t xml:space="preserve">(Unit chosen) </t>
    </r>
    <r>
      <rPr>
        <vertAlign val="superscript"/>
        <sz val="10"/>
        <rFont val="Arial"/>
        <family val="2"/>
      </rPr>
      <t>2</t>
    </r>
  </si>
  <si>
    <t>1.  New, after being received</t>
  </si>
  <si>
    <t>2.  Used, before repair</t>
  </si>
  <si>
    <t>3.  Used, after repair</t>
  </si>
  <si>
    <t>4.  Found fast, requiring billing adjustment</t>
  </si>
  <si>
    <t>1.  Ten years or less</t>
  </si>
  <si>
    <t>2.  More than 10, but less than 15 years</t>
  </si>
  <si>
    <t>3.  More than 15 years</t>
  </si>
  <si>
    <t>Construction Work in Progress</t>
  </si>
  <si>
    <t>Materials and Supplies on hand</t>
  </si>
  <si>
    <t>Advances for Construction</t>
  </si>
  <si>
    <t>Contributions in Aid of Construction</t>
  </si>
  <si>
    <t>Over</t>
  </si>
  <si>
    <t>751 to</t>
  </si>
  <si>
    <t>501 to</t>
  </si>
  <si>
    <t>401 to</t>
  </si>
  <si>
    <t>301 to</t>
  </si>
  <si>
    <t>201 to</t>
  </si>
  <si>
    <t>101 to</t>
  </si>
  <si>
    <t>Name of District:</t>
  </si>
  <si>
    <t>Location:</t>
  </si>
  <si>
    <t xml:space="preserve">Total   </t>
  </si>
  <si>
    <t>I, the undersigned</t>
  </si>
  <si>
    <t>Name of Utility</t>
  </si>
  <si>
    <t xml:space="preserve">under penalty of perjury do declare that this report has been prepared by me, or under my direction, from </t>
  </si>
  <si>
    <t xml:space="preserve">the books, papers and records of the respondent; that I have carefully examined the same, and declare the </t>
  </si>
  <si>
    <t>same to be a complete and correct statement of the business and affairs of the above-named respondent</t>
  </si>
  <si>
    <t>Telephone Number</t>
  </si>
  <si>
    <t>Name of District</t>
  </si>
  <si>
    <t>District</t>
  </si>
  <si>
    <t>at</t>
  </si>
  <si>
    <t>Address of District Office</t>
  </si>
  <si>
    <t>Title (Please Print)</t>
  </si>
  <si>
    <t>Name of District Manager or Equivalent (Please Print)</t>
  </si>
  <si>
    <t>and the operations of its property for the period of January 1, 2012, through December 31, 2012.</t>
  </si>
  <si>
    <t>B.  Footages of Pipe by Inside Diameters in Inches - Not Including Service Piping (Continued)</t>
  </si>
  <si>
    <t>Description</t>
  </si>
  <si>
    <t>I. INTANGIBLE PLANT</t>
  </si>
  <si>
    <t>II. LANDED CAPITAL</t>
  </si>
  <si>
    <t>Total Landed Capital</t>
  </si>
  <si>
    <t>III. SOURCE OF SUPPLY PLANT</t>
  </si>
  <si>
    <t>IV. PUMPING PLANT</t>
  </si>
  <si>
    <t>V. WATER TREATMENT PLANT</t>
  </si>
  <si>
    <t>8-10</t>
  </si>
  <si>
    <t>FOR THE YEAR ENDED DECEMBER 31, 2012</t>
  </si>
  <si>
    <t>REPORT MUST BE FILED NOT LATER THAN APRIL 2, 2013</t>
  </si>
  <si>
    <r>
      <t>1</t>
    </r>
    <r>
      <rPr>
        <vertAlign val="superscript"/>
        <sz val="10"/>
        <rFont val="Arial"/>
        <family val="2"/>
      </rPr>
      <t xml:space="preserve">/ </t>
    </r>
    <r>
      <rPr>
        <sz val="10"/>
        <rFont val="Arial"/>
        <family val="2"/>
      </rPr>
      <t>Indicate the nature of these items and show the accounts affected by the contra entries.</t>
    </r>
  </si>
  <si>
    <t>Los Angeles</t>
  </si>
  <si>
    <t>Metropolitan</t>
  </si>
  <si>
    <t>12035 Burke Street Suite 1, Santa Fe Springs, CA 90670</t>
  </si>
  <si>
    <t>Gardena,</t>
  </si>
  <si>
    <t>Golden State Water Company</t>
  </si>
  <si>
    <t>"See attached schedule"</t>
  </si>
  <si>
    <t>Add General Office, Rgions, District office, CSA allocation</t>
  </si>
  <si>
    <t>Composite Rate</t>
  </si>
  <si>
    <t>NOT AVAILABLE BY DISTRICT</t>
  </si>
  <si>
    <t>Allocation of A&amp;G Expenses</t>
  </si>
  <si>
    <t>State corp. franchise tax</t>
  </si>
  <si>
    <t>Payroll taxes</t>
  </si>
  <si>
    <t>"REFER TO ATTACHED SCHEDULE"</t>
  </si>
  <si>
    <t xml:space="preserve">"REFER TO COMPANY </t>
  </si>
  <si>
    <t>SCHEDULE D-1"</t>
  </si>
  <si>
    <t>"None"</t>
  </si>
  <si>
    <t>Contract</t>
  </si>
  <si>
    <r>
      <t>Water delivered to Metered Customers by Months and Years in _______CCF__________ (Unit Chosen)</t>
    </r>
    <r>
      <rPr>
        <b/>
        <vertAlign val="superscript"/>
        <sz val="12"/>
        <rFont val="Arial"/>
        <family val="2"/>
      </rPr>
      <t>1</t>
    </r>
  </si>
  <si>
    <t>Gladys Farrow</t>
  </si>
  <si>
    <t>Vice President - Finance, Treasurer and Assistant Secretary</t>
  </si>
  <si>
    <t>909 394-3600</t>
  </si>
  <si>
    <t>Transferred Customer Expenses</t>
  </si>
  <si>
    <t>1 1/2 - in</t>
  </si>
  <si>
    <t>2 - in</t>
  </si>
  <si>
    <t>3 - in</t>
  </si>
  <si>
    <t>4 - in</t>
  </si>
  <si>
    <t>6 - in</t>
  </si>
  <si>
    <t>8 - in</t>
  </si>
  <si>
    <t>Groundwater assessments</t>
  </si>
  <si>
    <t>May 2, 2013</t>
  </si>
  <si>
    <t>* Assumes 4.1333 per household.</t>
  </si>
  <si>
    <t>Total population served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</si>
</sst>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00000"/>
    <numFmt numFmtId="167" formatCode="&quot;$&quot;#,##0.00"/>
    <numFmt numFmtId="168" formatCode="0.000%"/>
    <numFmt numFmtId="169" formatCode="#\ ?/4"/>
    <numFmt numFmtId="170" formatCode="m/d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ddd\,\ mmmm\ dd\,\ yyyy"/>
    <numFmt numFmtId="176" formatCode="m/d/yyyy;@"/>
    <numFmt numFmtId="177" formatCode="_(* #,##0_);_(* \(#,##0\);_(* &quot;-&quot;??_);_(@_)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sz val="10"/>
      <name val="Courier"/>
      <family val="3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u val="single"/>
      <vertAlign val="superscript"/>
      <sz val="10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vertAlign val="superscript"/>
      <sz val="9"/>
      <name val="Arial"/>
      <family val="2"/>
    </font>
    <font>
      <b/>
      <vertAlign val="superscript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8.5"/>
      <name val="Arial"/>
      <family val="2"/>
    </font>
    <font>
      <sz val="4"/>
      <name val="Arial"/>
      <family val="2"/>
    </font>
    <font>
      <sz val="14"/>
      <name val="MS Sans Serif"/>
      <family val="2"/>
    </font>
    <font>
      <b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88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6" fillId="0" borderId="0" xfId="60" applyFont="1">
      <alignment/>
      <protection/>
    </xf>
    <xf numFmtId="0" fontId="6" fillId="0" borderId="0" xfId="60" applyFont="1" applyAlignment="1" applyProtection="1">
      <alignment horizontal="fill"/>
      <protection/>
    </xf>
    <xf numFmtId="0" fontId="6" fillId="0" borderId="0" xfId="60" applyFont="1" applyAlignment="1" applyProtection="1">
      <alignment horizontal="left"/>
      <protection/>
    </xf>
    <xf numFmtId="0" fontId="6" fillId="0" borderId="10" xfId="60" applyFont="1" applyBorder="1">
      <alignment/>
      <protection/>
    </xf>
    <xf numFmtId="0" fontId="6" fillId="0" borderId="17" xfId="60" applyFont="1" applyBorder="1">
      <alignment/>
      <protection/>
    </xf>
    <xf numFmtId="39" fontId="6" fillId="0" borderId="0" xfId="60" applyNumberFormat="1" applyFont="1" applyProtection="1">
      <alignment/>
      <protection/>
    </xf>
    <xf numFmtId="1" fontId="6" fillId="0" borderId="0" xfId="60" applyNumberFormat="1" applyFont="1">
      <alignment/>
      <protection/>
    </xf>
    <xf numFmtId="0" fontId="12" fillId="0" borderId="16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11" fillId="0" borderId="19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3" fillId="0" borderId="19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0" fillId="0" borderId="16" xfId="0" applyFont="1" applyBorder="1" applyAlignment="1">
      <alignment/>
    </xf>
    <xf numFmtId="0" fontId="0" fillId="0" borderId="10" xfId="60" applyFont="1" applyBorder="1" applyAlignment="1">
      <alignment horizontal="center"/>
      <protection/>
    </xf>
    <xf numFmtId="0" fontId="0" fillId="0" borderId="10" xfId="60" applyFont="1" applyBorder="1" applyAlignment="1" applyProtection="1">
      <alignment horizontal="center"/>
      <protection/>
    </xf>
    <xf numFmtId="0" fontId="0" fillId="0" borderId="12" xfId="60" applyFont="1" applyBorder="1" applyAlignment="1" applyProtection="1">
      <alignment horizontal="center"/>
      <protection/>
    </xf>
    <xf numFmtId="1" fontId="0" fillId="0" borderId="20" xfId="60" applyNumberFormat="1" applyFont="1" applyBorder="1" applyAlignment="1" applyProtection="1">
      <alignment horizontal="center"/>
      <protection/>
    </xf>
    <xf numFmtId="1" fontId="0" fillId="0" borderId="20" xfId="60" applyNumberFormat="1" applyFont="1" applyBorder="1" applyAlignment="1" applyProtection="1">
      <alignment horizontal="left"/>
      <protection/>
    </xf>
    <xf numFmtId="0" fontId="7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0" fillId="0" borderId="11" xfId="0" applyFont="1" applyBorder="1" applyAlignment="1">
      <alignment/>
    </xf>
    <xf numFmtId="0" fontId="6" fillId="0" borderId="10" xfId="0" applyFont="1" applyBorder="1" applyAlignment="1">
      <alignment horizontal="centerContinuous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60" applyFont="1" applyBorder="1" applyAlignment="1">
      <alignment horizontal="center"/>
      <protection/>
    </xf>
    <xf numFmtId="0" fontId="0" fillId="0" borderId="11" xfId="60" applyFont="1" applyBorder="1" applyAlignment="1" applyProtection="1">
      <alignment horizontal="center"/>
      <protection/>
    </xf>
    <xf numFmtId="0" fontId="0" fillId="0" borderId="14" xfId="60" applyFont="1" applyBorder="1" applyAlignment="1" applyProtection="1">
      <alignment horizontal="center"/>
      <protection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1" fontId="0" fillId="0" borderId="19" xfId="60" applyNumberFormat="1" applyFont="1" applyBorder="1" applyAlignment="1">
      <alignment horizontal="center"/>
      <protection/>
    </xf>
    <xf numFmtId="1" fontId="0" fillId="0" borderId="19" xfId="60" applyNumberFormat="1" applyFont="1" applyBorder="1" applyAlignment="1" applyProtection="1">
      <alignment horizontal="center"/>
      <protection/>
    </xf>
    <xf numFmtId="1" fontId="0" fillId="0" borderId="21" xfId="60" applyNumberFormat="1" applyFont="1" applyBorder="1" applyAlignment="1" applyProtection="1">
      <alignment horizontal="center"/>
      <protection/>
    </xf>
    <xf numFmtId="1" fontId="0" fillId="0" borderId="19" xfId="60" applyNumberFormat="1" applyFont="1" applyBorder="1" applyAlignment="1" applyProtection="1">
      <alignment horizontal="left"/>
      <protection/>
    </xf>
    <xf numFmtId="1" fontId="0" fillId="0" borderId="18" xfId="60" applyNumberFormat="1" applyFont="1" applyBorder="1" applyAlignment="1">
      <alignment horizontal="center"/>
      <protection/>
    </xf>
    <xf numFmtId="0" fontId="6" fillId="0" borderId="11" xfId="60" applyFont="1" applyBorder="1">
      <alignment/>
      <protection/>
    </xf>
    <xf numFmtId="0" fontId="6" fillId="0" borderId="16" xfId="60" applyFont="1" applyBorder="1">
      <alignment/>
      <protection/>
    </xf>
    <xf numFmtId="0" fontId="6" fillId="0" borderId="22" xfId="60" applyFont="1" applyBorder="1">
      <alignment/>
      <protection/>
    </xf>
    <xf numFmtId="1" fontId="0" fillId="0" borderId="0" xfId="60" applyNumberFormat="1" applyFont="1" applyBorder="1" applyAlignment="1">
      <alignment horizontal="center"/>
      <protection/>
    </xf>
    <xf numFmtId="1" fontId="0" fillId="0" borderId="0" xfId="60" applyNumberFormat="1" applyFont="1" applyBorder="1" applyAlignment="1" applyProtection="1">
      <alignment horizontal="center"/>
      <protection/>
    </xf>
    <xf numFmtId="0" fontId="1" fillId="0" borderId="0" xfId="60" applyFont="1" applyBorder="1" applyAlignment="1" applyProtection="1">
      <alignment/>
      <protection/>
    </xf>
    <xf numFmtId="1" fontId="1" fillId="0" borderId="19" xfId="60" applyNumberFormat="1" applyFont="1" applyBorder="1" applyAlignment="1" applyProtection="1">
      <alignment horizontal="left"/>
      <protection/>
    </xf>
    <xf numFmtId="1" fontId="0" fillId="0" borderId="13" xfId="60" applyNumberFormat="1" applyFont="1" applyBorder="1" applyAlignment="1" applyProtection="1">
      <alignment horizontal="center"/>
      <protection/>
    </xf>
    <xf numFmtId="1" fontId="0" fillId="0" borderId="16" xfId="60" applyNumberFormat="1" applyFont="1" applyBorder="1" applyAlignment="1" applyProtection="1">
      <alignment horizontal="center"/>
      <protection/>
    </xf>
    <xf numFmtId="0" fontId="0" fillId="0" borderId="16" xfId="60" applyFont="1" applyBorder="1" applyAlignment="1" applyProtection="1">
      <alignment horizontal="left"/>
      <protection/>
    </xf>
    <xf numFmtId="0" fontId="6" fillId="0" borderId="23" xfId="60" applyFont="1" applyBorder="1">
      <alignment/>
      <protection/>
    </xf>
    <xf numFmtId="1" fontId="1" fillId="0" borderId="20" xfId="60" applyNumberFormat="1" applyFont="1" applyBorder="1" applyAlignment="1" applyProtection="1">
      <alignment horizontal="center"/>
      <protection/>
    </xf>
    <xf numFmtId="1" fontId="1" fillId="0" borderId="16" xfId="60" applyNumberFormat="1" applyFont="1" applyBorder="1" applyAlignment="1" applyProtection="1">
      <alignment/>
      <protection/>
    </xf>
    <xf numFmtId="0" fontId="18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Font="1" applyAlignment="1">
      <alignment/>
    </xf>
    <xf numFmtId="0" fontId="14" fillId="0" borderId="0" xfId="0" applyFont="1" applyAlignment="1" quotePrefix="1">
      <alignment horizontal="right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9" xfId="0" applyFont="1" applyBorder="1" applyAlignment="1">
      <alignment/>
    </xf>
    <xf numFmtId="12" fontId="0" fillId="0" borderId="28" xfId="0" applyNumberFormat="1" applyFont="1" applyBorder="1" applyAlignment="1">
      <alignment horizontal="center"/>
    </xf>
    <xf numFmtId="12" fontId="0" fillId="0" borderId="15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Continuous"/>
    </xf>
    <xf numFmtId="0" fontId="0" fillId="0" borderId="30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22" xfId="0" applyFont="1" applyBorder="1" applyAlignment="1">
      <alignment horizontal="centerContinuous"/>
    </xf>
    <xf numFmtId="0" fontId="0" fillId="0" borderId="28" xfId="0" applyFont="1" applyBorder="1" applyAlignment="1">
      <alignment/>
    </xf>
    <xf numFmtId="0" fontId="1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5" xfId="0" applyFont="1" applyBorder="1" applyAlignment="1">
      <alignment horizontal="center"/>
    </xf>
    <xf numFmtId="16" fontId="10" fillId="0" borderId="0" xfId="0" applyNumberFormat="1" applyFont="1" applyAlignment="1" quotePrefix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 quotePrefix="1">
      <alignment horizontal="right"/>
    </xf>
    <xf numFmtId="0" fontId="0" fillId="0" borderId="0" xfId="0" applyFont="1" applyAlignment="1">
      <alignment horizontal="center"/>
    </xf>
    <xf numFmtId="0" fontId="13" fillId="0" borderId="21" xfId="0" applyFont="1" applyBorder="1" applyAlignment="1">
      <alignment horizontal="centerContinuous"/>
    </xf>
    <xf numFmtId="0" fontId="0" fillId="0" borderId="19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0" fillId="0" borderId="29" xfId="0" applyFont="1" applyBorder="1" applyAlignment="1">
      <alignment horizontal="centerContinuous"/>
    </xf>
    <xf numFmtId="0" fontId="2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Continuous"/>
    </xf>
    <xf numFmtId="0" fontId="0" fillId="0" borderId="23" xfId="0" applyFont="1" applyBorder="1" applyAlignment="1">
      <alignment horizontal="centerContinuous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6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0" fillId="0" borderId="21" xfId="0" applyFont="1" applyBorder="1" applyAlignment="1">
      <alignment horizontal="centerContinuous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" fontId="0" fillId="0" borderId="28" xfId="0" applyNumberFormat="1" applyFont="1" applyBorder="1" applyAlignment="1">
      <alignment horizontal="center"/>
    </xf>
    <xf numFmtId="0" fontId="0" fillId="0" borderId="36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 horizontal="centerContinuous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20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8" xfId="60" applyFont="1" applyBorder="1">
      <alignment/>
      <protection/>
    </xf>
    <xf numFmtId="1" fontId="6" fillId="0" borderId="15" xfId="60" applyNumberFormat="1" applyFont="1" applyBorder="1">
      <alignment/>
      <protection/>
    </xf>
    <xf numFmtId="0" fontId="6" fillId="0" borderId="15" xfId="60" applyFont="1" applyBorder="1">
      <alignment/>
      <protection/>
    </xf>
    <xf numFmtId="0" fontId="0" fillId="0" borderId="15" xfId="60" applyFont="1" applyBorder="1">
      <alignment/>
      <protection/>
    </xf>
    <xf numFmtId="0" fontId="0" fillId="0" borderId="27" xfId="60" applyFont="1" applyBorder="1" applyAlignment="1">
      <alignment horizontal="center"/>
      <protection/>
    </xf>
    <xf numFmtId="1" fontId="0" fillId="0" borderId="27" xfId="60" applyNumberFormat="1" applyFont="1" applyBorder="1" applyAlignment="1">
      <alignment horizontal="center"/>
      <protection/>
    </xf>
    <xf numFmtId="1" fontId="0" fillId="0" borderId="29" xfId="60" applyNumberFormat="1" applyFont="1" applyBorder="1" applyAlignment="1">
      <alignment horizontal="center"/>
      <protection/>
    </xf>
    <xf numFmtId="0" fontId="0" fillId="0" borderId="30" xfId="60" applyFont="1" applyBorder="1" applyAlignment="1">
      <alignment horizontal="center"/>
      <protection/>
    </xf>
    <xf numFmtId="0" fontId="0" fillId="0" borderId="37" xfId="60" applyFont="1" applyBorder="1" applyAlignment="1">
      <alignment horizontal="center"/>
      <protection/>
    </xf>
    <xf numFmtId="0" fontId="0" fillId="0" borderId="30" xfId="60" applyFont="1" applyBorder="1" applyAlignment="1" applyProtection="1">
      <alignment horizontal="center"/>
      <protection/>
    </xf>
    <xf numFmtId="0" fontId="0" fillId="0" borderId="19" xfId="60" applyFont="1" applyBorder="1" applyAlignment="1">
      <alignment horizontal="center"/>
      <protection/>
    </xf>
    <xf numFmtId="0" fontId="0" fillId="0" borderId="19" xfId="60" applyFont="1" applyBorder="1" applyAlignment="1" applyProtection="1">
      <alignment horizontal="center"/>
      <protection/>
    </xf>
    <xf numFmtId="0" fontId="7" fillId="0" borderId="11" xfId="0" applyFont="1" applyBorder="1" applyAlignment="1">
      <alignment horizontal="centerContinuous"/>
    </xf>
    <xf numFmtId="0" fontId="0" fillId="0" borderId="21" xfId="60" applyFont="1" applyBorder="1" applyAlignment="1" applyProtection="1">
      <alignment horizontal="center"/>
      <protection/>
    </xf>
    <xf numFmtId="0" fontId="0" fillId="0" borderId="20" xfId="60" applyFont="1" applyBorder="1" applyAlignment="1" applyProtection="1">
      <alignment horizontal="center"/>
      <protection/>
    </xf>
    <xf numFmtId="0" fontId="0" fillId="0" borderId="18" xfId="60" applyFont="1" applyBorder="1" applyAlignment="1" applyProtection="1">
      <alignment horizontal="center"/>
      <protection/>
    </xf>
    <xf numFmtId="1" fontId="0" fillId="0" borderId="20" xfId="60" applyNumberFormat="1" applyFont="1" applyBorder="1" applyAlignment="1">
      <alignment horizontal="center"/>
      <protection/>
    </xf>
    <xf numFmtId="0" fontId="8" fillId="0" borderId="18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/>
    </xf>
    <xf numFmtId="0" fontId="0" fillId="0" borderId="15" xfId="0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18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18" borderId="19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0" fontId="0" fillId="18" borderId="11" xfId="0" applyFont="1" applyFill="1" applyBorder="1" applyAlignment="1">
      <alignment/>
    </xf>
    <xf numFmtId="0" fontId="0" fillId="0" borderId="19" xfId="0" applyFont="1" applyBorder="1" applyAlignment="1">
      <alignment horizontal="left"/>
    </xf>
    <xf numFmtId="0" fontId="1" fillId="0" borderId="18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6" fillId="0" borderId="19" xfId="0" applyFont="1" applyBorder="1" applyAlignment="1">
      <alignment vertical="top"/>
    </xf>
    <xf numFmtId="0" fontId="10" fillId="0" borderId="39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0" fillId="0" borderId="16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2" fillId="0" borderId="39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24" xfId="0" applyFont="1" applyBorder="1" applyAlignment="1">
      <alignment horizontal="centerContinuous"/>
    </xf>
    <xf numFmtId="0" fontId="0" fillId="0" borderId="3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0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0" fontId="10" fillId="0" borderId="0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0" fillId="0" borderId="2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1" xfId="59" applyFont="1" applyBorder="1">
      <alignment/>
      <protection/>
    </xf>
    <xf numFmtId="0" fontId="0" fillId="0" borderId="42" xfId="59" applyFont="1" applyBorder="1">
      <alignment/>
      <protection/>
    </xf>
    <xf numFmtId="0" fontId="0" fillId="0" borderId="43" xfId="59" applyFont="1" applyBorder="1">
      <alignment/>
      <protection/>
    </xf>
    <xf numFmtId="0" fontId="0" fillId="0" borderId="44" xfId="59" applyFont="1" applyBorder="1">
      <alignment/>
      <protection/>
    </xf>
    <xf numFmtId="0" fontId="0" fillId="0" borderId="0" xfId="59" applyFont="1">
      <alignment/>
      <protection/>
    </xf>
    <xf numFmtId="0" fontId="0" fillId="0" borderId="39" xfId="59" applyFont="1" applyBorder="1">
      <alignment/>
      <protection/>
    </xf>
    <xf numFmtId="0" fontId="0" fillId="0" borderId="0" xfId="59" applyFont="1" applyBorder="1">
      <alignment/>
      <protection/>
    </xf>
    <xf numFmtId="0" fontId="0" fillId="0" borderId="11" xfId="59" applyFont="1" applyBorder="1">
      <alignment/>
      <protection/>
    </xf>
    <xf numFmtId="0" fontId="23" fillId="0" borderId="0" xfId="59" applyFont="1" applyBorder="1" applyAlignment="1">
      <alignment horizontal="centerContinuous"/>
      <protection/>
    </xf>
    <xf numFmtId="0" fontId="0" fillId="0" borderId="0" xfId="59" applyFont="1" applyBorder="1" applyAlignment="1">
      <alignment horizontal="centerContinuous"/>
      <protection/>
    </xf>
    <xf numFmtId="0" fontId="0" fillId="0" borderId="24" xfId="59" applyFont="1" applyBorder="1">
      <alignment/>
      <protection/>
    </xf>
    <xf numFmtId="0" fontId="0" fillId="0" borderId="45" xfId="59" applyFont="1" applyBorder="1">
      <alignment/>
      <protection/>
    </xf>
    <xf numFmtId="0" fontId="0" fillId="0" borderId="15" xfId="59" applyFont="1" applyBorder="1">
      <alignment/>
      <protection/>
    </xf>
    <xf numFmtId="0" fontId="0" fillId="0" borderId="22" xfId="59" applyFont="1" applyBorder="1">
      <alignment/>
      <protection/>
    </xf>
    <xf numFmtId="0" fontId="0" fillId="0" borderId="39" xfId="59" applyFont="1" applyBorder="1" applyAlignment="1">
      <alignment horizontal="right"/>
      <protection/>
    </xf>
    <xf numFmtId="0" fontId="25" fillId="0" borderId="39" xfId="59" applyFont="1" applyBorder="1" applyAlignment="1">
      <alignment horizontal="centerContinuous"/>
      <protection/>
    </xf>
    <xf numFmtId="0" fontId="25" fillId="0" borderId="0" xfId="59" applyFont="1" applyBorder="1" applyAlignment="1">
      <alignment horizontal="centerContinuous"/>
      <protection/>
    </xf>
    <xf numFmtId="0" fontId="6" fillId="0" borderId="39" xfId="59" applyFont="1" applyBorder="1" applyAlignment="1">
      <alignment horizontal="centerContinuous"/>
      <protection/>
    </xf>
    <xf numFmtId="0" fontId="26" fillId="0" borderId="0" xfId="59" applyFont="1" applyAlignment="1">
      <alignment horizontal="centerContinuous"/>
      <protection/>
    </xf>
    <xf numFmtId="0" fontId="6" fillId="0" borderId="0" xfId="59" applyFont="1" applyBorder="1" applyAlignment="1">
      <alignment horizontal="centerContinuous"/>
      <protection/>
    </xf>
    <xf numFmtId="0" fontId="0" fillId="0" borderId="40" xfId="59" applyFont="1" applyBorder="1">
      <alignment/>
      <protection/>
    </xf>
    <xf numFmtId="0" fontId="0" fillId="0" borderId="25" xfId="59" applyFont="1" applyBorder="1">
      <alignment/>
      <protection/>
    </xf>
    <xf numFmtId="0" fontId="0" fillId="0" borderId="26" xfId="59" applyFont="1" applyBorder="1">
      <alignment/>
      <protection/>
    </xf>
    <xf numFmtId="0" fontId="0" fillId="0" borderId="16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8" fillId="0" borderId="19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14" fontId="0" fillId="0" borderId="10" xfId="0" applyNumberFormat="1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0" fillId="0" borderId="46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0" fillId="18" borderId="0" xfId="0" applyFont="1" applyFill="1" applyBorder="1" applyAlignment="1">
      <alignment horizontal="center"/>
    </xf>
    <xf numFmtId="0" fontId="1" fillId="18" borderId="0" xfId="0" applyFont="1" applyFill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5" xfId="0" applyFont="1" applyBorder="1" applyAlignment="1">
      <alignment horizontal="centerContinuous"/>
    </xf>
    <xf numFmtId="0" fontId="0" fillId="0" borderId="30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8" xfId="0" applyFont="1" applyBorder="1" applyAlignment="1">
      <alignment/>
    </xf>
    <xf numFmtId="0" fontId="0" fillId="0" borderId="48" xfId="0" applyFont="1" applyBorder="1" applyAlignment="1">
      <alignment horizontal="centerContinuous"/>
    </xf>
    <xf numFmtId="0" fontId="0" fillId="0" borderId="47" xfId="0" applyFont="1" applyBorder="1" applyAlignment="1">
      <alignment horizontal="centerContinuous"/>
    </xf>
    <xf numFmtId="0" fontId="0" fillId="0" borderId="47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9" xfId="0" applyFont="1" applyBorder="1" applyAlignment="1">
      <alignment horizontal="centerContinuous"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centerContinuous"/>
    </xf>
    <xf numFmtId="0" fontId="27" fillId="0" borderId="18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22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1" fillId="0" borderId="30" xfId="0" applyFont="1" applyBorder="1" applyAlignment="1">
      <alignment horizontal="centerContinuous"/>
    </xf>
    <xf numFmtId="0" fontId="1" fillId="0" borderId="37" xfId="0" applyFont="1" applyBorder="1" applyAlignment="1">
      <alignment horizontal="center"/>
    </xf>
    <xf numFmtId="0" fontId="1" fillId="0" borderId="21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1" xfId="0" applyFont="1" applyBorder="1" applyAlignment="1">
      <alignment horizontal="centerContinuous"/>
    </xf>
    <xf numFmtId="0" fontId="0" fillId="0" borderId="49" xfId="0" applyFont="1" applyBorder="1" applyAlignment="1">
      <alignment/>
    </xf>
    <xf numFmtId="0" fontId="0" fillId="0" borderId="48" xfId="0" applyFont="1" applyBorder="1" applyAlignment="1">
      <alignment/>
    </xf>
    <xf numFmtId="0" fontId="1" fillId="0" borderId="11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4" fillId="0" borderId="15" xfId="59" applyBorder="1" applyAlignment="1">
      <alignment/>
      <protection/>
    </xf>
    <xf numFmtId="0" fontId="28" fillId="0" borderId="0" xfId="59" applyFont="1" applyBorder="1" applyAlignment="1">
      <alignment horizontal="centerContinuous"/>
      <protection/>
    </xf>
    <xf numFmtId="177" fontId="0" fillId="0" borderId="28" xfId="42" applyNumberFormat="1" applyFont="1" applyBorder="1" applyAlignment="1">
      <alignment/>
    </xf>
    <xf numFmtId="177" fontId="0" fillId="0" borderId="17" xfId="42" applyNumberFormat="1" applyFont="1" applyBorder="1" applyAlignment="1">
      <alignment/>
    </xf>
    <xf numFmtId="177" fontId="1" fillId="0" borderId="17" xfId="42" applyNumberFormat="1" applyFont="1" applyBorder="1" applyAlignment="1">
      <alignment/>
    </xf>
    <xf numFmtId="177" fontId="1" fillId="0" borderId="34" xfId="42" applyNumberFormat="1" applyFont="1" applyBorder="1" applyAlignment="1">
      <alignment/>
    </xf>
    <xf numFmtId="177" fontId="0" fillId="0" borderId="17" xfId="0" applyNumberFormat="1" applyFont="1" applyBorder="1" applyAlignment="1">
      <alignment/>
    </xf>
    <xf numFmtId="177" fontId="1" fillId="0" borderId="34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7" fontId="0" fillId="0" borderId="28" xfId="0" applyNumberFormat="1" applyFont="1" applyBorder="1" applyAlignment="1">
      <alignment/>
    </xf>
    <xf numFmtId="177" fontId="1" fillId="0" borderId="50" xfId="0" applyNumberFormat="1" applyFont="1" applyBorder="1" applyAlignment="1">
      <alignment/>
    </xf>
    <xf numFmtId="177" fontId="0" fillId="0" borderId="17" xfId="42" applyNumberFormat="1" applyFont="1" applyBorder="1" applyAlignment="1">
      <alignment/>
    </xf>
    <xf numFmtId="0" fontId="0" fillId="0" borderId="16" xfId="0" applyFont="1" applyBorder="1" applyAlignment="1">
      <alignment/>
    </xf>
    <xf numFmtId="0" fontId="64" fillId="0" borderId="16" xfId="0" applyFont="1" applyBorder="1" applyAlignment="1">
      <alignment/>
    </xf>
    <xf numFmtId="0" fontId="49" fillId="0" borderId="20" xfId="0" applyFont="1" applyBorder="1" applyAlignment="1">
      <alignment/>
    </xf>
    <xf numFmtId="177" fontId="1" fillId="0" borderId="51" xfId="42" applyNumberFormat="1" applyFont="1" applyBorder="1" applyAlignment="1">
      <alignment/>
    </xf>
    <xf numFmtId="0" fontId="64" fillId="0" borderId="0" xfId="0" applyFont="1" applyAlignment="1">
      <alignment/>
    </xf>
    <xf numFmtId="177" fontId="0" fillId="0" borderId="22" xfId="0" applyNumberFormat="1" applyFont="1" applyBorder="1" applyAlignment="1">
      <alignment/>
    </xf>
    <xf numFmtId="177" fontId="0" fillId="0" borderId="11" xfId="0" applyNumberFormat="1" applyFont="1" applyBorder="1" applyAlignment="1">
      <alignment/>
    </xf>
    <xf numFmtId="177" fontId="0" fillId="0" borderId="23" xfId="0" applyNumberFormat="1" applyFont="1" applyBorder="1" applyAlignment="1">
      <alignment/>
    </xf>
    <xf numFmtId="177" fontId="1" fillId="0" borderId="23" xfId="0" applyNumberFormat="1" applyFont="1" applyBorder="1" applyAlignment="1">
      <alignment/>
    </xf>
    <xf numFmtId="177" fontId="6" fillId="0" borderId="16" xfId="60" applyNumberFormat="1" applyFont="1" applyBorder="1" applyProtection="1">
      <alignment/>
      <protection/>
    </xf>
    <xf numFmtId="177" fontId="6" fillId="0" borderId="17" xfId="60" applyNumberFormat="1" applyFont="1" applyBorder="1" applyProtection="1">
      <alignment/>
      <protection/>
    </xf>
    <xf numFmtId="177" fontId="6" fillId="0" borderId="23" xfId="60" applyNumberFormat="1" applyFont="1" applyBorder="1" applyProtection="1">
      <alignment/>
      <protection/>
    </xf>
    <xf numFmtId="177" fontId="6" fillId="0" borderId="17" xfId="60" applyNumberFormat="1" applyFont="1" applyBorder="1" applyProtection="1">
      <alignment/>
      <protection hidden="1"/>
    </xf>
    <xf numFmtId="177" fontId="6" fillId="0" borderId="17" xfId="60" applyNumberFormat="1" applyFont="1" applyBorder="1" applyAlignment="1" applyProtection="1">
      <alignment horizontal="left"/>
      <protection/>
    </xf>
    <xf numFmtId="177" fontId="6" fillId="0" borderId="17" xfId="60" applyNumberFormat="1" applyFont="1" applyBorder="1">
      <alignment/>
      <protection/>
    </xf>
    <xf numFmtId="177" fontId="29" fillId="0" borderId="17" xfId="60" applyNumberFormat="1" applyFont="1" applyBorder="1" applyProtection="1">
      <alignment/>
      <protection/>
    </xf>
    <xf numFmtId="177" fontId="29" fillId="0" borderId="17" xfId="60" applyNumberFormat="1" applyFont="1" applyBorder="1" applyProtection="1">
      <alignment/>
      <protection hidden="1" locked="0"/>
    </xf>
    <xf numFmtId="177" fontId="29" fillId="0" borderId="17" xfId="60" applyNumberFormat="1" applyFont="1" applyBorder="1" applyProtection="1">
      <alignment/>
      <protection hidden="1"/>
    </xf>
    <xf numFmtId="177" fontId="29" fillId="0" borderId="17" xfId="60" applyNumberFormat="1" applyFont="1" applyBorder="1">
      <alignment/>
      <protection/>
    </xf>
    <xf numFmtId="177" fontId="29" fillId="0" borderId="50" xfId="60" applyNumberFormat="1" applyFont="1" applyBorder="1">
      <alignment/>
      <protection/>
    </xf>
    <xf numFmtId="177" fontId="29" fillId="0" borderId="52" xfId="60" applyNumberFormat="1" applyFont="1" applyBorder="1">
      <alignment/>
      <protection/>
    </xf>
    <xf numFmtId="177" fontId="0" fillId="0" borderId="20" xfId="42" applyNumberFormat="1" applyFont="1" applyBorder="1" applyAlignment="1" applyProtection="1">
      <alignment/>
      <protection/>
    </xf>
    <xf numFmtId="177" fontId="0" fillId="0" borderId="28" xfId="42" applyNumberFormat="1" applyFont="1" applyBorder="1" applyAlignment="1">
      <alignment/>
    </xf>
    <xf numFmtId="177" fontId="0" fillId="0" borderId="53" xfId="42" applyNumberFormat="1" applyFont="1" applyBorder="1" applyAlignment="1" applyProtection="1">
      <alignment/>
      <protection/>
    </xf>
    <xf numFmtId="177" fontId="1" fillId="0" borderId="54" xfId="0" applyNumberFormat="1" applyFont="1" applyBorder="1" applyAlignment="1">
      <alignment/>
    </xf>
    <xf numFmtId="177" fontId="1" fillId="0" borderId="17" xfId="0" applyNumberFormat="1" applyFont="1" applyBorder="1" applyAlignment="1">
      <alignment/>
    </xf>
    <xf numFmtId="1" fontId="0" fillId="0" borderId="22" xfId="0" applyNumberFormat="1" applyFont="1" applyFill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5" fillId="0" borderId="15" xfId="0" applyFont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15" xfId="0" applyFont="1" applyBorder="1" applyAlignment="1">
      <alignment/>
    </xf>
    <xf numFmtId="177" fontId="0" fillId="0" borderId="28" xfId="0" applyNumberFormat="1" applyFont="1" applyBorder="1" applyAlignment="1">
      <alignment/>
    </xf>
    <xf numFmtId="177" fontId="1" fillId="0" borderId="50" xfId="42" applyNumberFormat="1" applyFont="1" applyBorder="1" applyAlignment="1">
      <alignment/>
    </xf>
    <xf numFmtId="0" fontId="64" fillId="0" borderId="0" xfId="0" applyFont="1" applyBorder="1" applyAlignment="1">
      <alignment/>
    </xf>
    <xf numFmtId="0" fontId="0" fillId="0" borderId="53" xfId="0" applyBorder="1" applyAlignment="1">
      <alignment/>
    </xf>
    <xf numFmtId="0" fontId="0" fillId="0" borderId="20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49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49" xfId="0" applyFont="1" applyBorder="1" applyAlignment="1">
      <alignment/>
    </xf>
    <xf numFmtId="177" fontId="0" fillId="0" borderId="23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48" xfId="0" applyNumberFormat="1" applyFont="1" applyBorder="1" applyAlignment="1">
      <alignment/>
    </xf>
    <xf numFmtId="177" fontId="0" fillId="0" borderId="47" xfId="0" applyNumberFormat="1" applyFont="1" applyBorder="1" applyAlignment="1">
      <alignment/>
    </xf>
    <xf numFmtId="177" fontId="0" fillId="18" borderId="48" xfId="0" applyNumberFormat="1" applyFont="1" applyFill="1" applyBorder="1" applyAlignment="1">
      <alignment horizontal="center"/>
    </xf>
    <xf numFmtId="177" fontId="0" fillId="18" borderId="48" xfId="0" applyNumberFormat="1" applyFont="1" applyFill="1" applyBorder="1" applyAlignment="1">
      <alignment/>
    </xf>
    <xf numFmtId="177" fontId="0" fillId="18" borderId="22" xfId="0" applyNumberFormat="1" applyFont="1" applyFill="1" applyBorder="1" applyAlignment="1">
      <alignment horizontal="center"/>
    </xf>
    <xf numFmtId="177" fontId="0" fillId="0" borderId="0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51" xfId="0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0" fontId="0" fillId="0" borderId="25" xfId="0" applyFont="1" applyBorder="1" applyAlignment="1">
      <alignment/>
    </xf>
    <xf numFmtId="177" fontId="0" fillId="0" borderId="25" xfId="0" applyNumberFormat="1" applyFont="1" applyBorder="1" applyAlignment="1">
      <alignment/>
    </xf>
    <xf numFmtId="0" fontId="10" fillId="0" borderId="55" xfId="0" applyFont="1" applyBorder="1" applyAlignment="1">
      <alignment/>
    </xf>
    <xf numFmtId="177" fontId="0" fillId="0" borderId="11" xfId="0" applyNumberFormat="1" applyFont="1" applyBorder="1" applyAlignment="1">
      <alignment horizontal="right"/>
    </xf>
    <xf numFmtId="0" fontId="0" fillId="0" borderId="22" xfId="0" applyFont="1" applyFill="1" applyBorder="1" applyAlignment="1">
      <alignment horizontal="center"/>
    </xf>
    <xf numFmtId="0" fontId="64" fillId="0" borderId="15" xfId="0" applyFont="1" applyFill="1" applyBorder="1" applyAlignment="1">
      <alignment/>
    </xf>
    <xf numFmtId="0" fontId="65" fillId="0" borderId="15" xfId="0" applyFont="1" applyBorder="1" applyAlignment="1">
      <alignment/>
    </xf>
    <xf numFmtId="177" fontId="1" fillId="0" borderId="28" xfId="0" applyNumberFormat="1" applyFont="1" applyBorder="1" applyAlignment="1">
      <alignment/>
    </xf>
    <xf numFmtId="177" fontId="1" fillId="0" borderId="22" xfId="0" applyNumberFormat="1" applyFont="1" applyBorder="1" applyAlignment="1">
      <alignment/>
    </xf>
    <xf numFmtId="177" fontId="1" fillId="0" borderId="23" xfId="0" applyNumberFormat="1" applyFont="1" applyBorder="1" applyAlignment="1">
      <alignment/>
    </xf>
    <xf numFmtId="177" fontId="1" fillId="0" borderId="20" xfId="0" applyNumberFormat="1" applyFont="1" applyBorder="1" applyAlignment="1">
      <alignment/>
    </xf>
    <xf numFmtId="177" fontId="1" fillId="0" borderId="16" xfId="0" applyNumberFormat="1" applyFont="1" applyBorder="1" applyAlignment="1">
      <alignment/>
    </xf>
    <xf numFmtId="177" fontId="1" fillId="0" borderId="54" xfId="0" applyNumberFormat="1" applyFont="1" applyBorder="1" applyAlignment="1">
      <alignment/>
    </xf>
    <xf numFmtId="177" fontId="1" fillId="0" borderId="36" xfId="0" applyNumberFormat="1" applyFont="1" applyBorder="1" applyAlignment="1">
      <alignment/>
    </xf>
    <xf numFmtId="177" fontId="1" fillId="0" borderId="56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3" xfId="0" applyBorder="1" applyAlignment="1">
      <alignment horizontal="right"/>
    </xf>
    <xf numFmtId="0" fontId="0" fillId="0" borderId="57" xfId="0" applyBorder="1" applyAlignment="1">
      <alignment/>
    </xf>
    <xf numFmtId="0" fontId="0" fillId="0" borderId="54" xfId="0" applyBorder="1" applyAlignment="1">
      <alignment horizontal="right"/>
    </xf>
    <xf numFmtId="177" fontId="0" fillId="0" borderId="15" xfId="0" applyNumberFormat="1" applyBorder="1" applyAlignment="1">
      <alignment/>
    </xf>
    <xf numFmtId="177" fontId="1" fillId="0" borderId="58" xfId="42" applyNumberFormat="1" applyFont="1" applyBorder="1" applyAlignment="1">
      <alignment/>
    </xf>
    <xf numFmtId="177" fontId="0" fillId="0" borderId="47" xfId="0" applyNumberFormat="1" applyFont="1" applyBorder="1" applyAlignment="1">
      <alignment/>
    </xf>
    <xf numFmtId="177" fontId="0" fillId="0" borderId="49" xfId="0" applyNumberFormat="1" applyFont="1" applyBorder="1" applyAlignment="1">
      <alignment/>
    </xf>
    <xf numFmtId="177" fontId="0" fillId="0" borderId="48" xfId="0" applyNumberFormat="1" applyFont="1" applyBorder="1" applyAlignment="1">
      <alignment/>
    </xf>
    <xf numFmtId="177" fontId="0" fillId="0" borderId="10" xfId="0" applyNumberFormat="1" applyFont="1" applyBorder="1" applyAlignment="1">
      <alignment horizontal="center"/>
    </xf>
    <xf numFmtId="177" fontId="1" fillId="0" borderId="56" xfId="0" applyNumberFormat="1" applyFont="1" applyBorder="1" applyAlignment="1">
      <alignment/>
    </xf>
    <xf numFmtId="177" fontId="1" fillId="0" borderId="36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61" applyFont="1" applyBorder="1" applyAlignment="1" applyProtection="1">
      <alignment horizontal="left"/>
      <protection/>
    </xf>
    <xf numFmtId="177" fontId="0" fillId="0" borderId="15" xfId="0" applyNumberFormat="1" applyFont="1" applyBorder="1" applyAlignment="1">
      <alignment/>
    </xf>
    <xf numFmtId="177" fontId="0" fillId="0" borderId="22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4" fillId="0" borderId="39" xfId="59" applyFont="1" applyBorder="1" applyAlignment="1">
      <alignment horizontal="center"/>
      <protection/>
    </xf>
    <xf numFmtId="0" fontId="24" fillId="0" borderId="0" xfId="59" applyFont="1" applyBorder="1" applyAlignment="1">
      <alignment horizontal="center"/>
      <protection/>
    </xf>
    <xf numFmtId="0" fontId="24" fillId="0" borderId="24" xfId="59" applyFont="1" applyBorder="1" applyAlignment="1">
      <alignment horizontal="center"/>
      <protection/>
    </xf>
    <xf numFmtId="0" fontId="1" fillId="0" borderId="39" xfId="59" applyFont="1" applyBorder="1" applyAlignment="1">
      <alignment horizontal="center"/>
      <protection/>
    </xf>
    <xf numFmtId="0" fontId="1" fillId="0" borderId="0" xfId="59" applyFont="1" applyBorder="1" applyAlignment="1">
      <alignment horizontal="center"/>
      <protection/>
    </xf>
    <xf numFmtId="0" fontId="1" fillId="0" borderId="24" xfId="59" applyFont="1" applyBorder="1" applyAlignment="1">
      <alignment horizontal="center"/>
      <protection/>
    </xf>
    <xf numFmtId="0" fontId="0" fillId="0" borderId="15" xfId="59" applyFont="1" applyBorder="1" applyAlignment="1">
      <alignment horizontal="center"/>
      <protection/>
    </xf>
    <xf numFmtId="0" fontId="6" fillId="0" borderId="29" xfId="59" applyFont="1" applyBorder="1" applyAlignment="1">
      <alignment horizontal="center"/>
      <protection/>
    </xf>
    <xf numFmtId="0" fontId="0" fillId="0" borderId="15" xfId="59" applyFont="1" applyBorder="1" applyAlignment="1">
      <alignment horizontal="center"/>
      <protection/>
    </xf>
    <xf numFmtId="0" fontId="15" fillId="0" borderId="0" xfId="0" applyFont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3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5" fillId="0" borderId="27" xfId="60" applyFont="1" applyBorder="1" applyAlignment="1" applyProtection="1">
      <alignment horizontal="center"/>
      <protection/>
    </xf>
    <xf numFmtId="0" fontId="15" fillId="0" borderId="29" xfId="60" applyFont="1" applyBorder="1" applyAlignment="1" applyProtection="1">
      <alignment horizontal="center"/>
      <protection/>
    </xf>
    <xf numFmtId="0" fontId="15" fillId="0" borderId="30" xfId="60" applyFont="1" applyBorder="1" applyAlignment="1" applyProtection="1">
      <alignment horizontal="center"/>
      <protection/>
    </xf>
    <xf numFmtId="0" fontId="15" fillId="0" borderId="19" xfId="60" applyFont="1" applyBorder="1" applyAlignment="1" applyProtection="1">
      <alignment horizontal="center"/>
      <protection/>
    </xf>
    <xf numFmtId="0" fontId="15" fillId="0" borderId="0" xfId="60" applyFont="1" applyBorder="1" applyAlignment="1" applyProtection="1">
      <alignment horizontal="center"/>
      <protection/>
    </xf>
    <xf numFmtId="0" fontId="15" fillId="0" borderId="11" xfId="60" applyFont="1" applyBorder="1" applyAlignment="1" applyProtection="1">
      <alignment horizontal="center"/>
      <protection/>
    </xf>
    <xf numFmtId="0" fontId="15" fillId="0" borderId="2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20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28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49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0" fontId="0" fillId="0" borderId="34" xfId="0" applyFont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0" fillId="0" borderId="29" xfId="0" applyFont="1" applyBorder="1" applyAlignment="1">
      <alignment horizontal="center" vertical="top"/>
    </xf>
    <xf numFmtId="0" fontId="10" fillId="0" borderId="60" xfId="0" applyFont="1" applyBorder="1" applyAlignment="1">
      <alignment horizontal="center" vertical="top"/>
    </xf>
    <xf numFmtId="0" fontId="1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5" fontId="10" fillId="0" borderId="15" xfId="0" applyNumberFormat="1" applyFont="1" applyBorder="1" applyAlignment="1" quotePrefix="1">
      <alignment horizontal="center"/>
    </xf>
    <xf numFmtId="0" fontId="10" fillId="0" borderId="15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15" xfId="59" applyFont="1" applyBorder="1" applyAlignment="1">
      <alignment horizontal="center"/>
      <protection/>
    </xf>
    <xf numFmtId="0" fontId="15" fillId="0" borderId="61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65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95ARA" xfId="59"/>
    <cellStyle name="Normal_ARPUC19" xfId="60"/>
    <cellStyle name="Normal_ARPUC2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5"/>
  <sheetViews>
    <sheetView tabSelected="1" zoomScale="85" zoomScaleNormal="85" zoomScalePageLayoutView="0" workbookViewId="0" topLeftCell="A1">
      <selection activeCell="D22" sqref="D22:E22"/>
    </sheetView>
  </sheetViews>
  <sheetFormatPr defaultColWidth="9.140625" defaultRowHeight="12.75"/>
  <cols>
    <col min="1" max="1" width="4.421875" style="198" customWidth="1"/>
    <col min="2" max="16384" width="9.140625" style="198" customWidth="1"/>
  </cols>
  <sheetData>
    <row r="1" spans="1:10" ht="15" customHeight="1" thickTop="1">
      <c r="A1" s="194" t="s">
        <v>400</v>
      </c>
      <c r="B1" s="195"/>
      <c r="C1" s="195"/>
      <c r="D1" s="196"/>
      <c r="E1" s="195"/>
      <c r="F1" s="195"/>
      <c r="G1" s="195"/>
      <c r="H1" s="195"/>
      <c r="I1" s="195"/>
      <c r="J1" s="197"/>
    </row>
    <row r="2" spans="1:10" ht="20.25">
      <c r="A2" s="199" t="s">
        <v>401</v>
      </c>
      <c r="B2" s="200"/>
      <c r="C2" s="200"/>
      <c r="D2" s="201"/>
      <c r="E2" s="200"/>
      <c r="F2" s="200"/>
      <c r="G2" s="202"/>
      <c r="H2" s="203"/>
      <c r="I2" s="203"/>
      <c r="J2" s="204"/>
    </row>
    <row r="3" spans="1:10" ht="3" customHeight="1">
      <c r="A3" s="199"/>
      <c r="B3" s="200"/>
      <c r="C3" s="200"/>
      <c r="D3" s="201"/>
      <c r="E3" s="200"/>
      <c r="F3" s="200"/>
      <c r="G3" s="202"/>
      <c r="H3" s="203"/>
      <c r="I3" s="203"/>
      <c r="J3" s="204"/>
    </row>
    <row r="4" spans="1:10" ht="20.25">
      <c r="A4" s="205"/>
      <c r="B4" s="206"/>
      <c r="C4" s="206"/>
      <c r="D4" s="207"/>
      <c r="E4" s="200"/>
      <c r="F4" s="200"/>
      <c r="G4" s="202"/>
      <c r="H4" s="203"/>
      <c r="I4" s="203"/>
      <c r="J4" s="204"/>
    </row>
    <row r="5" spans="1:10" ht="12.75">
      <c r="A5" s="199"/>
      <c r="B5" s="200"/>
      <c r="C5" s="200"/>
      <c r="D5" s="200"/>
      <c r="E5" s="200"/>
      <c r="F5" s="200"/>
      <c r="G5" s="200"/>
      <c r="H5" s="200"/>
      <c r="I5" s="200"/>
      <c r="J5" s="204"/>
    </row>
    <row r="6" spans="1:10" ht="12.75">
      <c r="A6" s="208" t="s">
        <v>0</v>
      </c>
      <c r="B6" s="206"/>
      <c r="C6" s="206"/>
      <c r="D6" s="200"/>
      <c r="E6" s="200"/>
      <c r="F6" s="200"/>
      <c r="G6" s="200"/>
      <c r="H6" s="200"/>
      <c r="I6" s="200"/>
      <c r="J6" s="204"/>
    </row>
    <row r="7" spans="1:10" ht="12.75">
      <c r="A7" s="199"/>
      <c r="B7" s="200"/>
      <c r="C7" s="200"/>
      <c r="D7" s="200"/>
      <c r="E7" s="200"/>
      <c r="F7" s="200"/>
      <c r="G7" s="200"/>
      <c r="H7" s="200"/>
      <c r="I7" s="200"/>
      <c r="J7" s="204"/>
    </row>
    <row r="8" spans="1:10" ht="12.75">
      <c r="A8" s="199"/>
      <c r="B8" s="200"/>
      <c r="C8" s="200"/>
      <c r="D8" s="200"/>
      <c r="E8" s="200"/>
      <c r="F8" s="200"/>
      <c r="G8" s="200"/>
      <c r="H8" s="200"/>
      <c r="I8" s="200"/>
      <c r="J8" s="204"/>
    </row>
    <row r="9" spans="1:10" ht="12.75">
      <c r="A9" s="199"/>
      <c r="B9" s="200"/>
      <c r="C9" s="200"/>
      <c r="D9" s="200"/>
      <c r="E9" s="200"/>
      <c r="F9" s="200"/>
      <c r="G9" s="200"/>
      <c r="H9" s="200"/>
      <c r="I9" s="200"/>
      <c r="J9" s="204"/>
    </row>
    <row r="10" spans="1:10" ht="12.75">
      <c r="A10" s="199"/>
      <c r="B10" s="200"/>
      <c r="C10" s="200"/>
      <c r="D10" s="200"/>
      <c r="E10" s="200"/>
      <c r="F10" s="200"/>
      <c r="G10" s="200"/>
      <c r="H10" s="200"/>
      <c r="I10" s="200"/>
      <c r="J10" s="204"/>
    </row>
    <row r="11" spans="1:10" ht="22.5">
      <c r="A11" s="391">
        <v>2012</v>
      </c>
      <c r="B11" s="392"/>
      <c r="C11" s="392"/>
      <c r="D11" s="392"/>
      <c r="E11" s="392"/>
      <c r="F11" s="392"/>
      <c r="G11" s="392"/>
      <c r="H11" s="392"/>
      <c r="I11" s="392"/>
      <c r="J11" s="393"/>
    </row>
    <row r="12" spans="1:10" ht="22.5">
      <c r="A12" s="391" t="s">
        <v>1</v>
      </c>
      <c r="B12" s="392"/>
      <c r="C12" s="392"/>
      <c r="D12" s="392"/>
      <c r="E12" s="392"/>
      <c r="F12" s="392"/>
      <c r="G12" s="392"/>
      <c r="H12" s="392"/>
      <c r="I12" s="392"/>
      <c r="J12" s="393"/>
    </row>
    <row r="13" spans="1:10" ht="22.5">
      <c r="A13" s="391" t="s">
        <v>2</v>
      </c>
      <c r="B13" s="392"/>
      <c r="C13" s="392"/>
      <c r="D13" s="392"/>
      <c r="E13" s="392"/>
      <c r="F13" s="392"/>
      <c r="G13" s="392"/>
      <c r="H13" s="392"/>
      <c r="I13" s="392"/>
      <c r="J13" s="393"/>
    </row>
    <row r="14" spans="1:10" ht="22.5">
      <c r="A14" s="391" t="s">
        <v>3</v>
      </c>
      <c r="B14" s="392"/>
      <c r="C14" s="392"/>
      <c r="D14" s="392"/>
      <c r="E14" s="392"/>
      <c r="F14" s="392"/>
      <c r="G14" s="392"/>
      <c r="H14" s="392"/>
      <c r="I14" s="392"/>
      <c r="J14" s="393"/>
    </row>
    <row r="15" spans="1:10" ht="22.5">
      <c r="A15" s="391" t="s">
        <v>2</v>
      </c>
      <c r="B15" s="392"/>
      <c r="C15" s="392"/>
      <c r="D15" s="392"/>
      <c r="E15" s="392"/>
      <c r="F15" s="392"/>
      <c r="G15" s="392"/>
      <c r="H15" s="392"/>
      <c r="I15" s="392"/>
      <c r="J15" s="393"/>
    </row>
    <row r="16" spans="1:10" ht="17.25">
      <c r="A16" s="209"/>
      <c r="B16" s="210"/>
      <c r="C16" s="210"/>
      <c r="D16" s="210"/>
      <c r="E16" s="210"/>
      <c r="F16" s="210"/>
      <c r="G16" s="210"/>
      <c r="H16" s="210"/>
      <c r="I16" s="203"/>
      <c r="J16" s="204"/>
    </row>
    <row r="17" spans="1:10" ht="17.25">
      <c r="A17" s="209"/>
      <c r="B17" s="291" t="s">
        <v>581</v>
      </c>
      <c r="C17" s="210"/>
      <c r="D17" s="210"/>
      <c r="E17" s="210"/>
      <c r="F17" s="210"/>
      <c r="G17" s="210"/>
      <c r="H17" s="210"/>
      <c r="I17" s="203"/>
      <c r="J17" s="204"/>
    </row>
    <row r="18" spans="1:10" ht="12.75">
      <c r="A18" s="199"/>
      <c r="B18" s="397"/>
      <c r="C18" s="397"/>
      <c r="D18" s="397"/>
      <c r="E18" s="397"/>
      <c r="F18" s="397"/>
      <c r="G18" s="397"/>
      <c r="H18" s="397"/>
      <c r="I18" s="397"/>
      <c r="J18" s="204"/>
    </row>
    <row r="19" spans="1:10" ht="12.75">
      <c r="A19" s="199"/>
      <c r="B19" s="398" t="s">
        <v>4</v>
      </c>
      <c r="C19" s="398"/>
      <c r="D19" s="398"/>
      <c r="E19" s="398"/>
      <c r="F19" s="398"/>
      <c r="G19" s="398"/>
      <c r="H19" s="398"/>
      <c r="I19" s="398"/>
      <c r="J19" s="204"/>
    </row>
    <row r="20" spans="1:10" ht="12.75">
      <c r="A20" s="199"/>
      <c r="B20" s="200"/>
      <c r="C20" s="200"/>
      <c r="D20" s="200"/>
      <c r="E20" s="200"/>
      <c r="F20" s="200"/>
      <c r="G20" s="200"/>
      <c r="H20" s="200"/>
      <c r="I20" s="200"/>
      <c r="J20" s="204"/>
    </row>
    <row r="21" spans="1:10" ht="12.75">
      <c r="A21" s="199"/>
      <c r="B21" s="200"/>
      <c r="C21" s="200"/>
      <c r="D21" s="200"/>
      <c r="E21" s="200"/>
      <c r="F21" s="200"/>
      <c r="G21" s="200"/>
      <c r="H21" s="200"/>
      <c r="I21" s="200"/>
      <c r="J21" s="204"/>
    </row>
    <row r="22" spans="1:10" ht="12.75">
      <c r="A22" s="199"/>
      <c r="B22" s="200" t="s">
        <v>549</v>
      </c>
      <c r="C22" s="200"/>
      <c r="D22" s="399" t="s">
        <v>578</v>
      </c>
      <c r="E22" s="397"/>
      <c r="F22" s="200" t="s">
        <v>550</v>
      </c>
      <c r="G22" s="290" t="s">
        <v>580</v>
      </c>
      <c r="H22" s="290"/>
      <c r="I22" s="290" t="s">
        <v>577</v>
      </c>
      <c r="J22" s="204"/>
    </row>
    <row r="23" spans="1:10" ht="12.75">
      <c r="A23" s="211"/>
      <c r="B23" s="203"/>
      <c r="C23" s="203"/>
      <c r="D23" s="203"/>
      <c r="E23" s="203"/>
      <c r="F23" s="203"/>
      <c r="G23" s="212" t="s">
        <v>5</v>
      </c>
      <c r="H23" s="203"/>
      <c r="I23" s="213" t="s">
        <v>6</v>
      </c>
      <c r="J23" s="204"/>
    </row>
    <row r="24" spans="1:10" ht="12.75">
      <c r="A24" s="199"/>
      <c r="B24" s="200"/>
      <c r="C24" s="200"/>
      <c r="D24" s="200"/>
      <c r="E24" s="200"/>
      <c r="F24" s="200"/>
      <c r="G24" s="200"/>
      <c r="H24" s="200"/>
      <c r="I24" s="200"/>
      <c r="J24" s="204"/>
    </row>
    <row r="25" spans="1:10" ht="12.75">
      <c r="A25" s="199"/>
      <c r="B25" s="200"/>
      <c r="C25" s="200"/>
      <c r="D25" s="200"/>
      <c r="E25" s="200"/>
      <c r="F25" s="200"/>
      <c r="G25" s="200"/>
      <c r="H25" s="200"/>
      <c r="I25" s="200"/>
      <c r="J25" s="204"/>
    </row>
    <row r="26" spans="1:10" ht="12.75">
      <c r="A26" s="199"/>
      <c r="B26" s="200"/>
      <c r="C26" s="200"/>
      <c r="D26" s="200"/>
      <c r="E26" s="200"/>
      <c r="F26" s="200"/>
      <c r="G26" s="200"/>
      <c r="H26" s="200"/>
      <c r="I26" s="200"/>
      <c r="J26" s="204"/>
    </row>
    <row r="27" spans="1:10" ht="12.75">
      <c r="A27" s="199"/>
      <c r="B27" s="200"/>
      <c r="C27" s="200"/>
      <c r="D27" s="200"/>
      <c r="E27" s="200"/>
      <c r="F27" s="200"/>
      <c r="G27" s="200"/>
      <c r="H27" s="200"/>
      <c r="I27" s="200"/>
      <c r="J27" s="204"/>
    </row>
    <row r="28" spans="1:10" ht="22.5">
      <c r="A28" s="391" t="s">
        <v>7</v>
      </c>
      <c r="B28" s="392"/>
      <c r="C28" s="392"/>
      <c r="D28" s="392"/>
      <c r="E28" s="392"/>
      <c r="F28" s="392"/>
      <c r="G28" s="392"/>
      <c r="H28" s="392"/>
      <c r="I28" s="392"/>
      <c r="J28" s="393"/>
    </row>
    <row r="29" spans="1:10" ht="22.5">
      <c r="A29" s="391" t="s">
        <v>8</v>
      </c>
      <c r="B29" s="392"/>
      <c r="C29" s="392"/>
      <c r="D29" s="392"/>
      <c r="E29" s="392"/>
      <c r="F29" s="392"/>
      <c r="G29" s="392"/>
      <c r="H29" s="392"/>
      <c r="I29" s="392"/>
      <c r="J29" s="393"/>
    </row>
    <row r="30" spans="1:10" ht="22.5">
      <c r="A30" s="391" t="s">
        <v>9</v>
      </c>
      <c r="B30" s="392"/>
      <c r="C30" s="392"/>
      <c r="D30" s="392"/>
      <c r="E30" s="392"/>
      <c r="F30" s="392"/>
      <c r="G30" s="392"/>
      <c r="H30" s="392"/>
      <c r="I30" s="392"/>
      <c r="J30" s="393"/>
    </row>
    <row r="31" spans="1:10" ht="22.5">
      <c r="A31" s="391" t="s">
        <v>574</v>
      </c>
      <c r="B31" s="392"/>
      <c r="C31" s="392"/>
      <c r="D31" s="392"/>
      <c r="E31" s="392"/>
      <c r="F31" s="392"/>
      <c r="G31" s="392"/>
      <c r="H31" s="392"/>
      <c r="I31" s="392"/>
      <c r="J31" s="393"/>
    </row>
    <row r="32" spans="1:10" ht="12.75">
      <c r="A32" s="199"/>
      <c r="B32" s="200"/>
      <c r="C32" s="200"/>
      <c r="D32" s="200"/>
      <c r="E32" s="200"/>
      <c r="F32" s="200"/>
      <c r="G32" s="200"/>
      <c r="H32" s="200"/>
      <c r="I32" s="200"/>
      <c r="J32" s="204"/>
    </row>
    <row r="33" spans="1:10" ht="12.75">
      <c r="A33" s="199"/>
      <c r="B33" s="200"/>
      <c r="C33" s="200"/>
      <c r="D33" s="200"/>
      <c r="E33" s="200"/>
      <c r="F33" s="200"/>
      <c r="G33" s="200"/>
      <c r="H33" s="200"/>
      <c r="I33" s="200"/>
      <c r="J33" s="204"/>
    </row>
    <row r="34" spans="1:10" ht="12.75">
      <c r="A34" s="394" t="s">
        <v>575</v>
      </c>
      <c r="B34" s="395"/>
      <c r="C34" s="395"/>
      <c r="D34" s="395"/>
      <c r="E34" s="395"/>
      <c r="F34" s="395"/>
      <c r="G34" s="395"/>
      <c r="H34" s="395"/>
      <c r="I34" s="395"/>
      <c r="J34" s="396"/>
    </row>
    <row r="35" spans="1:10" ht="12.75">
      <c r="A35" s="199"/>
      <c r="B35" s="200"/>
      <c r="C35" s="200"/>
      <c r="D35" s="200"/>
      <c r="E35" s="200"/>
      <c r="F35" s="200"/>
      <c r="G35" s="200"/>
      <c r="H35" s="200"/>
      <c r="I35" s="200"/>
      <c r="J35" s="204"/>
    </row>
    <row r="36" spans="1:10" ht="13.5" thickBot="1">
      <c r="A36" s="214"/>
      <c r="B36" s="215"/>
      <c r="C36" s="215"/>
      <c r="D36" s="215"/>
      <c r="E36" s="215"/>
      <c r="F36" s="215"/>
      <c r="G36" s="215"/>
      <c r="H36" s="215"/>
      <c r="I36" s="215"/>
      <c r="J36" s="216"/>
    </row>
    <row r="37" spans="1:9" ht="13.5" thickTop="1">
      <c r="A37" s="200"/>
      <c r="B37" s="200"/>
      <c r="C37" s="200"/>
      <c r="D37" s="200"/>
      <c r="E37" s="200"/>
      <c r="F37" s="200"/>
      <c r="G37" s="200"/>
      <c r="H37" s="200"/>
      <c r="I37" s="200"/>
    </row>
    <row r="38" spans="1:9" ht="12.75">
      <c r="A38" s="200"/>
      <c r="B38" s="200"/>
      <c r="C38" s="200"/>
      <c r="D38" s="200"/>
      <c r="E38" s="200"/>
      <c r="F38" s="200"/>
      <c r="G38" s="200"/>
      <c r="H38" s="200"/>
      <c r="I38" s="200"/>
    </row>
    <row r="39" spans="1:9" ht="12.75">
      <c r="A39" s="200"/>
      <c r="B39" s="200"/>
      <c r="C39" s="200"/>
      <c r="D39" s="200"/>
      <c r="E39" s="200"/>
      <c r="F39" s="200"/>
      <c r="G39" s="200"/>
      <c r="H39" s="200"/>
      <c r="I39" s="200"/>
    </row>
    <row r="40" spans="1:9" ht="12.75">
      <c r="A40" s="200"/>
      <c r="B40" s="200"/>
      <c r="C40" s="200"/>
      <c r="D40" s="200"/>
      <c r="E40" s="200"/>
      <c r="F40" s="200"/>
      <c r="G40" s="200"/>
      <c r="H40" s="200"/>
      <c r="I40" s="200"/>
    </row>
    <row r="41" spans="1:9" ht="12.75">
      <c r="A41" s="200"/>
      <c r="B41" s="200"/>
      <c r="C41" s="200"/>
      <c r="D41" s="200"/>
      <c r="E41" s="200"/>
      <c r="F41" s="200"/>
      <c r="G41" s="200"/>
      <c r="H41" s="200"/>
      <c r="I41" s="200"/>
    </row>
    <row r="42" spans="1:9" ht="12.75">
      <c r="A42" s="200"/>
      <c r="B42" s="200"/>
      <c r="C42" s="200"/>
      <c r="D42" s="200"/>
      <c r="E42" s="200"/>
      <c r="F42" s="200"/>
      <c r="G42" s="200"/>
      <c r="H42" s="200"/>
      <c r="I42" s="200"/>
    </row>
    <row r="43" spans="1:9" ht="12.75">
      <c r="A43" s="200"/>
      <c r="B43" s="200"/>
      <c r="C43" s="200"/>
      <c r="D43" s="200"/>
      <c r="E43" s="200"/>
      <c r="F43" s="200"/>
      <c r="G43" s="200"/>
      <c r="H43" s="200"/>
      <c r="I43" s="200"/>
    </row>
    <row r="44" spans="1:9" ht="12.75">
      <c r="A44" s="200"/>
      <c r="B44" s="200"/>
      <c r="C44" s="200"/>
      <c r="D44" s="200"/>
      <c r="E44" s="200"/>
      <c r="F44" s="200"/>
      <c r="G44" s="200"/>
      <c r="H44" s="200"/>
      <c r="I44" s="200"/>
    </row>
    <row r="45" spans="1:9" ht="12.75">
      <c r="A45" s="200"/>
      <c r="B45" s="200"/>
      <c r="C45" s="200"/>
      <c r="D45" s="200"/>
      <c r="E45" s="200"/>
      <c r="F45" s="200"/>
      <c r="G45" s="200"/>
      <c r="H45" s="200"/>
      <c r="I45" s="200"/>
    </row>
  </sheetData>
  <sheetProtection/>
  <mergeCells count="13">
    <mergeCell ref="A34:J34"/>
    <mergeCell ref="A15:J15"/>
    <mergeCell ref="B18:I18"/>
    <mergeCell ref="A28:J28"/>
    <mergeCell ref="A29:J29"/>
    <mergeCell ref="B19:I19"/>
    <mergeCell ref="D22:E22"/>
    <mergeCell ref="A11:J11"/>
    <mergeCell ref="A12:J12"/>
    <mergeCell ref="A13:J13"/>
    <mergeCell ref="A14:J14"/>
    <mergeCell ref="A30:J30"/>
    <mergeCell ref="A31:J31"/>
  </mergeCells>
  <printOptions horizontalCentered="1"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6"/>
  <sheetViews>
    <sheetView zoomScale="85" zoomScaleNormal="85" zoomScalePageLayoutView="0" workbookViewId="0" topLeftCell="A1">
      <selection activeCell="J25" sqref="J25:K45"/>
    </sheetView>
  </sheetViews>
  <sheetFormatPr defaultColWidth="9.140625" defaultRowHeight="12.75"/>
  <cols>
    <col min="1" max="2" width="5.7109375" style="76" customWidth="1"/>
    <col min="3" max="3" width="3.28125" style="76" bestFit="1" customWidth="1"/>
    <col min="4" max="5" width="1.7109375" style="76" customWidth="1"/>
    <col min="6" max="6" width="44.7109375" style="76" bestFit="1" customWidth="1"/>
    <col min="7" max="9" width="2.7109375" style="76" customWidth="1"/>
    <col min="10" max="10" width="10.8515625" style="76" bestFit="1" customWidth="1"/>
    <col min="11" max="11" width="13.140625" style="76" bestFit="1" customWidth="1"/>
    <col min="12" max="12" width="14.7109375" style="76" customWidth="1"/>
    <col min="13" max="16384" width="9.140625" style="76" customWidth="1"/>
  </cols>
  <sheetData>
    <row r="1" spans="1:12" ht="17.25">
      <c r="A1" s="401" t="s">
        <v>143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3"/>
    </row>
    <row r="2" spans="1:12" ht="17.25">
      <c r="A2" s="404" t="s">
        <v>468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6"/>
    </row>
    <row r="3" spans="1:12" ht="12.75">
      <c r="A3" s="246" t="s">
        <v>145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2.75">
      <c r="A4" s="262"/>
      <c r="B4" s="9"/>
      <c r="C4" s="9"/>
      <c r="D4" s="9"/>
      <c r="E4" s="9"/>
      <c r="F4" s="9"/>
      <c r="G4" s="9"/>
      <c r="H4" s="9"/>
      <c r="I4" s="9"/>
      <c r="J4" s="9"/>
      <c r="K4" s="9"/>
      <c r="L4" s="85"/>
    </row>
    <row r="5" spans="1:12" ht="12.75">
      <c r="A5" s="248"/>
      <c r="B5" s="46"/>
      <c r="C5" s="40"/>
      <c r="D5" s="40"/>
      <c r="E5" s="40"/>
      <c r="F5" s="40"/>
      <c r="G5" s="44"/>
      <c r="H5" s="40"/>
      <c r="I5" s="46"/>
      <c r="J5" s="41"/>
      <c r="K5" s="1"/>
      <c r="L5" s="145" t="s">
        <v>126</v>
      </c>
    </row>
    <row r="6" spans="1:12" ht="12.75">
      <c r="A6" s="248"/>
      <c r="B6" s="46"/>
      <c r="C6" s="40"/>
      <c r="D6" s="40"/>
      <c r="E6" s="40"/>
      <c r="F6" s="40"/>
      <c r="G6" s="104" t="s">
        <v>146</v>
      </c>
      <c r="H6" s="3"/>
      <c r="I6" s="4"/>
      <c r="J6" s="31" t="s">
        <v>127</v>
      </c>
      <c r="K6" s="31" t="s">
        <v>127</v>
      </c>
      <c r="L6" s="145" t="s">
        <v>18</v>
      </c>
    </row>
    <row r="7" spans="1:12" ht="12.75">
      <c r="A7" s="249"/>
      <c r="B7" s="250"/>
      <c r="C7" s="36"/>
      <c r="D7" s="36"/>
      <c r="E7" s="36"/>
      <c r="F7" s="36"/>
      <c r="G7" s="246"/>
      <c r="H7" s="251"/>
      <c r="I7" s="145"/>
      <c r="J7" s="32" t="s">
        <v>335</v>
      </c>
      <c r="K7" s="32" t="s">
        <v>466</v>
      </c>
      <c r="L7" s="145" t="s">
        <v>128</v>
      </c>
    </row>
    <row r="8" spans="1:12" ht="12.75">
      <c r="A8" s="252" t="s">
        <v>15</v>
      </c>
      <c r="B8" s="253"/>
      <c r="C8" s="254"/>
      <c r="D8" s="254"/>
      <c r="E8" s="254"/>
      <c r="F8" s="254" t="s">
        <v>148</v>
      </c>
      <c r="G8" s="255"/>
      <c r="H8" s="255"/>
      <c r="I8" s="256"/>
      <c r="J8" s="32" t="s">
        <v>337</v>
      </c>
      <c r="K8" s="32" t="s">
        <v>337</v>
      </c>
      <c r="L8" s="145" t="s">
        <v>467</v>
      </c>
    </row>
    <row r="9" spans="1:12" ht="13.5" thickBot="1">
      <c r="A9" s="257" t="s">
        <v>19</v>
      </c>
      <c r="B9" s="258" t="s">
        <v>117</v>
      </c>
      <c r="C9" s="259"/>
      <c r="D9" s="259"/>
      <c r="E9" s="259"/>
      <c r="F9" s="259" t="s">
        <v>20</v>
      </c>
      <c r="G9" s="260" t="s">
        <v>149</v>
      </c>
      <c r="H9" s="260" t="s">
        <v>150</v>
      </c>
      <c r="I9" s="257" t="s">
        <v>151</v>
      </c>
      <c r="J9" s="33" t="s">
        <v>21</v>
      </c>
      <c r="K9" s="33" t="s">
        <v>22</v>
      </c>
      <c r="L9" s="261" t="s">
        <v>23</v>
      </c>
    </row>
    <row r="10" spans="1:12" ht="12.75">
      <c r="A10" s="84"/>
      <c r="B10" s="166"/>
      <c r="C10" s="243" t="s">
        <v>461</v>
      </c>
      <c r="D10" s="132" t="s">
        <v>484</v>
      </c>
      <c r="E10" s="132"/>
      <c r="F10" s="132"/>
      <c r="G10" s="155"/>
      <c r="H10" s="155"/>
      <c r="I10" s="84"/>
      <c r="J10" s="95"/>
      <c r="K10" s="95"/>
      <c r="L10" s="85"/>
    </row>
    <row r="11" spans="1:12" ht="12.75">
      <c r="A11" s="84"/>
      <c r="B11" s="166"/>
      <c r="C11" s="74"/>
      <c r="D11" s="74"/>
      <c r="E11" s="132" t="s">
        <v>481</v>
      </c>
      <c r="F11" s="132"/>
      <c r="G11" s="155"/>
      <c r="H11" s="155"/>
      <c r="I11" s="84"/>
      <c r="J11" s="95"/>
      <c r="K11" s="95"/>
      <c r="L11" s="85"/>
    </row>
    <row r="12" spans="1:12" ht="12.75">
      <c r="A12" s="84">
        <v>31</v>
      </c>
      <c r="B12" s="166">
        <v>741</v>
      </c>
      <c r="C12" s="74"/>
      <c r="D12" s="74"/>
      <c r="E12" s="74"/>
      <c r="F12" s="9" t="s">
        <v>152</v>
      </c>
      <c r="G12" s="155" t="s">
        <v>149</v>
      </c>
      <c r="H12" s="155" t="s">
        <v>150</v>
      </c>
      <c r="I12" s="84"/>
      <c r="J12" s="296">
        <v>0</v>
      </c>
      <c r="K12" s="296">
        <v>392.16</v>
      </c>
      <c r="L12" s="309">
        <f aca="true" t="shared" si="0" ref="L12:L21">J12-K12</f>
        <v>-392.16</v>
      </c>
    </row>
    <row r="13" spans="1:12" ht="12.75">
      <c r="A13" s="84">
        <f aca="true" t="shared" si="1" ref="A13:A22">SUM(A12+1)</f>
        <v>32</v>
      </c>
      <c r="B13" s="166">
        <v>741</v>
      </c>
      <c r="C13" s="74"/>
      <c r="D13" s="74"/>
      <c r="E13" s="74"/>
      <c r="F13" s="9" t="s">
        <v>153</v>
      </c>
      <c r="G13" s="155"/>
      <c r="H13" s="155"/>
      <c r="I13" s="84" t="s">
        <v>151</v>
      </c>
      <c r="J13" s="299"/>
      <c r="K13" s="296"/>
      <c r="L13" s="307">
        <f t="shared" si="0"/>
        <v>0</v>
      </c>
    </row>
    <row r="14" spans="1:12" ht="12.75">
      <c r="A14" s="84">
        <f t="shared" si="1"/>
        <v>33</v>
      </c>
      <c r="B14" s="166">
        <v>742</v>
      </c>
      <c r="C14" s="74"/>
      <c r="D14" s="74"/>
      <c r="E14" s="74"/>
      <c r="F14" s="9" t="s">
        <v>154</v>
      </c>
      <c r="G14" s="155" t="s">
        <v>149</v>
      </c>
      <c r="H14" s="155"/>
      <c r="I14" s="84"/>
      <c r="J14" s="299">
        <v>772114.6699999998</v>
      </c>
      <c r="K14" s="296">
        <v>783664.37</v>
      </c>
      <c r="L14" s="307">
        <f t="shared" si="0"/>
        <v>-11549.700000000186</v>
      </c>
    </row>
    <row r="15" spans="1:12" ht="12.75">
      <c r="A15" s="84">
        <f t="shared" si="1"/>
        <v>34</v>
      </c>
      <c r="B15" s="166">
        <v>743</v>
      </c>
      <c r="C15" s="74"/>
      <c r="D15" s="74"/>
      <c r="E15" s="74"/>
      <c r="F15" s="9" t="s">
        <v>155</v>
      </c>
      <c r="G15" s="155" t="s">
        <v>149</v>
      </c>
      <c r="H15" s="155" t="s">
        <v>150</v>
      </c>
      <c r="I15" s="84"/>
      <c r="J15" s="299">
        <v>328045.25999999995</v>
      </c>
      <c r="K15" s="296">
        <v>239435.88000000003</v>
      </c>
      <c r="L15" s="307">
        <f t="shared" si="0"/>
        <v>88609.37999999992</v>
      </c>
    </row>
    <row r="16" spans="1:12" ht="12.75">
      <c r="A16" s="84">
        <f t="shared" si="1"/>
        <v>35</v>
      </c>
      <c r="B16" s="166">
        <v>744</v>
      </c>
      <c r="C16" s="74"/>
      <c r="D16" s="74"/>
      <c r="E16" s="74"/>
      <c r="F16" s="9" t="s">
        <v>180</v>
      </c>
      <c r="G16" s="155" t="s">
        <v>149</v>
      </c>
      <c r="H16" s="155" t="s">
        <v>150</v>
      </c>
      <c r="I16" s="84"/>
      <c r="J16" s="299">
        <v>624323.16</v>
      </c>
      <c r="K16" s="296">
        <v>862789.4</v>
      </c>
      <c r="L16" s="307">
        <f t="shared" si="0"/>
        <v>-238466.24</v>
      </c>
    </row>
    <row r="17" spans="1:12" ht="12.75">
      <c r="A17" s="84"/>
      <c r="B17" s="166"/>
      <c r="C17" s="74"/>
      <c r="D17" s="74"/>
      <c r="E17" s="244" t="s">
        <v>482</v>
      </c>
      <c r="F17" s="132"/>
      <c r="G17" s="155"/>
      <c r="H17" s="155"/>
      <c r="I17" s="84"/>
      <c r="J17" s="299"/>
      <c r="K17" s="299"/>
      <c r="L17" s="307">
        <f t="shared" si="0"/>
        <v>0</v>
      </c>
    </row>
    <row r="18" spans="1:12" ht="12.75">
      <c r="A18" s="84">
        <v>36</v>
      </c>
      <c r="B18" s="166">
        <v>746</v>
      </c>
      <c r="C18" s="74"/>
      <c r="D18" s="74"/>
      <c r="E18" s="74"/>
      <c r="F18" s="9" t="s">
        <v>157</v>
      </c>
      <c r="G18" s="155" t="s">
        <v>149</v>
      </c>
      <c r="H18" s="155" t="s">
        <v>150</v>
      </c>
      <c r="I18" s="84"/>
      <c r="J18" s="299">
        <v>0</v>
      </c>
      <c r="K18" s="296">
        <v>0</v>
      </c>
      <c r="L18" s="307">
        <f t="shared" si="0"/>
        <v>0</v>
      </c>
    </row>
    <row r="19" spans="1:12" ht="12.75">
      <c r="A19" s="84">
        <f t="shared" si="1"/>
        <v>37</v>
      </c>
      <c r="B19" s="166">
        <v>746</v>
      </c>
      <c r="C19" s="74"/>
      <c r="D19" s="74"/>
      <c r="E19" s="74"/>
      <c r="F19" s="9" t="s">
        <v>175</v>
      </c>
      <c r="G19" s="155"/>
      <c r="H19" s="155"/>
      <c r="I19" s="84" t="s">
        <v>151</v>
      </c>
      <c r="J19" s="299"/>
      <c r="K19" s="296"/>
      <c r="L19" s="307">
        <f t="shared" si="0"/>
        <v>0</v>
      </c>
    </row>
    <row r="20" spans="1:12" ht="12.75">
      <c r="A20" s="84">
        <f t="shared" si="1"/>
        <v>38</v>
      </c>
      <c r="B20" s="166">
        <v>747</v>
      </c>
      <c r="C20" s="74"/>
      <c r="D20" s="74"/>
      <c r="E20" s="74"/>
      <c r="F20" s="9" t="s">
        <v>159</v>
      </c>
      <c r="G20" s="155" t="s">
        <v>149</v>
      </c>
      <c r="H20" s="155" t="s">
        <v>150</v>
      </c>
      <c r="I20" s="84"/>
      <c r="J20" s="299">
        <v>90931.13</v>
      </c>
      <c r="K20" s="296">
        <v>20660.96</v>
      </c>
      <c r="L20" s="307">
        <f t="shared" si="0"/>
        <v>70270.17000000001</v>
      </c>
    </row>
    <row r="21" spans="1:12" ht="12.75">
      <c r="A21" s="84">
        <f t="shared" si="1"/>
        <v>39</v>
      </c>
      <c r="B21" s="166">
        <v>748</v>
      </c>
      <c r="C21" s="74"/>
      <c r="D21" s="74"/>
      <c r="E21" s="74"/>
      <c r="F21" s="9" t="s">
        <v>181</v>
      </c>
      <c r="G21" s="155" t="s">
        <v>149</v>
      </c>
      <c r="H21" s="155" t="s">
        <v>150</v>
      </c>
      <c r="I21" s="84"/>
      <c r="J21" s="299">
        <v>34400.64</v>
      </c>
      <c r="K21" s="296">
        <v>21473.81</v>
      </c>
      <c r="L21" s="307">
        <f t="shared" si="0"/>
        <v>12926.829999999998</v>
      </c>
    </row>
    <row r="22" spans="1:12" ht="13.5" thickBot="1">
      <c r="A22" s="84">
        <f t="shared" si="1"/>
        <v>40</v>
      </c>
      <c r="B22" s="166"/>
      <c r="C22" s="74"/>
      <c r="D22" s="74"/>
      <c r="E22" s="74"/>
      <c r="F22" s="132" t="s">
        <v>182</v>
      </c>
      <c r="G22" s="155"/>
      <c r="H22" s="155"/>
      <c r="I22" s="84"/>
      <c r="J22" s="297">
        <f>SUM(J12:J21)</f>
        <v>1849814.8599999996</v>
      </c>
      <c r="K22" s="297">
        <f>SUM(K12:K21)</f>
        <v>1928416.58</v>
      </c>
      <c r="L22" s="326">
        <f>SUM(L12:L21)</f>
        <v>-78601.72000000025</v>
      </c>
    </row>
    <row r="23" spans="1:12" ht="13.5" thickTop="1">
      <c r="A23" s="84"/>
      <c r="B23" s="85"/>
      <c r="C23" s="132" t="s">
        <v>462</v>
      </c>
      <c r="D23" s="244" t="s">
        <v>485</v>
      </c>
      <c r="E23" s="244"/>
      <c r="F23" s="243"/>
      <c r="G23" s="54"/>
      <c r="H23" s="54"/>
      <c r="I23" s="95"/>
      <c r="J23" s="299"/>
      <c r="K23" s="299"/>
      <c r="L23" s="307"/>
    </row>
    <row r="24" spans="1:12" ht="12.75">
      <c r="A24" s="84"/>
      <c r="B24" s="85"/>
      <c r="C24" s="9"/>
      <c r="D24" s="9"/>
      <c r="E24" s="132" t="s">
        <v>481</v>
      </c>
      <c r="F24" s="132"/>
      <c r="G24" s="54"/>
      <c r="H24" s="54"/>
      <c r="I24" s="95"/>
      <c r="J24" s="299"/>
      <c r="K24" s="299"/>
      <c r="L24" s="307"/>
    </row>
    <row r="25" spans="1:12" ht="12.75" customHeight="1">
      <c r="A25" s="84">
        <v>41</v>
      </c>
      <c r="B25" s="166">
        <v>751</v>
      </c>
      <c r="C25" s="74"/>
      <c r="D25" s="74"/>
      <c r="E25" s="74"/>
      <c r="F25" s="9" t="s">
        <v>152</v>
      </c>
      <c r="G25" s="155" t="s">
        <v>149</v>
      </c>
      <c r="H25" s="155" t="s">
        <v>150</v>
      </c>
      <c r="I25" s="84"/>
      <c r="J25" s="299">
        <v>57066.259999999995</v>
      </c>
      <c r="K25" s="296">
        <v>58155.39000000001</v>
      </c>
      <c r="L25" s="307">
        <f aca="true" t="shared" si="2" ref="L25:L32">J25-K25</f>
        <v>-1089.130000000012</v>
      </c>
    </row>
    <row r="26" spans="1:12" ht="12.75" customHeight="1">
      <c r="A26" s="84">
        <f aca="true" t="shared" si="3" ref="A26:A32">A25+1</f>
        <v>42</v>
      </c>
      <c r="B26" s="166">
        <v>751</v>
      </c>
      <c r="C26" s="74"/>
      <c r="D26" s="74"/>
      <c r="E26" s="74"/>
      <c r="F26" s="9" t="s">
        <v>153</v>
      </c>
      <c r="G26" s="155"/>
      <c r="H26" s="155"/>
      <c r="I26" s="84" t="s">
        <v>151</v>
      </c>
      <c r="J26" s="299"/>
      <c r="K26" s="296"/>
      <c r="L26" s="307">
        <f t="shared" si="2"/>
        <v>0</v>
      </c>
    </row>
    <row r="27" spans="1:12" ht="12.75" customHeight="1">
      <c r="A27" s="84">
        <f t="shared" si="3"/>
        <v>43</v>
      </c>
      <c r="B27" s="166">
        <v>752</v>
      </c>
      <c r="C27" s="74"/>
      <c r="D27" s="74"/>
      <c r="E27" s="74"/>
      <c r="F27" s="9" t="s">
        <v>184</v>
      </c>
      <c r="G27" s="155" t="s">
        <v>149</v>
      </c>
      <c r="H27" s="155"/>
      <c r="I27" s="84"/>
      <c r="J27" s="299">
        <v>113.42</v>
      </c>
      <c r="K27" s="296">
        <v>206.01</v>
      </c>
      <c r="L27" s="307">
        <f t="shared" si="2"/>
        <v>-92.58999999999999</v>
      </c>
    </row>
    <row r="28" spans="1:12" ht="12.75" customHeight="1">
      <c r="A28" s="84">
        <f t="shared" si="3"/>
        <v>44</v>
      </c>
      <c r="B28" s="166">
        <v>752</v>
      </c>
      <c r="C28" s="74"/>
      <c r="D28" s="74"/>
      <c r="E28" s="74"/>
      <c r="F28" s="9" t="s">
        <v>154</v>
      </c>
      <c r="G28" s="155"/>
      <c r="H28" s="155" t="s">
        <v>150</v>
      </c>
      <c r="I28" s="84"/>
      <c r="J28" s="299"/>
      <c r="K28" s="296"/>
      <c r="L28" s="307">
        <f t="shared" si="2"/>
        <v>0</v>
      </c>
    </row>
    <row r="29" spans="1:12" ht="12.75" customHeight="1">
      <c r="A29" s="84">
        <f t="shared" si="3"/>
        <v>45</v>
      </c>
      <c r="B29" s="166">
        <v>753</v>
      </c>
      <c r="C29" s="74"/>
      <c r="D29" s="74"/>
      <c r="E29" s="74"/>
      <c r="F29" s="9" t="s">
        <v>185</v>
      </c>
      <c r="G29" s="155" t="s">
        <v>149</v>
      </c>
      <c r="H29" s="155"/>
      <c r="I29" s="84"/>
      <c r="J29" s="299">
        <v>355752.3199999999</v>
      </c>
      <c r="K29" s="296">
        <v>355400.87</v>
      </c>
      <c r="L29" s="307">
        <f t="shared" si="2"/>
        <v>351.4499999998952</v>
      </c>
    </row>
    <row r="30" spans="1:12" ht="12.75" customHeight="1">
      <c r="A30" s="84">
        <f t="shared" si="3"/>
        <v>46</v>
      </c>
      <c r="B30" s="166">
        <v>754</v>
      </c>
      <c r="C30" s="74"/>
      <c r="D30" s="74"/>
      <c r="E30" s="74"/>
      <c r="F30" s="9" t="s">
        <v>186</v>
      </c>
      <c r="G30" s="155" t="s">
        <v>149</v>
      </c>
      <c r="H30" s="155"/>
      <c r="I30" s="84"/>
      <c r="J30" s="299">
        <v>448096.78999999986</v>
      </c>
      <c r="K30" s="296">
        <v>497612.0399999999</v>
      </c>
      <c r="L30" s="307">
        <f t="shared" si="2"/>
        <v>-49515.25000000006</v>
      </c>
    </row>
    <row r="31" spans="1:12" ht="12.75" customHeight="1">
      <c r="A31" s="84">
        <f t="shared" si="3"/>
        <v>47</v>
      </c>
      <c r="B31" s="166">
        <v>755</v>
      </c>
      <c r="C31" s="74"/>
      <c r="D31" s="74"/>
      <c r="E31" s="74"/>
      <c r="F31" s="9" t="s">
        <v>187</v>
      </c>
      <c r="G31" s="155" t="s">
        <v>149</v>
      </c>
      <c r="H31" s="155"/>
      <c r="I31" s="84"/>
      <c r="J31" s="299">
        <v>55082.82</v>
      </c>
      <c r="K31" s="296">
        <v>63753.12</v>
      </c>
      <c r="L31" s="307">
        <f t="shared" si="2"/>
        <v>-8670.300000000003</v>
      </c>
    </row>
    <row r="32" spans="1:12" ht="12.75" customHeight="1">
      <c r="A32" s="84">
        <f t="shared" si="3"/>
        <v>48</v>
      </c>
      <c r="B32" s="166">
        <v>756</v>
      </c>
      <c r="C32" s="74"/>
      <c r="D32" s="74"/>
      <c r="E32" s="74"/>
      <c r="F32" s="9" t="s">
        <v>155</v>
      </c>
      <c r="G32" s="155" t="s">
        <v>149</v>
      </c>
      <c r="H32" s="155"/>
      <c r="I32" s="84"/>
      <c r="J32" s="299">
        <v>615174.8899999997</v>
      </c>
      <c r="K32" s="296">
        <v>560741.1300000001</v>
      </c>
      <c r="L32" s="307">
        <f t="shared" si="2"/>
        <v>54433.759999999544</v>
      </c>
    </row>
    <row r="33" spans="1:12" ht="12.75">
      <c r="A33" s="84"/>
      <c r="B33" s="166"/>
      <c r="C33" s="74"/>
      <c r="D33" s="74"/>
      <c r="E33" s="244" t="s">
        <v>482</v>
      </c>
      <c r="F33" s="132"/>
      <c r="G33" s="155"/>
      <c r="H33" s="155"/>
      <c r="I33" s="84"/>
      <c r="J33" s="299"/>
      <c r="K33" s="299"/>
      <c r="L33" s="307"/>
    </row>
    <row r="34" spans="1:12" ht="12.75" customHeight="1">
      <c r="A34" s="84">
        <v>49</v>
      </c>
      <c r="B34" s="166">
        <v>758</v>
      </c>
      <c r="C34" s="74"/>
      <c r="D34" s="74"/>
      <c r="E34" s="74"/>
      <c r="F34" s="9" t="s">
        <v>174</v>
      </c>
      <c r="G34" s="155" t="s">
        <v>149</v>
      </c>
      <c r="H34" s="155" t="s">
        <v>150</v>
      </c>
      <c r="I34" s="84"/>
      <c r="J34" s="299">
        <v>20372.32</v>
      </c>
      <c r="K34" s="296">
        <v>100146.46</v>
      </c>
      <c r="L34" s="307">
        <f aca="true" t="shared" si="4" ref="L34:L45">J34-K34</f>
        <v>-79774.14000000001</v>
      </c>
    </row>
    <row r="35" spans="1:12" ht="12.75" customHeight="1">
      <c r="A35" s="84">
        <f aca="true" t="shared" si="5" ref="A35:A46">A34+1</f>
        <v>50</v>
      </c>
      <c r="B35" s="166">
        <v>758</v>
      </c>
      <c r="C35" s="74"/>
      <c r="D35" s="74"/>
      <c r="E35" s="74"/>
      <c r="F35" s="9" t="s">
        <v>188</v>
      </c>
      <c r="G35" s="155"/>
      <c r="H35" s="155"/>
      <c r="I35" s="84" t="s">
        <v>151</v>
      </c>
      <c r="J35" s="299"/>
      <c r="K35" s="296"/>
      <c r="L35" s="307">
        <f t="shared" si="4"/>
        <v>0</v>
      </c>
    </row>
    <row r="36" spans="1:12" ht="12.75" customHeight="1">
      <c r="A36" s="84">
        <f t="shared" si="5"/>
        <v>51</v>
      </c>
      <c r="B36" s="166">
        <v>759</v>
      </c>
      <c r="C36" s="74"/>
      <c r="D36" s="74"/>
      <c r="E36" s="74"/>
      <c r="F36" s="9" t="s">
        <v>159</v>
      </c>
      <c r="G36" s="155" t="s">
        <v>149</v>
      </c>
      <c r="H36" s="155" t="s">
        <v>150</v>
      </c>
      <c r="I36" s="84"/>
      <c r="J36" s="299">
        <v>0</v>
      </c>
      <c r="K36" s="296">
        <v>0</v>
      </c>
      <c r="L36" s="307">
        <f t="shared" si="4"/>
        <v>0</v>
      </c>
    </row>
    <row r="37" spans="1:12" ht="12.75" customHeight="1">
      <c r="A37" s="84">
        <f t="shared" si="5"/>
        <v>52</v>
      </c>
      <c r="B37" s="166">
        <v>760</v>
      </c>
      <c r="C37" s="74"/>
      <c r="D37" s="74"/>
      <c r="E37" s="74"/>
      <c r="F37" s="9" t="s">
        <v>189</v>
      </c>
      <c r="G37" s="155" t="s">
        <v>149</v>
      </c>
      <c r="H37" s="155" t="s">
        <v>150</v>
      </c>
      <c r="I37" s="84"/>
      <c r="J37" s="299">
        <v>39398.8</v>
      </c>
      <c r="K37" s="296">
        <v>39278.99</v>
      </c>
      <c r="L37" s="307">
        <f t="shared" si="4"/>
        <v>119.81000000000495</v>
      </c>
    </row>
    <row r="38" spans="1:12" ht="12.75" customHeight="1">
      <c r="A38" s="84">
        <f t="shared" si="5"/>
        <v>53</v>
      </c>
      <c r="B38" s="166">
        <v>761</v>
      </c>
      <c r="C38" s="74"/>
      <c r="D38" s="74"/>
      <c r="E38" s="74"/>
      <c r="F38" s="9" t="s">
        <v>190</v>
      </c>
      <c r="G38" s="155" t="s">
        <v>149</v>
      </c>
      <c r="H38" s="155"/>
      <c r="I38" s="84"/>
      <c r="J38" s="299">
        <v>1361918.32</v>
      </c>
      <c r="K38" s="296">
        <v>1470895.5900000003</v>
      </c>
      <c r="L38" s="307">
        <f t="shared" si="4"/>
        <v>-108977.27000000025</v>
      </c>
    </row>
    <row r="39" spans="1:12" ht="12.75" customHeight="1">
      <c r="A39" s="84">
        <f t="shared" si="5"/>
        <v>54</v>
      </c>
      <c r="B39" s="166">
        <v>761</v>
      </c>
      <c r="C39" s="74"/>
      <c r="D39" s="74"/>
      <c r="E39" s="74"/>
      <c r="F39" s="9" t="s">
        <v>191</v>
      </c>
      <c r="G39" s="155"/>
      <c r="H39" s="155" t="s">
        <v>150</v>
      </c>
      <c r="I39" s="84"/>
      <c r="J39" s="299"/>
      <c r="K39" s="296"/>
      <c r="L39" s="307">
        <f t="shared" si="4"/>
        <v>0</v>
      </c>
    </row>
    <row r="40" spans="1:12" ht="12.75" customHeight="1">
      <c r="A40" s="84">
        <f t="shared" si="5"/>
        <v>55</v>
      </c>
      <c r="B40" s="166">
        <v>762</v>
      </c>
      <c r="C40" s="74"/>
      <c r="D40" s="74"/>
      <c r="E40" s="74"/>
      <c r="F40" s="9" t="s">
        <v>192</v>
      </c>
      <c r="G40" s="155" t="s">
        <v>149</v>
      </c>
      <c r="H40" s="155"/>
      <c r="I40" s="84"/>
      <c r="J40" s="299">
        <v>0</v>
      </c>
      <c r="K40" s="296">
        <v>0</v>
      </c>
      <c r="L40" s="307">
        <f t="shared" si="4"/>
        <v>0</v>
      </c>
    </row>
    <row r="41" spans="1:12" ht="12.75" customHeight="1">
      <c r="A41" s="84">
        <f t="shared" si="5"/>
        <v>56</v>
      </c>
      <c r="B41" s="166">
        <v>763</v>
      </c>
      <c r="C41" s="74"/>
      <c r="D41" s="74"/>
      <c r="E41" s="74"/>
      <c r="F41" s="9" t="s">
        <v>193</v>
      </c>
      <c r="G41" s="155" t="s">
        <v>149</v>
      </c>
      <c r="H41" s="155"/>
      <c r="I41" s="84"/>
      <c r="J41" s="299">
        <v>490493.4700000001</v>
      </c>
      <c r="K41" s="296">
        <v>674126.57</v>
      </c>
      <c r="L41" s="307">
        <f t="shared" si="4"/>
        <v>-183633.09999999986</v>
      </c>
    </row>
    <row r="42" spans="1:12" ht="12.75" customHeight="1">
      <c r="A42" s="84">
        <f t="shared" si="5"/>
        <v>57</v>
      </c>
      <c r="B42" s="166">
        <v>763</v>
      </c>
      <c r="C42" s="74"/>
      <c r="D42" s="74"/>
      <c r="E42" s="74"/>
      <c r="F42" s="9" t="s">
        <v>194</v>
      </c>
      <c r="G42" s="155"/>
      <c r="H42" s="155" t="s">
        <v>150</v>
      </c>
      <c r="I42" s="84"/>
      <c r="J42" s="299"/>
      <c r="K42" s="296"/>
      <c r="L42" s="307">
        <f t="shared" si="4"/>
        <v>0</v>
      </c>
    </row>
    <row r="43" spans="1:12" ht="12.75" customHeight="1">
      <c r="A43" s="84">
        <f t="shared" si="5"/>
        <v>58</v>
      </c>
      <c r="B43" s="166">
        <v>764</v>
      </c>
      <c r="C43" s="74"/>
      <c r="D43" s="74"/>
      <c r="E43" s="74"/>
      <c r="F43" s="9" t="s">
        <v>195</v>
      </c>
      <c r="G43" s="155" t="s">
        <v>149</v>
      </c>
      <c r="H43" s="155"/>
      <c r="I43" s="84"/>
      <c r="J43" s="299">
        <v>341824.51</v>
      </c>
      <c r="K43" s="296">
        <v>450818.60000000003</v>
      </c>
      <c r="L43" s="307">
        <f t="shared" si="4"/>
        <v>-108994.09000000003</v>
      </c>
    </row>
    <row r="44" spans="1:12" ht="12.75" customHeight="1">
      <c r="A44" s="84">
        <f t="shared" si="5"/>
        <v>59</v>
      </c>
      <c r="B44" s="166">
        <v>765</v>
      </c>
      <c r="C44" s="74"/>
      <c r="D44" s="74"/>
      <c r="E44" s="74"/>
      <c r="F44" s="9" t="s">
        <v>196</v>
      </c>
      <c r="G44" s="155" t="s">
        <v>149</v>
      </c>
      <c r="H44" s="155"/>
      <c r="I44" s="84"/>
      <c r="J44" s="299">
        <v>424108.80999999994</v>
      </c>
      <c r="K44" s="296">
        <v>529533.3699999999</v>
      </c>
      <c r="L44" s="307">
        <f t="shared" si="4"/>
        <v>-105424.55999999994</v>
      </c>
    </row>
    <row r="45" spans="1:12" ht="12.75" customHeight="1">
      <c r="A45" s="84">
        <f t="shared" si="5"/>
        <v>60</v>
      </c>
      <c r="B45" s="166">
        <v>766</v>
      </c>
      <c r="C45" s="74"/>
      <c r="D45" s="74"/>
      <c r="E45" s="74"/>
      <c r="F45" s="9" t="s">
        <v>197</v>
      </c>
      <c r="G45" s="155" t="s">
        <v>149</v>
      </c>
      <c r="H45" s="155"/>
      <c r="I45" s="84"/>
      <c r="J45" s="299">
        <v>0</v>
      </c>
      <c r="K45" s="296">
        <v>0</v>
      </c>
      <c r="L45" s="307">
        <f t="shared" si="4"/>
        <v>0</v>
      </c>
    </row>
    <row r="46" spans="1:12" ht="13.5" thickBot="1">
      <c r="A46" s="153">
        <f t="shared" si="5"/>
        <v>61</v>
      </c>
      <c r="B46" s="242"/>
      <c r="C46" s="164"/>
      <c r="D46" s="164"/>
      <c r="E46" s="164"/>
      <c r="F46" s="129" t="s">
        <v>198</v>
      </c>
      <c r="G46" s="157"/>
      <c r="H46" s="157"/>
      <c r="I46" s="153"/>
      <c r="J46" s="297">
        <f>SUM(J25:J45)</f>
        <v>4209402.7299999995</v>
      </c>
      <c r="K46" s="297">
        <f>SUM(K25:K45)</f>
        <v>4800668.140000001</v>
      </c>
      <c r="L46" s="326">
        <f>SUM(L25:L45)</f>
        <v>-591265.4100000007</v>
      </c>
    </row>
    <row r="47" ht="13.5" thickTop="1"/>
  </sheetData>
  <sheetProtection/>
  <mergeCells count="2">
    <mergeCell ref="A1:L1"/>
    <mergeCell ref="A2:L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3" r:id="rId1"/>
  <headerFooter scaleWithDoc="0" alignWithMargins="0">
    <oddFooter>&amp;C&amp;F, Page &amp; 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53"/>
  <sheetViews>
    <sheetView zoomScale="70" zoomScaleNormal="70" zoomScalePageLayoutView="0" workbookViewId="0" topLeftCell="A1">
      <selection activeCell="T23" sqref="T23"/>
    </sheetView>
  </sheetViews>
  <sheetFormatPr defaultColWidth="9.140625" defaultRowHeight="12.75"/>
  <cols>
    <col min="1" max="2" width="5.7109375" style="76" customWidth="1"/>
    <col min="3" max="3" width="3.421875" style="76" bestFit="1" customWidth="1"/>
    <col min="4" max="5" width="1.7109375" style="76" customWidth="1"/>
    <col min="6" max="6" width="44.00390625" style="76" customWidth="1"/>
    <col min="7" max="9" width="2.7109375" style="76" customWidth="1"/>
    <col min="10" max="10" width="14.57421875" style="76" bestFit="1" customWidth="1"/>
    <col min="11" max="11" width="14.28125" style="76" bestFit="1" customWidth="1"/>
    <col min="12" max="12" width="13.8515625" style="76" bestFit="1" customWidth="1"/>
    <col min="13" max="13" width="9.140625" style="76" customWidth="1"/>
    <col min="14" max="14" width="13.140625" style="76" bestFit="1" customWidth="1"/>
    <col min="15" max="16384" width="9.140625" style="76" customWidth="1"/>
  </cols>
  <sheetData>
    <row r="1" spans="1:12" ht="18">
      <c r="A1" s="401" t="s">
        <v>183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3"/>
    </row>
    <row r="2" spans="1:12" ht="18">
      <c r="A2" s="404" t="s">
        <v>468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6"/>
    </row>
    <row r="3" spans="1:12" ht="12.75" customHeight="1">
      <c r="A3" s="246" t="s">
        <v>145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2.75" customHeight="1">
      <c r="A4" s="247"/>
      <c r="B4" s="9"/>
      <c r="C4" s="9"/>
      <c r="D4" s="9"/>
      <c r="E4" s="9"/>
      <c r="F4" s="9"/>
      <c r="G4" s="9"/>
      <c r="H4" s="9"/>
      <c r="I4" s="9"/>
      <c r="J4" s="9"/>
      <c r="K4" s="9"/>
      <c r="L4" s="85"/>
    </row>
    <row r="5" spans="1:12" ht="12.75">
      <c r="A5" s="248"/>
      <c r="B5" s="46"/>
      <c r="C5" s="40"/>
      <c r="D5" s="40"/>
      <c r="E5" s="40"/>
      <c r="F5" s="40"/>
      <c r="G5" s="44"/>
      <c r="H5" s="40"/>
      <c r="I5" s="46"/>
      <c r="J5" s="41"/>
      <c r="K5" s="1"/>
      <c r="L5" s="145" t="s">
        <v>126</v>
      </c>
    </row>
    <row r="6" spans="1:12" ht="12.75">
      <c r="A6" s="248"/>
      <c r="B6" s="46"/>
      <c r="C6" s="40"/>
      <c r="D6" s="40"/>
      <c r="E6" s="40"/>
      <c r="F6" s="40"/>
      <c r="G6" s="104" t="s">
        <v>146</v>
      </c>
      <c r="H6" s="3"/>
      <c r="I6" s="4"/>
      <c r="J6" s="31" t="s">
        <v>127</v>
      </c>
      <c r="K6" s="31" t="s">
        <v>127</v>
      </c>
      <c r="L6" s="145" t="s">
        <v>18</v>
      </c>
    </row>
    <row r="7" spans="1:12" ht="12.75">
      <c r="A7" s="249"/>
      <c r="B7" s="250"/>
      <c r="C7" s="36"/>
      <c r="D7" s="36"/>
      <c r="E7" s="36"/>
      <c r="F7" s="36"/>
      <c r="G7" s="246"/>
      <c r="H7" s="251"/>
      <c r="I7" s="145"/>
      <c r="J7" s="32" t="s">
        <v>335</v>
      </c>
      <c r="K7" s="32" t="s">
        <v>466</v>
      </c>
      <c r="L7" s="145" t="s">
        <v>128</v>
      </c>
    </row>
    <row r="8" spans="1:12" ht="12.75">
      <c r="A8" s="252" t="s">
        <v>15</v>
      </c>
      <c r="B8" s="253"/>
      <c r="C8" s="254"/>
      <c r="D8" s="254"/>
      <c r="E8" s="254"/>
      <c r="F8" s="254" t="s">
        <v>148</v>
      </c>
      <c r="G8" s="255"/>
      <c r="H8" s="255"/>
      <c r="I8" s="256"/>
      <c r="J8" s="32" t="s">
        <v>337</v>
      </c>
      <c r="K8" s="32" t="s">
        <v>337</v>
      </c>
      <c r="L8" s="145" t="s">
        <v>467</v>
      </c>
    </row>
    <row r="9" spans="1:12" ht="13.5" thickBot="1">
      <c r="A9" s="257" t="s">
        <v>19</v>
      </c>
      <c r="B9" s="258" t="s">
        <v>117</v>
      </c>
      <c r="C9" s="259"/>
      <c r="D9" s="259"/>
      <c r="E9" s="259"/>
      <c r="F9" s="259" t="s">
        <v>20</v>
      </c>
      <c r="G9" s="260" t="s">
        <v>149</v>
      </c>
      <c r="H9" s="260" t="s">
        <v>150</v>
      </c>
      <c r="I9" s="257" t="s">
        <v>151</v>
      </c>
      <c r="J9" s="33" t="s">
        <v>21</v>
      </c>
      <c r="K9" s="33" t="s">
        <v>22</v>
      </c>
      <c r="L9" s="261" t="s">
        <v>23</v>
      </c>
    </row>
    <row r="10" spans="1:12" ht="12.75">
      <c r="A10" s="153"/>
      <c r="B10" s="86"/>
      <c r="C10" s="129" t="s">
        <v>464</v>
      </c>
      <c r="D10" s="225" t="s">
        <v>486</v>
      </c>
      <c r="E10" s="225"/>
      <c r="F10" s="263"/>
      <c r="G10" s="53"/>
      <c r="H10" s="53"/>
      <c r="I10" s="87"/>
      <c r="J10" s="95"/>
      <c r="K10" s="95"/>
      <c r="L10" s="85"/>
    </row>
    <row r="11" spans="1:12" ht="12.75">
      <c r="A11" s="84"/>
      <c r="B11" s="85"/>
      <c r="C11" s="9"/>
      <c r="D11" s="9"/>
      <c r="E11" s="132" t="s">
        <v>481</v>
      </c>
      <c r="F11" s="132"/>
      <c r="G11" s="54"/>
      <c r="H11" s="54"/>
      <c r="I11" s="95"/>
      <c r="J11" s="95"/>
      <c r="K11" s="95"/>
      <c r="L11" s="85"/>
    </row>
    <row r="12" spans="1:12" ht="12.75">
      <c r="A12" s="84"/>
      <c r="B12" s="361">
        <v>790</v>
      </c>
      <c r="C12" s="362"/>
      <c r="D12" s="303"/>
      <c r="E12" s="363"/>
      <c r="F12" s="331" t="s">
        <v>598</v>
      </c>
      <c r="G12" s="54"/>
      <c r="H12" s="54"/>
      <c r="I12" s="95"/>
      <c r="J12" s="299">
        <v>1586103.67</v>
      </c>
      <c r="K12" s="299">
        <v>1102166.12</v>
      </c>
      <c r="L12" s="307">
        <f aca="true" t="shared" si="0" ref="L12:L19">J12-K12</f>
        <v>483937.5499999998</v>
      </c>
    </row>
    <row r="13" spans="1:12" ht="12.75">
      <c r="A13" s="84">
        <v>62</v>
      </c>
      <c r="B13" s="166">
        <v>771</v>
      </c>
      <c r="C13" s="74"/>
      <c r="D13" s="74"/>
      <c r="E13" s="74"/>
      <c r="F13" s="9" t="s">
        <v>199</v>
      </c>
      <c r="G13" s="155" t="s">
        <v>149</v>
      </c>
      <c r="H13" s="155" t="s">
        <v>150</v>
      </c>
      <c r="I13" s="84"/>
      <c r="J13" s="299">
        <v>106556.61000000002</v>
      </c>
      <c r="K13" s="299">
        <v>68309.71000000002</v>
      </c>
      <c r="L13" s="307">
        <f t="shared" si="0"/>
        <v>38246.899999999994</v>
      </c>
    </row>
    <row r="14" spans="1:12" ht="12.75">
      <c r="A14" s="84">
        <f aca="true" t="shared" si="1" ref="A14:A20">A13+1</f>
        <v>63</v>
      </c>
      <c r="B14" s="166">
        <v>771</v>
      </c>
      <c r="C14" s="74"/>
      <c r="D14" s="74"/>
      <c r="E14" s="74"/>
      <c r="F14" s="9" t="s">
        <v>200</v>
      </c>
      <c r="G14" s="155"/>
      <c r="H14" s="155"/>
      <c r="I14" s="84" t="s">
        <v>151</v>
      </c>
      <c r="J14" s="299"/>
      <c r="K14" s="299"/>
      <c r="L14" s="307"/>
    </row>
    <row r="15" spans="1:12" ht="12.75">
      <c r="A15" s="84">
        <f t="shared" si="1"/>
        <v>64</v>
      </c>
      <c r="B15" s="166">
        <v>772</v>
      </c>
      <c r="C15" s="74"/>
      <c r="D15" s="74"/>
      <c r="E15" s="74"/>
      <c r="F15" s="9" t="s">
        <v>201</v>
      </c>
      <c r="G15" s="155" t="s">
        <v>149</v>
      </c>
      <c r="H15" s="155" t="s">
        <v>150</v>
      </c>
      <c r="I15" s="84"/>
      <c r="J15" s="299">
        <v>691547.0300000001</v>
      </c>
      <c r="K15" s="299">
        <v>627873.16</v>
      </c>
      <c r="L15" s="307">
        <f t="shared" si="0"/>
        <v>63673.87000000011</v>
      </c>
    </row>
    <row r="16" spans="1:12" ht="12.75">
      <c r="A16" s="84">
        <f t="shared" si="1"/>
        <v>65</v>
      </c>
      <c r="B16" s="166">
        <v>773</v>
      </c>
      <c r="C16" s="74"/>
      <c r="D16" s="74"/>
      <c r="E16" s="74"/>
      <c r="F16" s="9" t="s">
        <v>202</v>
      </c>
      <c r="G16" s="155" t="s">
        <v>149</v>
      </c>
      <c r="H16" s="155"/>
      <c r="I16" s="84"/>
      <c r="J16" s="299">
        <v>696763.1699999999</v>
      </c>
      <c r="K16" s="299">
        <v>491900.5200000001</v>
      </c>
      <c r="L16" s="307">
        <f t="shared" si="0"/>
        <v>204862.64999999985</v>
      </c>
    </row>
    <row r="17" spans="1:12" ht="12.75">
      <c r="A17" s="84">
        <f t="shared" si="1"/>
        <v>66</v>
      </c>
      <c r="B17" s="166">
        <v>773</v>
      </c>
      <c r="C17" s="74"/>
      <c r="D17" s="74"/>
      <c r="E17" s="74"/>
      <c r="F17" s="9" t="s">
        <v>203</v>
      </c>
      <c r="G17" s="155"/>
      <c r="H17" s="155" t="s">
        <v>150</v>
      </c>
      <c r="I17" s="84"/>
      <c r="J17" s="299"/>
      <c r="K17" s="299"/>
      <c r="L17" s="307"/>
    </row>
    <row r="18" spans="1:12" ht="12.75">
      <c r="A18" s="84">
        <f t="shared" si="1"/>
        <v>67</v>
      </c>
      <c r="B18" s="166">
        <v>774</v>
      </c>
      <c r="C18" s="74"/>
      <c r="D18" s="74"/>
      <c r="E18" s="74"/>
      <c r="F18" s="9" t="s">
        <v>204</v>
      </c>
      <c r="G18" s="155" t="s">
        <v>149</v>
      </c>
      <c r="H18" s="155"/>
      <c r="I18" s="84"/>
      <c r="J18" s="299">
        <v>488968.30000000005</v>
      </c>
      <c r="K18" s="299">
        <v>409425.34</v>
      </c>
      <c r="L18" s="307">
        <f t="shared" si="0"/>
        <v>79542.96000000002</v>
      </c>
    </row>
    <row r="19" spans="1:12" ht="12.75">
      <c r="A19" s="84">
        <f t="shared" si="1"/>
        <v>68</v>
      </c>
      <c r="B19" s="166">
        <v>775</v>
      </c>
      <c r="C19" s="74"/>
      <c r="D19" s="74"/>
      <c r="E19" s="74"/>
      <c r="F19" s="9" t="s">
        <v>205</v>
      </c>
      <c r="G19" s="155" t="s">
        <v>149</v>
      </c>
      <c r="H19" s="155" t="s">
        <v>150</v>
      </c>
      <c r="I19" s="84" t="s">
        <v>151</v>
      </c>
      <c r="J19" s="299">
        <v>797409.5</v>
      </c>
      <c r="K19" s="299">
        <v>396900.35</v>
      </c>
      <c r="L19" s="307">
        <f t="shared" si="0"/>
        <v>400509.15</v>
      </c>
    </row>
    <row r="20" spans="1:12" ht="13.5" thickBot="1">
      <c r="A20" s="84">
        <f t="shared" si="1"/>
        <v>69</v>
      </c>
      <c r="B20" s="166"/>
      <c r="C20" s="74"/>
      <c r="D20" s="74"/>
      <c r="E20" s="74"/>
      <c r="F20" s="132" t="s">
        <v>206</v>
      </c>
      <c r="G20" s="155"/>
      <c r="H20" s="155"/>
      <c r="I20" s="84"/>
      <c r="J20" s="297">
        <f>SUM(J12:J19)</f>
        <v>4367348.28</v>
      </c>
      <c r="K20" s="297">
        <f>SUM(K12:K19)</f>
        <v>3096575.2</v>
      </c>
      <c r="L20" s="297">
        <f>SUM(L12:L19)</f>
        <v>1270773.0799999996</v>
      </c>
    </row>
    <row r="21" spans="1:12" ht="13.5" thickTop="1">
      <c r="A21" s="84"/>
      <c r="B21" s="166"/>
      <c r="C21" s="244" t="s">
        <v>487</v>
      </c>
      <c r="D21" s="244" t="s">
        <v>488</v>
      </c>
      <c r="E21" s="74"/>
      <c r="F21" s="9"/>
      <c r="G21" s="155"/>
      <c r="H21" s="155"/>
      <c r="I21" s="84"/>
      <c r="J21" s="299"/>
      <c r="K21" s="299"/>
      <c r="L21" s="307"/>
    </row>
    <row r="22" spans="1:12" ht="12.75">
      <c r="A22" s="84"/>
      <c r="B22" s="166"/>
      <c r="C22" s="74"/>
      <c r="D22" s="74"/>
      <c r="E22" s="244" t="s">
        <v>481</v>
      </c>
      <c r="F22" s="9"/>
      <c r="G22" s="155"/>
      <c r="H22" s="155"/>
      <c r="I22" s="84"/>
      <c r="J22" s="299"/>
      <c r="K22" s="299"/>
      <c r="L22" s="307"/>
    </row>
    <row r="23" spans="1:12" ht="12.75">
      <c r="A23" s="84">
        <v>70</v>
      </c>
      <c r="B23" s="166">
        <v>781</v>
      </c>
      <c r="C23" s="74"/>
      <c r="D23" s="74"/>
      <c r="E23" s="74"/>
      <c r="F23" s="9" t="s">
        <v>199</v>
      </c>
      <c r="G23" s="155" t="s">
        <v>149</v>
      </c>
      <c r="H23" s="155" t="s">
        <v>150</v>
      </c>
      <c r="I23" s="84"/>
      <c r="J23" s="299">
        <v>0</v>
      </c>
      <c r="K23" s="299">
        <v>0</v>
      </c>
      <c r="L23" s="307">
        <f>J23-K23</f>
        <v>0</v>
      </c>
    </row>
    <row r="24" spans="1:12" ht="12.75">
      <c r="A24" s="84">
        <f aca="true" t="shared" si="2" ref="A24:A29">A23+1</f>
        <v>71</v>
      </c>
      <c r="B24" s="166">
        <v>781</v>
      </c>
      <c r="C24" s="74"/>
      <c r="D24" s="74"/>
      <c r="E24" s="74"/>
      <c r="F24" s="9" t="s">
        <v>207</v>
      </c>
      <c r="G24" s="155"/>
      <c r="H24" s="155"/>
      <c r="I24" s="84" t="s">
        <v>151</v>
      </c>
      <c r="J24" s="299"/>
      <c r="K24" s="299"/>
      <c r="L24" s="307"/>
    </row>
    <row r="25" spans="1:12" ht="12.75">
      <c r="A25" s="84">
        <f t="shared" si="2"/>
        <v>72</v>
      </c>
      <c r="B25" s="166">
        <v>782</v>
      </c>
      <c r="C25" s="74"/>
      <c r="D25" s="74"/>
      <c r="E25" s="74"/>
      <c r="F25" s="9" t="s">
        <v>208</v>
      </c>
      <c r="G25" s="155" t="s">
        <v>149</v>
      </c>
      <c r="H25" s="155"/>
      <c r="I25" s="84"/>
      <c r="J25" s="299">
        <v>361.76</v>
      </c>
      <c r="K25" s="299">
        <v>461.96999999999997</v>
      </c>
      <c r="L25" s="307">
        <f>J25-K25</f>
        <v>-100.20999999999998</v>
      </c>
    </row>
    <row r="26" spans="1:12" ht="12.75">
      <c r="A26" s="84">
        <f t="shared" si="2"/>
        <v>73</v>
      </c>
      <c r="B26" s="166">
        <v>783</v>
      </c>
      <c r="C26" s="74"/>
      <c r="D26" s="74"/>
      <c r="E26" s="74"/>
      <c r="F26" s="9" t="s">
        <v>209</v>
      </c>
      <c r="G26" s="155" t="s">
        <v>149</v>
      </c>
      <c r="H26" s="155"/>
      <c r="I26" s="84"/>
      <c r="J26" s="299">
        <v>0</v>
      </c>
      <c r="K26" s="299">
        <v>4246.360000000001</v>
      </c>
      <c r="L26" s="307">
        <f>J26-K26</f>
        <v>-4246.360000000001</v>
      </c>
    </row>
    <row r="27" spans="1:12" ht="12.75">
      <c r="A27" s="84">
        <f t="shared" si="2"/>
        <v>74</v>
      </c>
      <c r="B27" s="166">
        <v>784</v>
      </c>
      <c r="C27" s="74"/>
      <c r="D27" s="74"/>
      <c r="E27" s="74"/>
      <c r="F27" s="9" t="s">
        <v>210</v>
      </c>
      <c r="G27" s="155" t="s">
        <v>149</v>
      </c>
      <c r="H27" s="155"/>
      <c r="I27" s="84"/>
      <c r="J27" s="299">
        <v>0</v>
      </c>
      <c r="K27" s="299">
        <v>0</v>
      </c>
      <c r="L27" s="307">
        <f>J27-K27</f>
        <v>0</v>
      </c>
    </row>
    <row r="28" spans="1:12" ht="12.75">
      <c r="A28" s="84">
        <f t="shared" si="2"/>
        <v>75</v>
      </c>
      <c r="B28" s="166">
        <v>785</v>
      </c>
      <c r="C28" s="74"/>
      <c r="D28" s="74"/>
      <c r="E28" s="74"/>
      <c r="F28" s="9" t="s">
        <v>211</v>
      </c>
      <c r="G28" s="155" t="s">
        <v>149</v>
      </c>
      <c r="H28" s="155"/>
      <c r="I28" s="84"/>
      <c r="J28" s="299">
        <v>-1597.94</v>
      </c>
      <c r="K28" s="299">
        <v>776.43</v>
      </c>
      <c r="L28" s="307">
        <f>J28-K28</f>
        <v>-2374.37</v>
      </c>
    </row>
    <row r="29" spans="1:12" ht="13.5" thickBot="1">
      <c r="A29" s="84">
        <f t="shared" si="2"/>
        <v>76</v>
      </c>
      <c r="B29" s="166"/>
      <c r="C29" s="74"/>
      <c r="D29" s="74"/>
      <c r="E29" s="74"/>
      <c r="F29" s="132" t="s">
        <v>212</v>
      </c>
      <c r="G29" s="155"/>
      <c r="H29" s="155"/>
      <c r="I29" s="84"/>
      <c r="J29" s="297">
        <f>SUM(J23:J28)</f>
        <v>-1236.18</v>
      </c>
      <c r="K29" s="297">
        <f>SUM(K23:K28)</f>
        <v>5484.760000000001</v>
      </c>
      <c r="L29" s="297">
        <f>SUM(L23:L28)</f>
        <v>-6720.9400000000005</v>
      </c>
    </row>
    <row r="30" spans="1:12" ht="13.5" thickTop="1">
      <c r="A30" s="84"/>
      <c r="B30" s="166"/>
      <c r="C30" s="244" t="s">
        <v>489</v>
      </c>
      <c r="D30" s="244" t="s">
        <v>492</v>
      </c>
      <c r="E30" s="74"/>
      <c r="F30" s="243"/>
      <c r="G30" s="155"/>
      <c r="H30" s="155"/>
      <c r="I30" s="84"/>
      <c r="J30" s="299"/>
      <c r="K30" s="299"/>
      <c r="L30" s="307"/>
    </row>
    <row r="31" spans="1:12" ht="12.75">
      <c r="A31" s="84"/>
      <c r="B31" s="166"/>
      <c r="C31" s="74"/>
      <c r="D31" s="74"/>
      <c r="E31" s="244" t="s">
        <v>481</v>
      </c>
      <c r="F31" s="132"/>
      <c r="G31" s="155"/>
      <c r="H31" s="155"/>
      <c r="I31" s="84"/>
      <c r="J31" s="299"/>
      <c r="K31" s="299"/>
      <c r="L31" s="307"/>
    </row>
    <row r="32" spans="1:12" ht="12.75">
      <c r="A32" s="84"/>
      <c r="B32" s="328">
        <v>790.1</v>
      </c>
      <c r="C32" s="329"/>
      <c r="D32" s="329"/>
      <c r="E32" s="330"/>
      <c r="F32" s="331" t="s">
        <v>586</v>
      </c>
      <c r="G32" s="155"/>
      <c r="H32" s="155"/>
      <c r="I32" s="84"/>
      <c r="J32" s="299">
        <v>18743505.31</v>
      </c>
      <c r="K32" s="299">
        <v>18099958.169999998</v>
      </c>
      <c r="L32" s="307">
        <f aca="true" t="shared" si="3" ref="L32:L51">J32-K32</f>
        <v>643547.1400000006</v>
      </c>
    </row>
    <row r="33" spans="1:12" ht="12.75">
      <c r="A33" s="84">
        <v>77</v>
      </c>
      <c r="B33" s="166">
        <v>791</v>
      </c>
      <c r="C33" s="74"/>
      <c r="D33" s="74"/>
      <c r="E33" s="74"/>
      <c r="F33" s="9" t="s">
        <v>213</v>
      </c>
      <c r="G33" s="155" t="s">
        <v>149</v>
      </c>
      <c r="H33" s="155" t="s">
        <v>150</v>
      </c>
      <c r="I33" s="84" t="s">
        <v>151</v>
      </c>
      <c r="J33" s="299">
        <v>549512.8099999998</v>
      </c>
      <c r="K33" s="299">
        <v>579655.8900000001</v>
      </c>
      <c r="L33" s="307">
        <f t="shared" si="3"/>
        <v>-30143.080000000307</v>
      </c>
    </row>
    <row r="34" spans="1:12" ht="12.75">
      <c r="A34" s="84">
        <f aca="true" t="shared" si="4" ref="A34:A53">A33+1</f>
        <v>78</v>
      </c>
      <c r="B34" s="166">
        <v>792</v>
      </c>
      <c r="C34" s="74"/>
      <c r="D34" s="74"/>
      <c r="E34" s="74"/>
      <c r="F34" s="9" t="s">
        <v>214</v>
      </c>
      <c r="G34" s="155" t="s">
        <v>149</v>
      </c>
      <c r="H34" s="155" t="s">
        <v>150</v>
      </c>
      <c r="I34" s="84" t="s">
        <v>151</v>
      </c>
      <c r="J34" s="299">
        <v>534226.1</v>
      </c>
      <c r="K34" s="299">
        <v>288874.76</v>
      </c>
      <c r="L34" s="307">
        <f t="shared" si="3"/>
        <v>245351.33999999997</v>
      </c>
    </row>
    <row r="35" spans="1:12" ht="12.75">
      <c r="A35" s="84">
        <f t="shared" si="4"/>
        <v>79</v>
      </c>
      <c r="B35" s="166">
        <v>793</v>
      </c>
      <c r="C35" s="74"/>
      <c r="D35" s="74"/>
      <c r="E35" s="74"/>
      <c r="F35" s="232" t="s">
        <v>215</v>
      </c>
      <c r="G35" s="155" t="s">
        <v>149</v>
      </c>
      <c r="H35" s="155"/>
      <c r="I35" s="84"/>
      <c r="J35" s="299">
        <v>0</v>
      </c>
      <c r="K35" s="299">
        <v>0</v>
      </c>
      <c r="L35" s="307">
        <f>J35-K35</f>
        <v>0</v>
      </c>
    </row>
    <row r="36" spans="1:12" ht="12.75">
      <c r="A36" s="84">
        <f t="shared" si="4"/>
        <v>80</v>
      </c>
      <c r="B36" s="166">
        <v>793</v>
      </c>
      <c r="C36" s="74"/>
      <c r="D36" s="74"/>
      <c r="E36" s="74"/>
      <c r="F36" s="9" t="s">
        <v>216</v>
      </c>
      <c r="G36" s="155"/>
      <c r="H36" s="155" t="s">
        <v>150</v>
      </c>
      <c r="I36" s="84" t="s">
        <v>151</v>
      </c>
      <c r="J36" s="299"/>
      <c r="K36" s="299"/>
      <c r="L36" s="307"/>
    </row>
    <row r="37" spans="1:12" ht="12.75">
      <c r="A37" s="84">
        <f t="shared" si="4"/>
        <v>81</v>
      </c>
      <c r="B37" s="166">
        <v>794</v>
      </c>
      <c r="C37" s="74"/>
      <c r="D37" s="74"/>
      <c r="E37" s="74"/>
      <c r="F37" s="9" t="s">
        <v>217</v>
      </c>
      <c r="G37" s="155" t="s">
        <v>149</v>
      </c>
      <c r="H37" s="155"/>
      <c r="I37" s="84"/>
      <c r="J37" s="299">
        <v>215381.65999999997</v>
      </c>
      <c r="K37" s="299">
        <v>239136.55</v>
      </c>
      <c r="L37" s="307">
        <f t="shared" si="3"/>
        <v>-23754.890000000014</v>
      </c>
    </row>
    <row r="38" spans="1:12" ht="12.75">
      <c r="A38" s="84">
        <f t="shared" si="4"/>
        <v>82</v>
      </c>
      <c r="B38" s="166">
        <v>795</v>
      </c>
      <c r="C38" s="74"/>
      <c r="D38" s="74"/>
      <c r="E38" s="74"/>
      <c r="F38" s="9" t="s">
        <v>218</v>
      </c>
      <c r="G38" s="155" t="s">
        <v>149</v>
      </c>
      <c r="H38" s="155" t="s">
        <v>150</v>
      </c>
      <c r="I38" s="84" t="s">
        <v>151</v>
      </c>
      <c r="J38" s="299">
        <v>1956127.9699999997</v>
      </c>
      <c r="K38" s="299">
        <v>1983227.6399999997</v>
      </c>
      <c r="L38" s="307">
        <f t="shared" si="3"/>
        <v>-27099.669999999925</v>
      </c>
    </row>
    <row r="39" spans="1:12" ht="12.75">
      <c r="A39" s="84">
        <f t="shared" si="4"/>
        <v>83</v>
      </c>
      <c r="B39" s="166">
        <v>796</v>
      </c>
      <c r="C39" s="74"/>
      <c r="D39" s="74"/>
      <c r="E39" s="74"/>
      <c r="F39" s="9" t="s">
        <v>219</v>
      </c>
      <c r="G39" s="155" t="s">
        <v>149</v>
      </c>
      <c r="H39" s="155" t="s">
        <v>150</v>
      </c>
      <c r="I39" s="84" t="s">
        <v>151</v>
      </c>
      <c r="J39" s="299">
        <v>6560.3</v>
      </c>
      <c r="K39" s="299">
        <v>8283.71</v>
      </c>
      <c r="L39" s="307">
        <f t="shared" si="3"/>
        <v>-1723.409999999999</v>
      </c>
    </row>
    <row r="40" spans="1:12" ht="12.75">
      <c r="A40" s="84">
        <f t="shared" si="4"/>
        <v>84</v>
      </c>
      <c r="B40" s="166">
        <v>797</v>
      </c>
      <c r="C40" s="74"/>
      <c r="D40" s="74"/>
      <c r="E40" s="74"/>
      <c r="F40" s="9" t="s">
        <v>220</v>
      </c>
      <c r="G40" s="155" t="s">
        <v>149</v>
      </c>
      <c r="H40" s="155" t="s">
        <v>150</v>
      </c>
      <c r="I40" s="84" t="s">
        <v>151</v>
      </c>
      <c r="J40" s="299">
        <v>197468.64</v>
      </c>
      <c r="K40" s="299">
        <v>337740.36</v>
      </c>
      <c r="L40" s="307">
        <f t="shared" si="3"/>
        <v>-140271.71999999997</v>
      </c>
    </row>
    <row r="41" spans="1:12" ht="12.75">
      <c r="A41" s="84">
        <f t="shared" si="4"/>
        <v>85</v>
      </c>
      <c r="B41" s="166">
        <v>798</v>
      </c>
      <c r="C41" s="74"/>
      <c r="D41" s="74"/>
      <c r="E41" s="74"/>
      <c r="F41" s="9" t="s">
        <v>221</v>
      </c>
      <c r="G41" s="155" t="s">
        <v>149</v>
      </c>
      <c r="H41" s="155"/>
      <c r="I41" s="84"/>
      <c r="J41" s="299">
        <v>136623.65</v>
      </c>
      <c r="K41" s="299">
        <v>106137.33</v>
      </c>
      <c r="L41" s="307">
        <f t="shared" si="3"/>
        <v>30486.319999999992</v>
      </c>
    </row>
    <row r="42" spans="1:12" ht="12.75">
      <c r="A42" s="84">
        <f t="shared" si="4"/>
        <v>86</v>
      </c>
      <c r="B42" s="166">
        <v>798</v>
      </c>
      <c r="C42" s="74"/>
      <c r="D42" s="74"/>
      <c r="E42" s="74"/>
      <c r="F42" s="9" t="s">
        <v>222</v>
      </c>
      <c r="G42" s="155"/>
      <c r="H42" s="155" t="s">
        <v>150</v>
      </c>
      <c r="I42" s="84"/>
      <c r="J42" s="299"/>
      <c r="K42" s="299"/>
      <c r="L42" s="307"/>
    </row>
    <row r="43" spans="1:12" ht="12.75">
      <c r="A43" s="84">
        <f t="shared" si="4"/>
        <v>87</v>
      </c>
      <c r="B43" s="166">
        <v>798</v>
      </c>
      <c r="C43" s="74"/>
      <c r="D43" s="74"/>
      <c r="E43" s="74"/>
      <c r="F43" s="9" t="s">
        <v>223</v>
      </c>
      <c r="G43" s="155"/>
      <c r="H43" s="155"/>
      <c r="I43" s="84" t="s">
        <v>151</v>
      </c>
      <c r="J43" s="299"/>
      <c r="K43" s="299"/>
      <c r="L43" s="307"/>
    </row>
    <row r="44" spans="1:12" ht="12.75">
      <c r="A44" s="84">
        <f t="shared" si="4"/>
        <v>88</v>
      </c>
      <c r="B44" s="166">
        <v>799</v>
      </c>
      <c r="C44" s="74"/>
      <c r="D44" s="74"/>
      <c r="E44" s="74"/>
      <c r="F44" s="9" t="s">
        <v>224</v>
      </c>
      <c r="G44" s="155" t="s">
        <v>149</v>
      </c>
      <c r="H44" s="155"/>
      <c r="I44" s="84"/>
      <c r="J44" s="299">
        <v>3671</v>
      </c>
      <c r="K44" s="299">
        <v>4719.03</v>
      </c>
      <c r="L44" s="307">
        <f t="shared" si="3"/>
        <v>-1048.0299999999997</v>
      </c>
    </row>
    <row r="45" spans="1:12" ht="12.75">
      <c r="A45" s="84"/>
      <c r="B45" s="166"/>
      <c r="C45" s="74"/>
      <c r="D45" s="74"/>
      <c r="E45" s="244" t="s">
        <v>482</v>
      </c>
      <c r="F45" s="132"/>
      <c r="G45" s="155"/>
      <c r="H45" s="155"/>
      <c r="I45" s="84"/>
      <c r="J45" s="299"/>
      <c r="K45" s="299"/>
      <c r="L45" s="307"/>
    </row>
    <row r="46" spans="1:12" ht="12.75">
      <c r="A46" s="84">
        <v>89</v>
      </c>
      <c r="B46" s="166">
        <v>805</v>
      </c>
      <c r="C46" s="74"/>
      <c r="D46" s="74"/>
      <c r="E46" s="74"/>
      <c r="F46" s="9" t="s">
        <v>225</v>
      </c>
      <c r="G46" s="155" t="s">
        <v>149</v>
      </c>
      <c r="H46" s="155" t="s">
        <v>150</v>
      </c>
      <c r="I46" s="84" t="s">
        <v>151</v>
      </c>
      <c r="J46" s="299">
        <v>67570.88999999998</v>
      </c>
      <c r="K46" s="299">
        <v>79096.63</v>
      </c>
      <c r="L46" s="307">
        <f t="shared" si="3"/>
        <v>-11525.74000000002</v>
      </c>
    </row>
    <row r="47" spans="1:12" ht="12.75">
      <c r="A47" s="84">
        <f t="shared" si="4"/>
        <v>90</v>
      </c>
      <c r="B47" s="166"/>
      <c r="C47" s="74"/>
      <c r="D47" s="74"/>
      <c r="E47" s="74"/>
      <c r="F47" s="132" t="s">
        <v>226</v>
      </c>
      <c r="G47" s="155"/>
      <c r="H47" s="155"/>
      <c r="I47" s="84"/>
      <c r="J47" s="364">
        <f>SUM(J32:J46)</f>
        <v>22410648.33</v>
      </c>
      <c r="K47" s="364">
        <f>SUM(K32:K46)</f>
        <v>21726830.07</v>
      </c>
      <c r="L47" s="364">
        <f>SUM(L32:L46)</f>
        <v>683818.2600000002</v>
      </c>
    </row>
    <row r="48" spans="1:12" ht="12.75">
      <c r="A48" s="84"/>
      <c r="B48" s="166"/>
      <c r="C48" s="244" t="s">
        <v>490</v>
      </c>
      <c r="D48" s="244" t="s">
        <v>491</v>
      </c>
      <c r="E48" s="74"/>
      <c r="F48" s="243"/>
      <c r="G48" s="155"/>
      <c r="H48" s="155"/>
      <c r="I48" s="84"/>
      <c r="J48" s="299"/>
      <c r="K48" s="299"/>
      <c r="L48" s="307"/>
    </row>
    <row r="49" spans="1:12" ht="12.75">
      <c r="A49" s="84">
        <v>91</v>
      </c>
      <c r="B49" s="166">
        <v>811</v>
      </c>
      <c r="C49" s="74"/>
      <c r="D49" s="74"/>
      <c r="E49" s="74"/>
      <c r="F49" s="9" t="s">
        <v>227</v>
      </c>
      <c r="G49" s="155" t="s">
        <v>149</v>
      </c>
      <c r="H49" s="155" t="s">
        <v>150</v>
      </c>
      <c r="I49" s="84" t="s">
        <v>151</v>
      </c>
      <c r="J49" s="299">
        <v>327381.65</v>
      </c>
      <c r="K49" s="299">
        <v>327403.26</v>
      </c>
      <c r="L49" s="307">
        <f t="shared" si="3"/>
        <v>-21.60999999998603</v>
      </c>
    </row>
    <row r="50" spans="1:12" ht="12.75">
      <c r="A50" s="84">
        <f t="shared" si="4"/>
        <v>92</v>
      </c>
      <c r="B50" s="166">
        <v>812</v>
      </c>
      <c r="C50" s="74"/>
      <c r="D50" s="74"/>
      <c r="E50" s="74"/>
      <c r="F50" s="9" t="s">
        <v>493</v>
      </c>
      <c r="G50" s="155" t="s">
        <v>149</v>
      </c>
      <c r="H50" s="155" t="s">
        <v>150</v>
      </c>
      <c r="I50" s="84" t="s">
        <v>151</v>
      </c>
      <c r="J50" s="299">
        <v>0</v>
      </c>
      <c r="K50" s="299">
        <v>0</v>
      </c>
      <c r="L50" s="307">
        <f t="shared" si="3"/>
        <v>0</v>
      </c>
    </row>
    <row r="51" spans="1:12" ht="12.75">
      <c r="A51" s="84">
        <f t="shared" si="4"/>
        <v>93</v>
      </c>
      <c r="B51" s="166">
        <v>813</v>
      </c>
      <c r="C51" s="74"/>
      <c r="D51" s="74"/>
      <c r="E51" s="74"/>
      <c r="F51" s="9" t="s">
        <v>494</v>
      </c>
      <c r="G51" s="155" t="s">
        <v>149</v>
      </c>
      <c r="H51" s="155" t="s">
        <v>150</v>
      </c>
      <c r="I51" s="84" t="s">
        <v>151</v>
      </c>
      <c r="J51" s="299">
        <v>0</v>
      </c>
      <c r="K51" s="299">
        <v>0</v>
      </c>
      <c r="L51" s="307">
        <f t="shared" si="3"/>
        <v>0</v>
      </c>
    </row>
    <row r="52" spans="1:12" ht="12.75">
      <c r="A52" s="84">
        <f t="shared" si="4"/>
        <v>94</v>
      </c>
      <c r="B52" s="166"/>
      <c r="C52" s="74"/>
      <c r="D52" s="74"/>
      <c r="E52" s="74"/>
      <c r="F52" s="132" t="s">
        <v>228</v>
      </c>
      <c r="G52" s="155"/>
      <c r="H52" s="155"/>
      <c r="I52" s="84"/>
      <c r="J52" s="364">
        <f>SUM(J49:J51)</f>
        <v>327381.65</v>
      </c>
      <c r="K52" s="364">
        <f>SUM(K49:K51)</f>
        <v>327403.26</v>
      </c>
      <c r="L52" s="365">
        <f>SUM(L49:L51)</f>
        <v>-21.60999999998603</v>
      </c>
    </row>
    <row r="53" spans="1:12" ht="13.5" thickBot="1">
      <c r="A53" s="84">
        <f t="shared" si="4"/>
        <v>95</v>
      </c>
      <c r="B53" s="242"/>
      <c r="C53" s="164"/>
      <c r="D53" s="164"/>
      <c r="E53" s="164"/>
      <c r="F53" s="129" t="s">
        <v>229</v>
      </c>
      <c r="G53" s="157"/>
      <c r="H53" s="157"/>
      <c r="I53" s="153"/>
      <c r="J53" s="297">
        <f>+J52+J47+J29+J20+'B2(2)'!J46+'B2(2)'!J22+'B2(1)'!J47+'B2(1)'!J29</f>
        <v>65884692.089999996</v>
      </c>
      <c r="K53" s="297">
        <f>+K52+K47+K29+K20+'B2(2)'!K46+'B2(2)'!K22+'B2(1)'!K47+'B2(1)'!K29</f>
        <v>65516923.16000001</v>
      </c>
      <c r="L53" s="297">
        <f>+L52+L47+L29+L20+'B2(2)'!L46+'B2(2)'!L22+'B2(1)'!L47+'B2(1)'!L29</f>
        <v>367768.929999999</v>
      </c>
    </row>
    <row r="54" ht="15.75" customHeight="1" thickTop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</sheetData>
  <sheetProtection/>
  <mergeCells count="2">
    <mergeCell ref="A1:L1"/>
    <mergeCell ref="A2:L2"/>
  </mergeCells>
  <printOptions horizontalCentered="1"/>
  <pageMargins left="0.75" right="0.75" top="1" bottom="1" header="0.5" footer="0.5"/>
  <pageSetup firstPageNumber="1" useFirstPageNumber="1" fitToHeight="1" fitToWidth="1" horizontalDpi="600" verticalDpi="600" orientation="portrait" scale="80" r:id="rId3"/>
  <headerFooter scaleWithDoc="0" alignWithMargins="0">
    <oddFooter>&amp;C&amp;F, Page &amp; 10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16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5.7109375" style="76" customWidth="1"/>
    <col min="2" max="2" width="34.7109375" style="76" customWidth="1"/>
    <col min="3" max="5" width="13.7109375" style="76" customWidth="1"/>
    <col min="6" max="7" width="12.7109375" style="76" customWidth="1"/>
    <col min="8" max="16384" width="9.140625" style="76" customWidth="1"/>
  </cols>
  <sheetData>
    <row r="1" spans="1:7" ht="17.25">
      <c r="A1" s="401" t="s">
        <v>230</v>
      </c>
      <c r="B1" s="402"/>
      <c r="C1" s="402"/>
      <c r="D1" s="402"/>
      <c r="E1" s="402"/>
      <c r="F1" s="402"/>
      <c r="G1" s="403"/>
    </row>
    <row r="2" spans="1:7" ht="17.25">
      <c r="A2" s="404" t="s">
        <v>231</v>
      </c>
      <c r="B2" s="405"/>
      <c r="C2" s="405"/>
      <c r="D2" s="405"/>
      <c r="E2" s="405"/>
      <c r="F2" s="405"/>
      <c r="G2" s="406"/>
    </row>
    <row r="3" spans="1:7" ht="15">
      <c r="A3" s="150"/>
      <c r="B3" s="151"/>
      <c r="C3" s="151"/>
      <c r="D3" s="151"/>
      <c r="E3" s="151"/>
      <c r="F3" s="151"/>
      <c r="G3" s="85"/>
    </row>
    <row r="4" spans="1:7" ht="12.75">
      <c r="A4" s="39"/>
      <c r="B4" s="40"/>
      <c r="C4" s="1" t="s">
        <v>525</v>
      </c>
      <c r="D4" s="41"/>
      <c r="E4" s="41"/>
      <c r="F4" s="41"/>
      <c r="G4" s="41"/>
    </row>
    <row r="5" spans="1:7" ht="12.75">
      <c r="A5" s="39"/>
      <c r="B5" s="2" t="s">
        <v>526</v>
      </c>
      <c r="C5" s="41" t="s">
        <v>527</v>
      </c>
      <c r="D5" s="41" t="s">
        <v>232</v>
      </c>
      <c r="E5" s="41" t="s">
        <v>496</v>
      </c>
      <c r="F5" s="1" t="s">
        <v>84</v>
      </c>
      <c r="G5" s="41"/>
    </row>
    <row r="6" spans="1:7" ht="12.75">
      <c r="A6" s="1" t="s">
        <v>15</v>
      </c>
      <c r="B6" s="2" t="s">
        <v>234</v>
      </c>
      <c r="C6" s="41" t="s">
        <v>18</v>
      </c>
      <c r="D6" s="41" t="s">
        <v>235</v>
      </c>
      <c r="E6" s="41" t="s">
        <v>236</v>
      </c>
      <c r="F6" s="41" t="s">
        <v>237</v>
      </c>
      <c r="G6" s="41" t="s">
        <v>233</v>
      </c>
    </row>
    <row r="7" spans="1:7" ht="13.5" thickBot="1">
      <c r="A7" s="5" t="s">
        <v>19</v>
      </c>
      <c r="B7" s="6" t="s">
        <v>20</v>
      </c>
      <c r="C7" s="42" t="s">
        <v>21</v>
      </c>
      <c r="D7" s="42" t="s">
        <v>22</v>
      </c>
      <c r="E7" s="42" t="s">
        <v>23</v>
      </c>
      <c r="F7" s="42" t="s">
        <v>24</v>
      </c>
      <c r="G7" s="42" t="s">
        <v>25</v>
      </c>
    </row>
    <row r="8" spans="1:7" ht="15.75" customHeight="1">
      <c r="A8" s="84">
        <v>1</v>
      </c>
      <c r="B8" s="332" t="s">
        <v>238</v>
      </c>
      <c r="C8" s="333">
        <f>SUM(D8:G8)</f>
        <v>2797119.7800000003</v>
      </c>
      <c r="D8" s="333">
        <v>2797119.7800000003</v>
      </c>
      <c r="E8" s="95"/>
      <c r="F8" s="95"/>
      <c r="G8" s="95"/>
    </row>
    <row r="9" spans="1:7" ht="15.75" customHeight="1">
      <c r="A9" s="84">
        <f aca="true" t="shared" si="0" ref="A9:A14">SUM(A8+1)</f>
        <v>2</v>
      </c>
      <c r="B9" s="332" t="s">
        <v>587</v>
      </c>
      <c r="C9" s="333">
        <f aca="true" t="shared" si="1" ref="C9:C14">SUM(D9:G9)</f>
        <v>2176728</v>
      </c>
      <c r="D9" s="333">
        <v>2176728</v>
      </c>
      <c r="E9" s="95"/>
      <c r="F9" s="95"/>
      <c r="G9" s="95"/>
    </row>
    <row r="10" spans="1:7" ht="15.75" customHeight="1">
      <c r="A10" s="84">
        <f t="shared" si="0"/>
        <v>3</v>
      </c>
      <c r="B10" s="332" t="s">
        <v>588</v>
      </c>
      <c r="C10" s="333">
        <f t="shared" si="1"/>
        <v>351081.25</v>
      </c>
      <c r="D10" s="333">
        <v>351081.25</v>
      </c>
      <c r="E10" s="95"/>
      <c r="F10" s="95"/>
      <c r="G10" s="95"/>
    </row>
    <row r="11" spans="1:7" ht="15.75" customHeight="1">
      <c r="A11" s="84">
        <f t="shared" si="0"/>
        <v>4</v>
      </c>
      <c r="B11" s="332" t="s">
        <v>239</v>
      </c>
      <c r="C11" s="333">
        <f t="shared" si="1"/>
        <v>1728874.3800000001</v>
      </c>
      <c r="D11" s="333">
        <v>1728874.3800000001</v>
      </c>
      <c r="E11" s="95"/>
      <c r="F11" s="95"/>
      <c r="G11" s="95"/>
    </row>
    <row r="12" spans="1:7" ht="15.75" customHeight="1">
      <c r="A12" s="84">
        <f t="shared" si="0"/>
        <v>5</v>
      </c>
      <c r="B12" s="332" t="s">
        <v>240</v>
      </c>
      <c r="C12" s="333">
        <f t="shared" si="1"/>
        <v>0</v>
      </c>
      <c r="D12" s="333">
        <v>0</v>
      </c>
      <c r="E12" s="95"/>
      <c r="F12" s="95"/>
      <c r="G12" s="95"/>
    </row>
    <row r="13" spans="1:7" ht="15.75" customHeight="1">
      <c r="A13" s="84">
        <f t="shared" si="0"/>
        <v>6</v>
      </c>
      <c r="B13" s="332" t="s">
        <v>241</v>
      </c>
      <c r="C13" s="333">
        <f t="shared" si="1"/>
        <v>3854412</v>
      </c>
      <c r="D13" s="333">
        <v>3854412</v>
      </c>
      <c r="E13" s="95"/>
      <c r="F13" s="95"/>
      <c r="G13" s="95"/>
    </row>
    <row r="14" spans="1:7" ht="15.75" customHeight="1">
      <c r="A14" s="84">
        <f t="shared" si="0"/>
        <v>7</v>
      </c>
      <c r="B14" s="385" t="s">
        <v>605</v>
      </c>
      <c r="C14" s="333">
        <f t="shared" si="1"/>
        <v>8724198.51</v>
      </c>
      <c r="D14" s="333">
        <v>8724198.51</v>
      </c>
      <c r="E14" s="95"/>
      <c r="F14" s="95"/>
      <c r="G14" s="95"/>
    </row>
    <row r="15" spans="1:7" ht="15.75" customHeight="1">
      <c r="A15" s="84"/>
      <c r="B15" s="9"/>
      <c r="C15" s="95"/>
      <c r="D15" s="324"/>
      <c r="E15" s="95"/>
      <c r="F15" s="95"/>
      <c r="G15" s="95"/>
    </row>
    <row r="16" spans="1:7" ht="15.75" customHeight="1" thickBot="1">
      <c r="A16" s="84"/>
      <c r="B16" s="152" t="s">
        <v>495</v>
      </c>
      <c r="C16" s="300">
        <f>SUM(C8:C15)</f>
        <v>19632413.92</v>
      </c>
      <c r="D16" s="334">
        <f>SUM(D8:D15)</f>
        <v>19632413.92</v>
      </c>
      <c r="E16" s="116"/>
      <c r="F16" s="116"/>
      <c r="G16" s="116"/>
    </row>
    <row r="17" ht="13.5" thickTop="1"/>
  </sheetData>
  <sheetProtection/>
  <mergeCells count="2">
    <mergeCell ref="A1:G1"/>
    <mergeCell ref="A2:G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5" r:id="rId1"/>
  <headerFooter scaleWithDoc="0" alignWithMargins="0">
    <oddFooter>&amp;C&amp;F, Page &amp; 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P63"/>
  <sheetViews>
    <sheetView zoomScale="70" zoomScaleNormal="70" zoomScalePageLayoutView="0" workbookViewId="0" topLeftCell="A1">
      <selection activeCell="T20" sqref="T20"/>
    </sheetView>
  </sheetViews>
  <sheetFormatPr defaultColWidth="9.140625" defaultRowHeight="12.75"/>
  <cols>
    <col min="1" max="1" width="5.7109375" style="102" customWidth="1"/>
    <col min="2" max="2" width="14.57421875" style="76" customWidth="1"/>
    <col min="3" max="3" width="5.140625" style="76" customWidth="1"/>
    <col min="4" max="4" width="11.8515625" style="76" customWidth="1"/>
    <col min="5" max="5" width="8.140625" style="76" customWidth="1"/>
    <col min="6" max="6" width="2.140625" style="76" customWidth="1"/>
    <col min="7" max="7" width="5.421875" style="76" customWidth="1"/>
    <col min="8" max="8" width="3.8515625" style="76" customWidth="1"/>
    <col min="9" max="9" width="7.7109375" style="76" customWidth="1"/>
    <col min="10" max="10" width="5.140625" style="76" customWidth="1"/>
    <col min="11" max="11" width="2.7109375" style="76" customWidth="1"/>
    <col min="12" max="12" width="2.8515625" style="76" customWidth="1"/>
    <col min="13" max="13" width="1.57421875" style="76" customWidth="1"/>
    <col min="14" max="14" width="9.140625" style="76" customWidth="1"/>
    <col min="15" max="15" width="17.7109375" style="76" customWidth="1"/>
    <col min="16" max="16384" width="9.140625" style="76" customWidth="1"/>
  </cols>
  <sheetData>
    <row r="1" spans="1:15" ht="17.25">
      <c r="A1" s="401" t="s">
        <v>242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3"/>
    </row>
    <row r="2" spans="1:15" ht="18" thickBot="1">
      <c r="A2" s="425" t="s">
        <v>243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7"/>
    </row>
    <row r="3" spans="1:15" ht="12.75">
      <c r="A3" s="1"/>
      <c r="B3" s="44"/>
      <c r="C3" s="40"/>
      <c r="D3" s="40"/>
      <c r="E3" s="40"/>
      <c r="F3" s="46"/>
      <c r="G3" s="44"/>
      <c r="H3" s="40"/>
      <c r="I3" s="40"/>
      <c r="J3" s="40"/>
      <c r="K3" s="40"/>
      <c r="L3" s="46"/>
      <c r="M3" s="40"/>
      <c r="N3" s="3"/>
      <c r="O3" s="39"/>
    </row>
    <row r="4" spans="1:15" ht="12.75">
      <c r="A4" s="1" t="s">
        <v>15</v>
      </c>
      <c r="B4" s="104" t="s">
        <v>244</v>
      </c>
      <c r="C4" s="3"/>
      <c r="D4" s="3"/>
      <c r="E4" s="3"/>
      <c r="F4" s="4"/>
      <c r="G4" s="44" t="s">
        <v>245</v>
      </c>
      <c r="H4" s="40"/>
      <c r="I4" s="40"/>
      <c r="J4" s="40"/>
      <c r="K4" s="40"/>
      <c r="L4" s="21" t="s">
        <v>246</v>
      </c>
      <c r="M4" s="3" t="s">
        <v>247</v>
      </c>
      <c r="N4" s="3"/>
      <c r="O4" s="39"/>
    </row>
    <row r="5" spans="1:15" ht="12.75">
      <c r="A5" s="84" t="s">
        <v>19</v>
      </c>
      <c r="B5" s="54"/>
      <c r="C5" s="9"/>
      <c r="D5" s="105"/>
      <c r="E5" s="105"/>
      <c r="F5" s="94"/>
      <c r="G5" s="54"/>
      <c r="H5" s="9"/>
      <c r="I5" s="9"/>
      <c r="J5" s="9"/>
      <c r="K5" s="9"/>
      <c r="L5" s="85"/>
      <c r="M5" s="3" t="s">
        <v>248</v>
      </c>
      <c r="N5" s="3"/>
      <c r="O5" s="39"/>
    </row>
    <row r="6" spans="1:15" ht="12.75">
      <c r="A6" s="1">
        <v>1</v>
      </c>
      <c r="B6" s="40"/>
      <c r="C6" s="46"/>
      <c r="D6" s="49" t="s">
        <v>249</v>
      </c>
      <c r="E6" s="3" t="s">
        <v>250</v>
      </c>
      <c r="F6" s="3"/>
      <c r="G6" s="91" t="s">
        <v>251</v>
      </c>
      <c r="H6" s="106"/>
      <c r="I6" s="106"/>
      <c r="J6" s="91" t="s">
        <v>252</v>
      </c>
      <c r="K6" s="106"/>
      <c r="L6" s="92"/>
      <c r="M6" s="3" t="s">
        <v>253</v>
      </c>
      <c r="N6" s="3"/>
      <c r="O6" s="41" t="s">
        <v>254</v>
      </c>
    </row>
    <row r="7" spans="1:15" ht="15">
      <c r="A7" s="1">
        <v>2</v>
      </c>
      <c r="B7" s="3" t="s">
        <v>255</v>
      </c>
      <c r="C7" s="4"/>
      <c r="D7" s="49" t="s">
        <v>256</v>
      </c>
      <c r="E7" s="3" t="s">
        <v>257</v>
      </c>
      <c r="F7" s="3"/>
      <c r="G7" s="44"/>
      <c r="H7" s="40"/>
      <c r="I7" s="40"/>
      <c r="J7" s="44"/>
      <c r="K7" s="40"/>
      <c r="L7" s="40"/>
      <c r="M7" s="44"/>
      <c r="N7" s="3"/>
      <c r="O7" s="39"/>
    </row>
    <row r="8" spans="1:15" ht="12.75">
      <c r="A8" s="1">
        <v>3</v>
      </c>
      <c r="B8" s="40"/>
      <c r="C8" s="46"/>
      <c r="D8" s="107" t="s">
        <v>258</v>
      </c>
      <c r="E8" s="3" t="s">
        <v>259</v>
      </c>
      <c r="F8" s="3"/>
      <c r="G8" s="108" t="s">
        <v>260</v>
      </c>
      <c r="H8" s="109"/>
      <c r="I8" s="53" t="s">
        <v>261</v>
      </c>
      <c r="J8" s="108" t="s">
        <v>262</v>
      </c>
      <c r="K8" s="108" t="s">
        <v>263</v>
      </c>
      <c r="L8" s="109"/>
      <c r="M8" s="24" t="s">
        <v>264</v>
      </c>
      <c r="N8" s="78"/>
      <c r="O8" s="39"/>
    </row>
    <row r="9" spans="1:15" ht="12.75">
      <c r="A9" s="153">
        <v>4</v>
      </c>
      <c r="B9" s="434"/>
      <c r="C9" s="435"/>
      <c r="D9" s="86"/>
      <c r="E9" s="436"/>
      <c r="F9" s="435"/>
      <c r="G9" s="436"/>
      <c r="H9" s="435"/>
      <c r="I9" s="53"/>
      <c r="J9" s="53"/>
      <c r="K9" s="436"/>
      <c r="L9" s="435"/>
      <c r="M9" s="436"/>
      <c r="N9" s="435"/>
      <c r="O9" s="336" t="s">
        <v>592</v>
      </c>
    </row>
    <row r="10" spans="1:15" ht="12.75">
      <c r="A10" s="153">
        <v>5</v>
      </c>
      <c r="B10" s="436"/>
      <c r="C10" s="435"/>
      <c r="D10" s="86"/>
      <c r="E10" s="436"/>
      <c r="F10" s="435"/>
      <c r="G10" s="436"/>
      <c r="H10" s="435"/>
      <c r="I10" s="53"/>
      <c r="J10" s="53"/>
      <c r="K10" s="436"/>
      <c r="L10" s="435"/>
      <c r="M10" s="436"/>
      <c r="N10" s="435"/>
      <c r="O10" s="86"/>
    </row>
    <row r="11" spans="1:15" ht="12.75">
      <c r="A11" s="153">
        <v>6</v>
      </c>
      <c r="B11" s="436"/>
      <c r="C11" s="435"/>
      <c r="D11" s="86"/>
      <c r="E11" s="436"/>
      <c r="F11" s="435"/>
      <c r="G11" s="436"/>
      <c r="H11" s="435"/>
      <c r="I11" s="40"/>
      <c r="J11" s="44"/>
      <c r="K11" s="436"/>
      <c r="L11" s="435"/>
      <c r="M11" s="436"/>
      <c r="N11" s="435"/>
      <c r="O11" s="86"/>
    </row>
    <row r="12" spans="1:15" ht="13.5" thickBot="1">
      <c r="A12" s="154">
        <v>7</v>
      </c>
      <c r="B12" s="437"/>
      <c r="C12" s="438"/>
      <c r="D12" s="111"/>
      <c r="E12" s="437"/>
      <c r="F12" s="438"/>
      <c r="G12" s="437"/>
      <c r="H12" s="438"/>
      <c r="I12" s="110"/>
      <c r="J12" s="112"/>
      <c r="K12" s="437"/>
      <c r="L12" s="438"/>
      <c r="M12" s="437"/>
      <c r="N12" s="438"/>
      <c r="O12" s="111"/>
    </row>
    <row r="13" spans="1:15" ht="12.75">
      <c r="A13" s="155">
        <v>8</v>
      </c>
      <c r="B13" s="93" t="s">
        <v>265</v>
      </c>
      <c r="C13" s="105"/>
      <c r="D13" s="105"/>
      <c r="E13" s="105"/>
      <c r="F13" s="105"/>
      <c r="G13" s="105"/>
      <c r="H13" s="105"/>
      <c r="I13" s="105"/>
      <c r="J13" s="104" t="s">
        <v>266</v>
      </c>
      <c r="K13" s="3"/>
      <c r="L13" s="3"/>
      <c r="M13" s="104" t="s">
        <v>247</v>
      </c>
      <c r="N13" s="4"/>
      <c r="O13" s="39"/>
    </row>
    <row r="14" spans="1:15" ht="12.75">
      <c r="A14" s="156">
        <v>9</v>
      </c>
      <c r="B14" s="104"/>
      <c r="C14" s="3"/>
      <c r="D14" s="104"/>
      <c r="E14" s="104"/>
      <c r="F14" s="3"/>
      <c r="G14" s="104"/>
      <c r="H14" s="3"/>
      <c r="I14" s="104"/>
      <c r="J14" s="104" t="s">
        <v>261</v>
      </c>
      <c r="K14" s="3"/>
      <c r="L14" s="3"/>
      <c r="M14" s="104" t="s">
        <v>248</v>
      </c>
      <c r="N14" s="4"/>
      <c r="O14" s="1" t="s">
        <v>254</v>
      </c>
    </row>
    <row r="15" spans="1:15" ht="15">
      <c r="A15" s="156">
        <v>10</v>
      </c>
      <c r="B15" s="104" t="s">
        <v>267</v>
      </c>
      <c r="C15" s="3"/>
      <c r="D15" s="44"/>
      <c r="E15" s="44"/>
      <c r="F15" s="40"/>
      <c r="G15" s="44"/>
      <c r="H15" s="40"/>
      <c r="I15" s="25" t="s">
        <v>529</v>
      </c>
      <c r="J15" s="44"/>
      <c r="K15" s="40"/>
      <c r="L15" s="40"/>
      <c r="M15" s="104" t="s">
        <v>268</v>
      </c>
      <c r="N15" s="4"/>
      <c r="O15" s="39"/>
    </row>
    <row r="16" spans="1:15" ht="12.75">
      <c r="A16" s="156">
        <v>11</v>
      </c>
      <c r="B16" s="28" t="s">
        <v>269</v>
      </c>
      <c r="C16" s="29"/>
      <c r="D16" s="104" t="s">
        <v>270</v>
      </c>
      <c r="E16" s="104" t="s">
        <v>271</v>
      </c>
      <c r="F16" s="3"/>
      <c r="G16" s="44" t="s">
        <v>252</v>
      </c>
      <c r="H16" s="40"/>
      <c r="I16" s="104" t="s">
        <v>272</v>
      </c>
      <c r="J16" s="22" t="s">
        <v>264</v>
      </c>
      <c r="K16" s="9"/>
      <c r="L16" s="9"/>
      <c r="M16" s="22" t="s">
        <v>264</v>
      </c>
      <c r="N16" s="85"/>
      <c r="O16" s="95"/>
    </row>
    <row r="17" spans="1:15" ht="12.75">
      <c r="A17" s="157">
        <v>12</v>
      </c>
      <c r="B17" s="337" t="s">
        <v>589</v>
      </c>
      <c r="C17" s="289"/>
      <c r="D17" s="53"/>
      <c r="E17" s="122"/>
      <c r="F17" s="124"/>
      <c r="G17" s="436"/>
      <c r="H17" s="435"/>
      <c r="I17" s="53"/>
      <c r="J17" s="439"/>
      <c r="K17" s="443"/>
      <c r="L17" s="440"/>
      <c r="M17" s="439"/>
      <c r="N17" s="440"/>
      <c r="O17" s="87"/>
    </row>
    <row r="18" spans="1:15" ht="12.75">
      <c r="A18" s="157">
        <v>13</v>
      </c>
      <c r="B18" s="434"/>
      <c r="C18" s="435"/>
      <c r="D18" s="53"/>
      <c r="E18" s="439"/>
      <c r="F18" s="440"/>
      <c r="G18" s="436"/>
      <c r="H18" s="435"/>
      <c r="I18" s="53"/>
      <c r="J18" s="439"/>
      <c r="K18" s="443"/>
      <c r="L18" s="440"/>
      <c r="M18" s="439"/>
      <c r="N18" s="440"/>
      <c r="O18" s="87"/>
    </row>
    <row r="19" spans="1:15" ht="12.75">
      <c r="A19" s="157">
        <v>14</v>
      </c>
      <c r="B19" s="436"/>
      <c r="C19" s="435"/>
      <c r="D19" s="53"/>
      <c r="E19" s="439"/>
      <c r="F19" s="440"/>
      <c r="G19" s="436"/>
      <c r="H19" s="435"/>
      <c r="I19" s="53"/>
      <c r="J19" s="439"/>
      <c r="K19" s="443"/>
      <c r="L19" s="440"/>
      <c r="M19" s="439"/>
      <c r="N19" s="440"/>
      <c r="O19" s="87"/>
    </row>
    <row r="20" spans="1:15" ht="12.75">
      <c r="A20" s="157">
        <v>15</v>
      </c>
      <c r="B20" s="436"/>
      <c r="C20" s="435"/>
      <c r="D20" s="53"/>
      <c r="E20" s="439"/>
      <c r="F20" s="440"/>
      <c r="G20" s="436"/>
      <c r="H20" s="435"/>
      <c r="I20" s="53"/>
      <c r="J20" s="439"/>
      <c r="K20" s="443"/>
      <c r="L20" s="440"/>
      <c r="M20" s="439"/>
      <c r="N20" s="440"/>
      <c r="O20" s="87"/>
    </row>
    <row r="21" spans="1:15" ht="13.5" thickBot="1">
      <c r="A21" s="158">
        <v>16</v>
      </c>
      <c r="B21" s="437"/>
      <c r="C21" s="438"/>
      <c r="D21" s="112"/>
      <c r="E21" s="441"/>
      <c r="F21" s="442"/>
      <c r="G21" s="437"/>
      <c r="H21" s="438"/>
      <c r="I21" s="112"/>
      <c r="J21" s="441"/>
      <c r="K21" s="444"/>
      <c r="L21" s="442"/>
      <c r="M21" s="441"/>
      <c r="N21" s="442"/>
      <c r="O21" s="159"/>
    </row>
    <row r="22" spans="1:15" ht="12.75">
      <c r="A22" s="1">
        <v>17</v>
      </c>
      <c r="B22" s="40"/>
      <c r="C22" s="40"/>
      <c r="D22" s="40"/>
      <c r="E22" s="40"/>
      <c r="F22" s="40"/>
      <c r="G22" s="104" t="s">
        <v>273</v>
      </c>
      <c r="H22" s="3"/>
      <c r="I22" s="3"/>
      <c r="J22" s="3"/>
      <c r="K22" s="3"/>
      <c r="L22" s="3"/>
      <c r="M22" s="104" t="s">
        <v>247</v>
      </c>
      <c r="N22" s="3"/>
      <c r="O22" s="39"/>
    </row>
    <row r="23" spans="1:15" ht="12.75">
      <c r="A23" s="1">
        <v>18</v>
      </c>
      <c r="B23" s="3" t="s">
        <v>274</v>
      </c>
      <c r="C23" s="3"/>
      <c r="D23" s="3"/>
      <c r="E23" s="3"/>
      <c r="F23" s="4"/>
      <c r="G23" s="11" t="s">
        <v>264</v>
      </c>
      <c r="H23" s="3"/>
      <c r="I23" s="3"/>
      <c r="J23" s="3"/>
      <c r="K23" s="3"/>
      <c r="L23" s="3"/>
      <c r="M23" s="104" t="s">
        <v>248</v>
      </c>
      <c r="N23" s="3"/>
      <c r="O23" s="1" t="s">
        <v>254</v>
      </c>
    </row>
    <row r="24" spans="1:15" ht="12.75">
      <c r="A24" s="1">
        <v>19</v>
      </c>
      <c r="B24" s="40"/>
      <c r="C24" s="40"/>
      <c r="D24" s="40"/>
      <c r="E24" s="40"/>
      <c r="F24" s="40"/>
      <c r="G24" s="44"/>
      <c r="H24" s="40"/>
      <c r="I24" s="40"/>
      <c r="J24" s="40"/>
      <c r="K24" s="40"/>
      <c r="L24" s="40"/>
      <c r="M24" s="104" t="s">
        <v>275</v>
      </c>
      <c r="N24" s="3"/>
      <c r="O24" s="39"/>
    </row>
    <row r="25" spans="1:15" ht="12.75">
      <c r="A25" s="153">
        <v>20</v>
      </c>
      <c r="B25" s="113" t="s">
        <v>276</v>
      </c>
      <c r="C25" s="113"/>
      <c r="D25" s="108" t="s">
        <v>270</v>
      </c>
      <c r="E25" s="108" t="s">
        <v>271</v>
      </c>
      <c r="F25" s="113"/>
      <c r="G25" s="108" t="s">
        <v>277</v>
      </c>
      <c r="H25" s="113"/>
      <c r="I25" s="113"/>
      <c r="J25" s="108" t="s">
        <v>278</v>
      </c>
      <c r="K25" s="113"/>
      <c r="L25" s="109"/>
      <c r="M25" s="23" t="s">
        <v>264</v>
      </c>
      <c r="N25" s="105"/>
      <c r="O25" s="95"/>
    </row>
    <row r="26" spans="1:16" ht="12.75">
      <c r="A26" s="153">
        <v>21</v>
      </c>
      <c r="B26" s="436"/>
      <c r="C26" s="435"/>
      <c r="D26" s="53"/>
      <c r="E26" s="439"/>
      <c r="F26" s="440"/>
      <c r="G26" s="439"/>
      <c r="H26" s="443"/>
      <c r="I26" s="440"/>
      <c r="J26" s="439"/>
      <c r="K26" s="443"/>
      <c r="L26" s="440"/>
      <c r="M26" s="439"/>
      <c r="N26" s="440"/>
      <c r="O26" s="87"/>
      <c r="P26" s="40"/>
    </row>
    <row r="27" spans="1:16" ht="12.75">
      <c r="A27" s="153">
        <v>22</v>
      </c>
      <c r="B27" s="436"/>
      <c r="C27" s="435"/>
      <c r="D27" s="53"/>
      <c r="E27" s="439"/>
      <c r="F27" s="440"/>
      <c r="G27" s="439"/>
      <c r="H27" s="443"/>
      <c r="I27" s="440"/>
      <c r="J27" s="439"/>
      <c r="K27" s="443"/>
      <c r="L27" s="440"/>
      <c r="M27" s="439"/>
      <c r="N27" s="440"/>
      <c r="O27" s="87"/>
      <c r="P27" s="40"/>
    </row>
    <row r="28" spans="1:16" ht="12.75">
      <c r="A28" s="153">
        <v>23</v>
      </c>
      <c r="B28" s="436"/>
      <c r="C28" s="435"/>
      <c r="D28" s="53"/>
      <c r="E28" s="439"/>
      <c r="F28" s="440"/>
      <c r="G28" s="439"/>
      <c r="H28" s="443"/>
      <c r="I28" s="440"/>
      <c r="J28" s="439"/>
      <c r="K28" s="443"/>
      <c r="L28" s="440"/>
      <c r="M28" s="439"/>
      <c r="N28" s="440"/>
      <c r="O28" s="87"/>
      <c r="P28" s="40"/>
    </row>
    <row r="29" spans="1:16" ht="12.75">
      <c r="A29" s="153">
        <v>24</v>
      </c>
      <c r="B29" s="436"/>
      <c r="C29" s="435"/>
      <c r="D29" s="53"/>
      <c r="E29" s="439"/>
      <c r="F29" s="440"/>
      <c r="G29" s="439"/>
      <c r="H29" s="443"/>
      <c r="I29" s="440"/>
      <c r="J29" s="439"/>
      <c r="K29" s="443"/>
      <c r="L29" s="440"/>
      <c r="M29" s="439"/>
      <c r="N29" s="440"/>
      <c r="O29" s="87"/>
      <c r="P29" s="40"/>
    </row>
    <row r="30" spans="1:16" ht="13.5" thickBot="1">
      <c r="A30" s="154">
        <v>25</v>
      </c>
      <c r="B30" s="437"/>
      <c r="C30" s="438"/>
      <c r="D30" s="112"/>
      <c r="E30" s="441"/>
      <c r="F30" s="442"/>
      <c r="G30" s="441"/>
      <c r="H30" s="444"/>
      <c r="I30" s="442"/>
      <c r="J30" s="441"/>
      <c r="K30" s="444"/>
      <c r="L30" s="442"/>
      <c r="M30" s="441"/>
      <c r="N30" s="442"/>
      <c r="O30" s="159"/>
      <c r="P30" s="40"/>
    </row>
    <row r="31" spans="1:15" ht="12.75">
      <c r="A31" s="1">
        <v>26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6"/>
    </row>
    <row r="32" spans="1:15" ht="15">
      <c r="A32" s="1">
        <v>27</v>
      </c>
      <c r="B32" s="114" t="s">
        <v>279</v>
      </c>
      <c r="C32" s="11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/>
    </row>
    <row r="33" spans="1:15" ht="12.75">
      <c r="A33" s="84">
        <v>28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85"/>
    </row>
    <row r="34" spans="1:15" ht="12.75">
      <c r="A34" s="84">
        <v>29</v>
      </c>
      <c r="B34" s="9" t="s">
        <v>280</v>
      </c>
      <c r="C34" s="445"/>
      <c r="D34" s="445"/>
      <c r="E34" s="445"/>
      <c r="F34" s="445"/>
      <c r="G34" s="445"/>
      <c r="H34" s="445"/>
      <c r="I34" s="445"/>
      <c r="J34" s="445"/>
      <c r="K34" s="445"/>
      <c r="L34" s="445"/>
      <c r="M34" s="445"/>
      <c r="N34" s="445"/>
      <c r="O34" s="435"/>
    </row>
    <row r="35" spans="1:15" ht="15">
      <c r="A35" s="84">
        <v>30</v>
      </c>
      <c r="B35" s="9" t="s">
        <v>281</v>
      </c>
      <c r="C35" s="9"/>
      <c r="D35" s="9"/>
      <c r="E35" s="436"/>
      <c r="F35" s="445"/>
      <c r="G35" s="445"/>
      <c r="H35" s="435"/>
      <c r="I35" s="53" t="s">
        <v>530</v>
      </c>
      <c r="J35" s="9"/>
      <c r="K35" s="286"/>
      <c r="L35" s="217"/>
      <c r="M35" s="217"/>
      <c r="N35" s="332" t="s">
        <v>590</v>
      </c>
      <c r="O35" s="224"/>
    </row>
    <row r="36" spans="1:15" ht="12.75">
      <c r="A36" s="84">
        <v>31</v>
      </c>
      <c r="B36" s="286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332" t="s">
        <v>591</v>
      </c>
      <c r="O36" s="224"/>
    </row>
    <row r="37" spans="1:15" ht="13.5" thickBot="1">
      <c r="A37" s="5">
        <v>32</v>
      </c>
      <c r="B37" s="437"/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38"/>
    </row>
    <row r="38" spans="1:15" ht="12.75">
      <c r="A38" s="156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6"/>
    </row>
    <row r="39" spans="1:15" ht="13.5">
      <c r="A39" s="156"/>
      <c r="B39" s="73" t="s">
        <v>497</v>
      </c>
      <c r="C39" s="26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6"/>
    </row>
    <row r="40" spans="1:15" ht="13.5">
      <c r="A40" s="156"/>
      <c r="B40" s="73" t="s">
        <v>498</v>
      </c>
      <c r="C40" s="26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6"/>
    </row>
    <row r="41" spans="1:15" ht="12.75">
      <c r="A41" s="156"/>
      <c r="B41" s="36" t="s">
        <v>282</v>
      </c>
      <c r="C41" s="27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6"/>
    </row>
    <row r="42" spans="1:15" ht="12.75">
      <c r="A42" s="156"/>
      <c r="B42" s="36" t="s">
        <v>283</v>
      </c>
      <c r="C42" s="27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6"/>
    </row>
    <row r="43" spans="1:15" ht="12.75">
      <c r="A43" s="156"/>
      <c r="B43" s="36" t="s">
        <v>284</v>
      </c>
      <c r="C43" s="27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6"/>
    </row>
    <row r="44" spans="1:15" ht="13.5">
      <c r="A44" s="155"/>
      <c r="B44" s="160" t="s">
        <v>499</v>
      </c>
      <c r="C44" s="161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85"/>
    </row>
    <row r="45" spans="1:15" ht="12.75">
      <c r="A45" s="2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  <row r="46" spans="1:15" ht="15">
      <c r="A46" s="428" t="s">
        <v>285</v>
      </c>
      <c r="B46" s="429"/>
      <c r="C46" s="429"/>
      <c r="D46" s="429"/>
      <c r="E46" s="429"/>
      <c r="F46" s="429"/>
      <c r="G46" s="429"/>
      <c r="H46" s="429"/>
      <c r="I46" s="429"/>
      <c r="J46" s="429"/>
      <c r="K46" s="429"/>
      <c r="L46" s="429"/>
      <c r="M46" s="429"/>
      <c r="N46" s="429"/>
      <c r="O46" s="430"/>
    </row>
    <row r="47" spans="1:15" ht="15">
      <c r="A47" s="431" t="s">
        <v>286</v>
      </c>
      <c r="B47" s="432"/>
      <c r="C47" s="432"/>
      <c r="D47" s="432"/>
      <c r="E47" s="432"/>
      <c r="F47" s="432"/>
      <c r="G47" s="432"/>
      <c r="H47" s="432"/>
      <c r="I47" s="432"/>
      <c r="J47" s="432"/>
      <c r="K47" s="432"/>
      <c r="L47" s="432"/>
      <c r="M47" s="432"/>
      <c r="N47" s="432"/>
      <c r="O47" s="433"/>
    </row>
    <row r="48" spans="1:15" ht="12.75">
      <c r="A48" s="162" t="s">
        <v>15</v>
      </c>
      <c r="B48" s="83"/>
      <c r="C48" s="88"/>
      <c r="D48" s="88"/>
      <c r="E48" s="83"/>
      <c r="F48" s="91" t="s">
        <v>287</v>
      </c>
      <c r="G48" s="106"/>
      <c r="H48" s="106"/>
      <c r="I48" s="106"/>
      <c r="J48" s="83"/>
      <c r="K48" s="88"/>
      <c r="L48" s="88"/>
      <c r="M48" s="88"/>
      <c r="N48" s="88"/>
      <c r="O48" s="163"/>
    </row>
    <row r="49" spans="1:15" ht="13.5" thickBot="1">
      <c r="A49" s="48" t="s">
        <v>19</v>
      </c>
      <c r="B49" s="115" t="s">
        <v>288</v>
      </c>
      <c r="C49" s="7"/>
      <c r="D49" s="82"/>
      <c r="E49" s="48" t="s">
        <v>271</v>
      </c>
      <c r="F49" s="103" t="s">
        <v>289</v>
      </c>
      <c r="G49" s="7"/>
      <c r="H49" s="7"/>
      <c r="I49" s="7"/>
      <c r="J49" s="115" t="s">
        <v>254</v>
      </c>
      <c r="K49" s="7"/>
      <c r="L49" s="7"/>
      <c r="M49" s="7"/>
      <c r="N49" s="7"/>
      <c r="O49" s="8"/>
    </row>
    <row r="50" spans="1:15" ht="12.75">
      <c r="A50" s="84">
        <v>1</v>
      </c>
      <c r="B50" s="9" t="s">
        <v>290</v>
      </c>
      <c r="C50" s="9"/>
      <c r="D50" s="9"/>
      <c r="E50" s="54"/>
      <c r="F50" s="447"/>
      <c r="G50" s="447"/>
      <c r="H50" s="447"/>
      <c r="I50" s="447"/>
      <c r="J50" s="449" t="s">
        <v>589</v>
      </c>
      <c r="K50" s="450"/>
      <c r="L50" s="450"/>
      <c r="M50" s="450"/>
      <c r="N50" s="450"/>
      <c r="O50" s="451"/>
    </row>
    <row r="51" spans="1:15" ht="12.75">
      <c r="A51" s="153">
        <v>2</v>
      </c>
      <c r="B51" s="30" t="s">
        <v>291</v>
      </c>
      <c r="C51" s="30"/>
      <c r="D51" s="30"/>
      <c r="E51" s="53"/>
      <c r="F51" s="448"/>
      <c r="G51" s="448"/>
      <c r="H51" s="448"/>
      <c r="I51" s="448"/>
      <c r="J51" s="436"/>
      <c r="K51" s="445"/>
      <c r="L51" s="445"/>
      <c r="M51" s="445"/>
      <c r="N51" s="445"/>
      <c r="O51" s="435"/>
    </row>
    <row r="52" spans="1:15" ht="12.75">
      <c r="A52" s="153">
        <v>3</v>
      </c>
      <c r="B52" s="30" t="s">
        <v>292</v>
      </c>
      <c r="C52" s="30"/>
      <c r="D52" s="30"/>
      <c r="E52" s="53"/>
      <c r="F52" s="448"/>
      <c r="G52" s="448"/>
      <c r="H52" s="448"/>
      <c r="I52" s="448"/>
      <c r="J52" s="453"/>
      <c r="K52" s="453"/>
      <c r="L52" s="453"/>
      <c r="M52" s="453"/>
      <c r="N52" s="453"/>
      <c r="O52" s="453"/>
    </row>
    <row r="53" spans="1:15" ht="12.75">
      <c r="A53" s="153">
        <v>4</v>
      </c>
      <c r="B53" s="30" t="s">
        <v>293</v>
      </c>
      <c r="C53" s="30"/>
      <c r="D53" s="30"/>
      <c r="E53" s="53"/>
      <c r="F53" s="448"/>
      <c r="G53" s="448"/>
      <c r="H53" s="448"/>
      <c r="I53" s="448"/>
      <c r="J53" s="453"/>
      <c r="K53" s="453"/>
      <c r="L53" s="453"/>
      <c r="M53" s="453"/>
      <c r="N53" s="453"/>
      <c r="O53" s="453"/>
    </row>
    <row r="54" spans="1:15" ht="12.75">
      <c r="A54" s="153">
        <v>5</v>
      </c>
      <c r="B54" s="30" t="s">
        <v>294</v>
      </c>
      <c r="C54" s="30"/>
      <c r="D54" s="30"/>
      <c r="E54" s="53"/>
      <c r="F54" s="448"/>
      <c r="G54" s="448"/>
      <c r="H54" s="448"/>
      <c r="I54" s="448"/>
      <c r="J54" s="453"/>
      <c r="K54" s="453"/>
      <c r="L54" s="453"/>
      <c r="M54" s="453"/>
      <c r="N54" s="453"/>
      <c r="O54" s="453"/>
    </row>
    <row r="55" spans="1:15" ht="12.75">
      <c r="A55" s="153">
        <v>6</v>
      </c>
      <c r="B55" s="30" t="s">
        <v>291</v>
      </c>
      <c r="C55" s="30"/>
      <c r="D55" s="30"/>
      <c r="E55" s="53"/>
      <c r="F55" s="448"/>
      <c r="G55" s="448"/>
      <c r="H55" s="448"/>
      <c r="I55" s="448"/>
      <c r="J55" s="453"/>
      <c r="K55" s="453"/>
      <c r="L55" s="453"/>
      <c r="M55" s="453"/>
      <c r="N55" s="453"/>
      <c r="O55" s="453"/>
    </row>
    <row r="56" spans="1:15" ht="12.75">
      <c r="A56" s="153">
        <v>7</v>
      </c>
      <c r="B56" s="30" t="s">
        <v>292</v>
      </c>
      <c r="C56" s="30"/>
      <c r="D56" s="30"/>
      <c r="E56" s="53"/>
      <c r="F56" s="448"/>
      <c r="G56" s="448"/>
      <c r="H56" s="448"/>
      <c r="I56" s="448"/>
      <c r="J56" s="453"/>
      <c r="K56" s="453"/>
      <c r="L56" s="453"/>
      <c r="M56" s="453"/>
      <c r="N56" s="453"/>
      <c r="O56" s="453"/>
    </row>
    <row r="57" spans="1:15" ht="12.75">
      <c r="A57" s="153">
        <v>8</v>
      </c>
      <c r="B57" s="30" t="s">
        <v>293</v>
      </c>
      <c r="C57" s="30"/>
      <c r="D57" s="30"/>
      <c r="E57" s="53"/>
      <c r="F57" s="448"/>
      <c r="G57" s="448"/>
      <c r="H57" s="448"/>
      <c r="I57" s="448"/>
      <c r="J57" s="453"/>
      <c r="K57" s="453"/>
      <c r="L57" s="453"/>
      <c r="M57" s="453"/>
      <c r="N57" s="453"/>
      <c r="O57" s="453"/>
    </row>
    <row r="58" spans="1:15" ht="12.75">
      <c r="A58" s="153">
        <v>9</v>
      </c>
      <c r="B58" s="30" t="s">
        <v>295</v>
      </c>
      <c r="C58" s="30"/>
      <c r="D58" s="30"/>
      <c r="E58" s="53"/>
      <c r="F58" s="448"/>
      <c r="G58" s="448"/>
      <c r="H58" s="448"/>
      <c r="I58" s="448"/>
      <c r="J58" s="453"/>
      <c r="K58" s="453"/>
      <c r="L58" s="453"/>
      <c r="M58" s="453"/>
      <c r="N58" s="453"/>
      <c r="O58" s="453"/>
    </row>
    <row r="59" spans="1:15" ht="12.75">
      <c r="A59" s="153">
        <v>10</v>
      </c>
      <c r="B59" s="30" t="s">
        <v>291</v>
      </c>
      <c r="C59" s="30"/>
      <c r="D59" s="30"/>
      <c r="E59" s="53"/>
      <c r="F59" s="448"/>
      <c r="G59" s="448"/>
      <c r="H59" s="448"/>
      <c r="I59" s="448"/>
      <c r="J59" s="453"/>
      <c r="K59" s="453"/>
      <c r="L59" s="453"/>
      <c r="M59" s="453"/>
      <c r="N59" s="453"/>
      <c r="O59" s="453"/>
    </row>
    <row r="60" spans="1:15" ht="12.75">
      <c r="A60" s="153">
        <v>11</v>
      </c>
      <c r="B60" s="30" t="s">
        <v>292</v>
      </c>
      <c r="C60" s="30"/>
      <c r="D60" s="30"/>
      <c r="E60" s="53"/>
      <c r="F60" s="448"/>
      <c r="G60" s="448"/>
      <c r="H60" s="448"/>
      <c r="I60" s="448"/>
      <c r="J60" s="453"/>
      <c r="K60" s="453"/>
      <c r="L60" s="453"/>
      <c r="M60" s="453"/>
      <c r="N60" s="453"/>
      <c r="O60" s="453"/>
    </row>
    <row r="61" spans="1:15" ht="12.75">
      <c r="A61" s="153">
        <v>12</v>
      </c>
      <c r="B61" s="30" t="s">
        <v>293</v>
      </c>
      <c r="C61" s="30"/>
      <c r="D61" s="30"/>
      <c r="E61" s="53"/>
      <c r="F61" s="448"/>
      <c r="G61" s="448"/>
      <c r="H61" s="448"/>
      <c r="I61" s="448"/>
      <c r="J61" s="453"/>
      <c r="K61" s="453"/>
      <c r="L61" s="453"/>
      <c r="M61" s="453"/>
      <c r="N61" s="453"/>
      <c r="O61" s="453"/>
    </row>
    <row r="62" spans="1:15" ht="12.75">
      <c r="A62" s="153">
        <v>13</v>
      </c>
      <c r="B62" s="9" t="s">
        <v>296</v>
      </c>
      <c r="C62" s="9"/>
      <c r="D62" s="9"/>
      <c r="E62" s="54"/>
      <c r="F62" s="448"/>
      <c r="G62" s="448"/>
      <c r="H62" s="448"/>
      <c r="I62" s="448"/>
      <c r="J62" s="453"/>
      <c r="K62" s="453"/>
      <c r="L62" s="453"/>
      <c r="M62" s="453"/>
      <c r="N62" s="453"/>
      <c r="O62" s="453"/>
    </row>
    <row r="63" spans="1:15" ht="13.5" thickBot="1">
      <c r="A63" s="84"/>
      <c r="B63" s="53"/>
      <c r="C63" s="30"/>
      <c r="D63" s="164" t="s">
        <v>297</v>
      </c>
      <c r="E63" s="119"/>
      <c r="F63" s="452"/>
      <c r="G63" s="452"/>
      <c r="H63" s="452"/>
      <c r="I63" s="452"/>
      <c r="J63" s="453"/>
      <c r="K63" s="453"/>
      <c r="L63" s="453"/>
      <c r="M63" s="453"/>
      <c r="N63" s="453"/>
      <c r="O63" s="453"/>
    </row>
    <row r="64" ht="13.5" thickTop="1"/>
  </sheetData>
  <sheetProtection/>
  <mergeCells count="103">
    <mergeCell ref="J63:O63"/>
    <mergeCell ref="J57:O57"/>
    <mergeCell ref="J58:O58"/>
    <mergeCell ref="J59:O59"/>
    <mergeCell ref="J60:O60"/>
    <mergeCell ref="J61:O61"/>
    <mergeCell ref="J62:O62"/>
    <mergeCell ref="F59:I59"/>
    <mergeCell ref="F60:I60"/>
    <mergeCell ref="F61:I61"/>
    <mergeCell ref="F62:I62"/>
    <mergeCell ref="F63:I63"/>
    <mergeCell ref="J52:O52"/>
    <mergeCell ref="J53:O53"/>
    <mergeCell ref="J54:O54"/>
    <mergeCell ref="J55:O55"/>
    <mergeCell ref="J56:O56"/>
    <mergeCell ref="F53:I53"/>
    <mergeCell ref="F54:I54"/>
    <mergeCell ref="F55:I55"/>
    <mergeCell ref="F56:I56"/>
    <mergeCell ref="F57:I57"/>
    <mergeCell ref="F58:I58"/>
    <mergeCell ref="B37:O37"/>
    <mergeCell ref="F50:I50"/>
    <mergeCell ref="F51:I51"/>
    <mergeCell ref="J50:O50"/>
    <mergeCell ref="J51:O51"/>
    <mergeCell ref="F52:I52"/>
    <mergeCell ref="C34:O34"/>
    <mergeCell ref="E35:H35"/>
    <mergeCell ref="G29:I29"/>
    <mergeCell ref="G30:I30"/>
    <mergeCell ref="J30:L30"/>
    <mergeCell ref="B29:C29"/>
    <mergeCell ref="B30:C30"/>
    <mergeCell ref="J26:L26"/>
    <mergeCell ref="J27:L27"/>
    <mergeCell ref="J28:L28"/>
    <mergeCell ref="J29:L29"/>
    <mergeCell ref="M29:N29"/>
    <mergeCell ref="M30:N30"/>
    <mergeCell ref="M28:N28"/>
    <mergeCell ref="B26:C26"/>
    <mergeCell ref="B27:C27"/>
    <mergeCell ref="B28:C28"/>
    <mergeCell ref="G26:I26"/>
    <mergeCell ref="G27:I27"/>
    <mergeCell ref="G28:I28"/>
    <mergeCell ref="E26:F26"/>
    <mergeCell ref="E27:F27"/>
    <mergeCell ref="E28:F28"/>
    <mergeCell ref="M17:N17"/>
    <mergeCell ref="M18:N18"/>
    <mergeCell ref="M19:N19"/>
    <mergeCell ref="M20:N20"/>
    <mergeCell ref="E30:F30"/>
    <mergeCell ref="M21:N21"/>
    <mergeCell ref="M26:N26"/>
    <mergeCell ref="M27:N27"/>
    <mergeCell ref="E29:F29"/>
    <mergeCell ref="G21:H21"/>
    <mergeCell ref="J17:L17"/>
    <mergeCell ref="J18:L18"/>
    <mergeCell ref="J19:L19"/>
    <mergeCell ref="J20:L20"/>
    <mergeCell ref="J21:L21"/>
    <mergeCell ref="G17:H17"/>
    <mergeCell ref="G18:H18"/>
    <mergeCell ref="G19:H19"/>
    <mergeCell ref="G20:H20"/>
    <mergeCell ref="B21:C21"/>
    <mergeCell ref="E18:F18"/>
    <mergeCell ref="E19:F19"/>
    <mergeCell ref="E20:F20"/>
    <mergeCell ref="E21:F21"/>
    <mergeCell ref="B18:C18"/>
    <mergeCell ref="B19:C19"/>
    <mergeCell ref="B20:C20"/>
    <mergeCell ref="K9:L9"/>
    <mergeCell ref="K10:L10"/>
    <mergeCell ref="K11:L11"/>
    <mergeCell ref="K12:L12"/>
    <mergeCell ref="M9:N9"/>
    <mergeCell ref="M10:N10"/>
    <mergeCell ref="M11:N11"/>
    <mergeCell ref="M12:N12"/>
    <mergeCell ref="E11:F11"/>
    <mergeCell ref="E12:F12"/>
    <mergeCell ref="G9:H9"/>
    <mergeCell ref="G10:H10"/>
    <mergeCell ref="G11:H11"/>
    <mergeCell ref="G12:H12"/>
    <mergeCell ref="A1:O1"/>
    <mergeCell ref="A2:O2"/>
    <mergeCell ref="A46:O46"/>
    <mergeCell ref="A47:O47"/>
    <mergeCell ref="B9:C9"/>
    <mergeCell ref="B10:C10"/>
    <mergeCell ref="B11:C11"/>
    <mergeCell ref="B12:C12"/>
    <mergeCell ref="E9:F9"/>
    <mergeCell ref="E10:F10"/>
  </mergeCells>
  <printOptions horizontalCentered="1"/>
  <pageMargins left="0.75" right="0.75" top="1" bottom="1" header="0.5" footer="0.5"/>
  <pageSetup firstPageNumber="1" useFirstPageNumber="1" fitToHeight="3" horizontalDpi="600" verticalDpi="600" orientation="portrait" scale="79" r:id="rId1"/>
  <headerFooter scaleWithDoc="0" alignWithMargins="0">
    <oddFooter>&amp;C&amp;F, Page &amp; 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55"/>
  <sheetViews>
    <sheetView zoomScale="70" zoomScaleNormal="70" zoomScalePageLayoutView="0" workbookViewId="0" topLeftCell="A1">
      <selection activeCell="P23" sqref="P23"/>
    </sheetView>
  </sheetViews>
  <sheetFormatPr defaultColWidth="9.140625" defaultRowHeight="12.75"/>
  <cols>
    <col min="1" max="1" width="4.7109375" style="76" customWidth="1"/>
    <col min="2" max="2" width="22.421875" style="76" bestFit="1" customWidth="1"/>
    <col min="3" max="10" width="9.7109375" style="76" customWidth="1"/>
    <col min="11" max="11" width="10.28125" style="76" bestFit="1" customWidth="1"/>
    <col min="12" max="16384" width="9.140625" style="76" customWidth="1"/>
  </cols>
  <sheetData>
    <row r="1" spans="1:11" ht="17.25">
      <c r="A1" s="401" t="s">
        <v>298</v>
      </c>
      <c r="B1" s="402"/>
      <c r="C1" s="402"/>
      <c r="D1" s="402"/>
      <c r="E1" s="402"/>
      <c r="F1" s="402"/>
      <c r="G1" s="402"/>
      <c r="H1" s="402"/>
      <c r="I1" s="402"/>
      <c r="J1" s="402"/>
      <c r="K1" s="403"/>
    </row>
    <row r="2" spans="1:11" ht="17.25">
      <c r="A2" s="404" t="s">
        <v>299</v>
      </c>
      <c r="B2" s="405"/>
      <c r="C2" s="405"/>
      <c r="D2" s="405"/>
      <c r="E2" s="405"/>
      <c r="F2" s="405"/>
      <c r="G2" s="405"/>
      <c r="H2" s="405"/>
      <c r="I2" s="405"/>
      <c r="J2" s="405"/>
      <c r="K2" s="406"/>
    </row>
    <row r="3" spans="1:11" ht="12.75">
      <c r="A3" s="54"/>
      <c r="B3" s="9"/>
      <c r="C3" s="9"/>
      <c r="D3" s="9"/>
      <c r="E3" s="9"/>
      <c r="F3" s="9"/>
      <c r="G3" s="9"/>
      <c r="H3" s="9"/>
      <c r="I3" s="9"/>
      <c r="J3" s="9"/>
      <c r="K3" s="85"/>
    </row>
    <row r="4" spans="1:11" ht="15">
      <c r="A4" s="431" t="s">
        <v>300</v>
      </c>
      <c r="B4" s="432"/>
      <c r="C4" s="432"/>
      <c r="D4" s="432"/>
      <c r="E4" s="432"/>
      <c r="F4" s="432"/>
      <c r="G4" s="432"/>
      <c r="H4" s="432"/>
      <c r="I4" s="432"/>
      <c r="J4" s="432"/>
      <c r="K4" s="433"/>
    </row>
    <row r="5" spans="1:11" ht="13.5" thickBot="1">
      <c r="A5" s="457" t="s">
        <v>301</v>
      </c>
      <c r="B5" s="458"/>
      <c r="C5" s="458"/>
      <c r="D5" s="458"/>
      <c r="E5" s="458"/>
      <c r="F5" s="458"/>
      <c r="G5" s="458"/>
      <c r="H5" s="458"/>
      <c r="I5" s="458"/>
      <c r="J5" s="458"/>
      <c r="K5" s="459"/>
    </row>
    <row r="6" spans="1:11" ht="12.75">
      <c r="A6" s="1" t="s">
        <v>15</v>
      </c>
      <c r="B6" s="44"/>
      <c r="C6" s="46"/>
      <c r="D6" s="1"/>
      <c r="E6" s="1"/>
      <c r="F6" s="1"/>
      <c r="G6" s="1"/>
      <c r="H6" s="1"/>
      <c r="I6" s="1"/>
      <c r="J6" s="1"/>
      <c r="K6" s="1"/>
    </row>
    <row r="7" spans="1:11" ht="12.75">
      <c r="A7" s="84" t="s">
        <v>19</v>
      </c>
      <c r="B7" s="54" t="s">
        <v>566</v>
      </c>
      <c r="C7" s="85"/>
      <c r="D7" s="84" t="s">
        <v>302</v>
      </c>
      <c r="E7" s="84" t="s">
        <v>303</v>
      </c>
      <c r="F7" s="84" t="s">
        <v>304</v>
      </c>
      <c r="G7" s="84" t="s">
        <v>305</v>
      </c>
      <c r="H7" s="84" t="s">
        <v>306</v>
      </c>
      <c r="I7" s="84" t="s">
        <v>307</v>
      </c>
      <c r="J7" s="84" t="s">
        <v>308</v>
      </c>
      <c r="K7" s="84" t="s">
        <v>309</v>
      </c>
    </row>
    <row r="8" spans="1:11" ht="12.75">
      <c r="A8" s="153">
        <v>1</v>
      </c>
      <c r="B8" s="53" t="s">
        <v>310</v>
      </c>
      <c r="C8" s="30"/>
      <c r="D8" s="87"/>
      <c r="E8" s="87"/>
      <c r="F8" s="87"/>
      <c r="G8" s="87"/>
      <c r="H8" s="87"/>
      <c r="I8" s="87"/>
      <c r="J8" s="87"/>
      <c r="K8" s="87"/>
    </row>
    <row r="9" spans="1:11" ht="12.75">
      <c r="A9" s="153">
        <v>2</v>
      </c>
      <c r="B9" s="53" t="s">
        <v>311</v>
      </c>
      <c r="C9" s="30"/>
      <c r="D9" s="87"/>
      <c r="E9" s="87"/>
      <c r="F9" s="87"/>
      <c r="G9" s="87"/>
      <c r="H9" s="87"/>
      <c r="I9" s="87"/>
      <c r="J9" s="87"/>
      <c r="K9" s="87"/>
    </row>
    <row r="10" spans="1:11" ht="12.75">
      <c r="A10" s="153">
        <v>3</v>
      </c>
      <c r="B10" s="53" t="s">
        <v>312</v>
      </c>
      <c r="C10" s="30"/>
      <c r="D10" s="87"/>
      <c r="E10" s="87"/>
      <c r="F10" s="87"/>
      <c r="G10" s="87"/>
      <c r="H10" s="87"/>
      <c r="I10" s="87"/>
      <c r="J10" s="87"/>
      <c r="K10" s="87"/>
    </row>
    <row r="11" spans="1:11" ht="12.75">
      <c r="A11" s="153">
        <v>4</v>
      </c>
      <c r="B11" s="30"/>
      <c r="C11" s="30"/>
      <c r="D11" s="87"/>
      <c r="E11" s="87"/>
      <c r="F11" s="87"/>
      <c r="G11" s="87"/>
      <c r="H11" s="87"/>
      <c r="I11" s="87"/>
      <c r="J11" s="87"/>
      <c r="K11" s="87"/>
    </row>
    <row r="12" spans="1:11" ht="13.5" thickBot="1">
      <c r="A12" s="153">
        <v>5</v>
      </c>
      <c r="B12" s="30"/>
      <c r="C12" s="124" t="s">
        <v>551</v>
      </c>
      <c r="D12" s="116"/>
      <c r="E12" s="116"/>
      <c r="F12" s="116"/>
      <c r="G12" s="116"/>
      <c r="H12" s="116"/>
      <c r="I12" s="116"/>
      <c r="J12" s="116"/>
      <c r="K12" s="116"/>
    </row>
    <row r="13" spans="1:11" ht="13.5" thickTop="1">
      <c r="A13" s="44"/>
      <c r="B13" s="40"/>
      <c r="C13" s="40"/>
      <c r="D13" s="40"/>
      <c r="E13" s="40"/>
      <c r="F13" s="40"/>
      <c r="G13" s="40"/>
      <c r="H13" s="40"/>
      <c r="I13" s="40"/>
      <c r="J13" s="40"/>
      <c r="K13" s="46"/>
    </row>
    <row r="14" spans="1:11" ht="15">
      <c r="A14" s="428" t="s">
        <v>524</v>
      </c>
      <c r="B14" s="429"/>
      <c r="C14" s="429"/>
      <c r="D14" s="429"/>
      <c r="E14" s="429"/>
      <c r="F14" s="429"/>
      <c r="G14" s="429"/>
      <c r="H14" s="429"/>
      <c r="I14" s="429"/>
      <c r="J14" s="429"/>
      <c r="K14" s="430"/>
    </row>
    <row r="15" spans="1:11" ht="13.5" thickBot="1">
      <c r="A15" s="457" t="s">
        <v>301</v>
      </c>
      <c r="B15" s="458"/>
      <c r="C15" s="458"/>
      <c r="D15" s="458"/>
      <c r="E15" s="458"/>
      <c r="F15" s="458"/>
      <c r="G15" s="458"/>
      <c r="H15" s="458"/>
      <c r="I15" s="458"/>
      <c r="J15" s="458"/>
      <c r="K15" s="459"/>
    </row>
    <row r="16" spans="1:11" ht="12.75">
      <c r="A16" s="1" t="s">
        <v>15</v>
      </c>
      <c r="B16" s="44"/>
      <c r="C16" s="46"/>
      <c r="D16" s="1" t="s">
        <v>548</v>
      </c>
      <c r="E16" s="1" t="s">
        <v>547</v>
      </c>
      <c r="F16" s="1" t="s">
        <v>546</v>
      </c>
      <c r="G16" s="1" t="s">
        <v>545</v>
      </c>
      <c r="H16" s="1" t="s">
        <v>544</v>
      </c>
      <c r="I16" s="1" t="s">
        <v>543</v>
      </c>
      <c r="J16" s="1" t="s">
        <v>542</v>
      </c>
      <c r="K16" s="1" t="s">
        <v>297</v>
      </c>
    </row>
    <row r="17" spans="1:11" ht="12.75">
      <c r="A17" s="84" t="s">
        <v>19</v>
      </c>
      <c r="B17" s="54" t="s">
        <v>566</v>
      </c>
      <c r="C17" s="85"/>
      <c r="D17" s="84">
        <v>200</v>
      </c>
      <c r="E17" s="84">
        <v>300</v>
      </c>
      <c r="F17" s="84">
        <v>400</v>
      </c>
      <c r="G17" s="84">
        <v>500</v>
      </c>
      <c r="H17" s="84">
        <v>750</v>
      </c>
      <c r="I17" s="84">
        <v>1000</v>
      </c>
      <c r="J17" s="84">
        <v>1000</v>
      </c>
      <c r="K17" s="84" t="s">
        <v>313</v>
      </c>
    </row>
    <row r="18" spans="1:11" ht="12.75">
      <c r="A18" s="153">
        <v>6</v>
      </c>
      <c r="B18" s="53" t="s">
        <v>310</v>
      </c>
      <c r="C18" s="30"/>
      <c r="D18" s="87"/>
      <c r="E18" s="87"/>
      <c r="F18" s="87"/>
      <c r="G18" s="87"/>
      <c r="H18" s="87"/>
      <c r="I18" s="87"/>
      <c r="J18" s="87"/>
      <c r="K18" s="87"/>
    </row>
    <row r="19" spans="1:11" ht="12.75">
      <c r="A19" s="153">
        <v>7</v>
      </c>
      <c r="B19" s="53" t="s">
        <v>311</v>
      </c>
      <c r="C19" s="30"/>
      <c r="D19" s="87"/>
      <c r="E19" s="87"/>
      <c r="F19" s="87"/>
      <c r="G19" s="87"/>
      <c r="H19" s="87"/>
      <c r="I19" s="87"/>
      <c r="J19" s="87"/>
      <c r="K19" s="87"/>
    </row>
    <row r="20" spans="1:11" ht="12.75">
      <c r="A20" s="153">
        <v>8</v>
      </c>
      <c r="B20" s="53" t="s">
        <v>314</v>
      </c>
      <c r="C20" s="30"/>
      <c r="D20" s="87"/>
      <c r="E20" s="87"/>
      <c r="F20" s="87"/>
      <c r="G20" s="87"/>
      <c r="H20" s="87"/>
      <c r="I20" s="87"/>
      <c r="J20" s="87"/>
      <c r="K20" s="87"/>
    </row>
    <row r="21" spans="1:11" ht="12.75">
      <c r="A21" s="153">
        <v>9</v>
      </c>
      <c r="B21" s="30"/>
      <c r="C21" s="30"/>
      <c r="D21" s="87"/>
      <c r="E21" s="87"/>
      <c r="F21" s="87"/>
      <c r="G21" s="87"/>
      <c r="H21" s="87"/>
      <c r="I21" s="87"/>
      <c r="J21" s="87"/>
      <c r="K21" s="87"/>
    </row>
    <row r="22" spans="1:11" ht="13.5" thickBot="1">
      <c r="A22" s="153">
        <v>10</v>
      </c>
      <c r="B22" s="30"/>
      <c r="C22" s="124" t="s">
        <v>551</v>
      </c>
      <c r="D22" s="116"/>
      <c r="E22" s="116"/>
      <c r="F22" s="116"/>
      <c r="G22" s="116"/>
      <c r="H22" s="116"/>
      <c r="I22" s="116"/>
      <c r="J22" s="116"/>
      <c r="K22" s="116"/>
    </row>
    <row r="23" spans="1:11" ht="13.5" thickTop="1">
      <c r="A23" s="167"/>
      <c r="B23" s="168"/>
      <c r="C23" s="168"/>
      <c r="D23" s="168"/>
      <c r="E23" s="168"/>
      <c r="F23" s="168"/>
      <c r="G23" s="168"/>
      <c r="H23" s="168"/>
      <c r="I23" s="168"/>
      <c r="J23" s="168"/>
      <c r="K23" s="169"/>
    </row>
    <row r="24" spans="1:11" ht="15.75" thickBot="1">
      <c r="A24" s="454" t="s">
        <v>315</v>
      </c>
      <c r="B24" s="455"/>
      <c r="C24" s="455"/>
      <c r="D24" s="455"/>
      <c r="E24" s="455"/>
      <c r="F24" s="455"/>
      <c r="G24" s="455"/>
      <c r="H24" s="455"/>
      <c r="I24" s="455"/>
      <c r="J24" s="455"/>
      <c r="K24" s="456"/>
    </row>
    <row r="25" spans="1:11" ht="12.75">
      <c r="A25" s="1" t="s">
        <v>15</v>
      </c>
      <c r="B25" s="44"/>
      <c r="C25" s="40"/>
      <c r="D25" s="117"/>
      <c r="E25" s="39"/>
      <c r="F25" s="40"/>
      <c r="G25" s="39"/>
      <c r="H25" s="40"/>
      <c r="I25" s="39"/>
      <c r="J25" s="40"/>
      <c r="K25" s="39"/>
    </row>
    <row r="26" spans="1:11" ht="12.75">
      <c r="A26" s="84" t="s">
        <v>19</v>
      </c>
      <c r="B26" s="54" t="s">
        <v>566</v>
      </c>
      <c r="C26" s="40"/>
      <c r="D26" s="118">
        <v>1</v>
      </c>
      <c r="E26" s="89">
        <v>1.5</v>
      </c>
      <c r="F26" s="49">
        <v>2</v>
      </c>
      <c r="G26" s="90">
        <v>2.5</v>
      </c>
      <c r="H26" s="84">
        <v>3</v>
      </c>
      <c r="I26" s="74">
        <v>4</v>
      </c>
      <c r="J26" s="84">
        <v>5</v>
      </c>
      <c r="K26" s="166">
        <v>6</v>
      </c>
    </row>
    <row r="27" spans="1:11" ht="12.75">
      <c r="A27" s="153">
        <v>11</v>
      </c>
      <c r="B27" s="53" t="s">
        <v>316</v>
      </c>
      <c r="C27" s="30"/>
      <c r="D27" s="87"/>
      <c r="E27" s="87"/>
      <c r="F27" s="87"/>
      <c r="G27" s="87"/>
      <c r="H27" s="87"/>
      <c r="I27" s="87"/>
      <c r="J27" s="87"/>
      <c r="K27" s="87"/>
    </row>
    <row r="28" spans="1:11" ht="12.75">
      <c r="A28" s="153">
        <v>12</v>
      </c>
      <c r="B28" s="53" t="s">
        <v>317</v>
      </c>
      <c r="C28" s="30"/>
      <c r="D28" s="87"/>
      <c r="E28" s="87"/>
      <c r="F28" s="87"/>
      <c r="G28" s="87"/>
      <c r="H28" s="87"/>
      <c r="I28" s="87"/>
      <c r="J28" s="87"/>
      <c r="K28" s="87"/>
    </row>
    <row r="29" spans="1:11" ht="12.75">
      <c r="A29" s="153">
        <v>13</v>
      </c>
      <c r="B29" s="53" t="s">
        <v>318</v>
      </c>
      <c r="C29" s="30"/>
      <c r="D29" s="87"/>
      <c r="E29" s="87"/>
      <c r="F29" s="87"/>
      <c r="G29" s="87"/>
      <c r="H29" s="87"/>
      <c r="I29" s="87"/>
      <c r="J29" s="87"/>
      <c r="K29" s="87"/>
    </row>
    <row r="30" spans="1:11" ht="12.75">
      <c r="A30" s="153">
        <v>14</v>
      </c>
      <c r="B30" s="53" t="s">
        <v>319</v>
      </c>
      <c r="C30" s="30"/>
      <c r="D30" s="87"/>
      <c r="E30" s="87"/>
      <c r="F30" s="87"/>
      <c r="G30" s="87"/>
      <c r="H30" s="87"/>
      <c r="I30" s="87"/>
      <c r="J30" s="87"/>
      <c r="K30" s="87"/>
    </row>
    <row r="31" spans="1:11" ht="12.75">
      <c r="A31" s="153">
        <v>15</v>
      </c>
      <c r="B31" s="53" t="s">
        <v>320</v>
      </c>
      <c r="C31" s="30"/>
      <c r="D31" s="87"/>
      <c r="E31" s="87"/>
      <c r="F31" s="87"/>
      <c r="G31" s="87"/>
      <c r="H31" s="87"/>
      <c r="I31" s="87"/>
      <c r="J31" s="87"/>
      <c r="K31" s="87"/>
    </row>
    <row r="32" spans="1:11" ht="12.75">
      <c r="A32" s="153">
        <v>16</v>
      </c>
      <c r="B32" s="53" t="s">
        <v>321</v>
      </c>
      <c r="C32" s="30"/>
      <c r="D32" s="87"/>
      <c r="E32" s="87"/>
      <c r="F32" s="338" t="s">
        <v>589</v>
      </c>
      <c r="G32" s="87"/>
      <c r="H32" s="87"/>
      <c r="I32" s="87"/>
      <c r="J32" s="87"/>
      <c r="K32" s="87"/>
    </row>
    <row r="33" spans="1:11" ht="12.75">
      <c r="A33" s="153">
        <v>17</v>
      </c>
      <c r="B33" s="53" t="s">
        <v>322</v>
      </c>
      <c r="C33" s="30"/>
      <c r="D33" s="87"/>
      <c r="E33" s="87"/>
      <c r="F33" s="338"/>
      <c r="G33" s="87"/>
      <c r="H33" s="87"/>
      <c r="I33" s="87"/>
      <c r="J33" s="87"/>
      <c r="K33" s="87"/>
    </row>
    <row r="34" spans="1:11" ht="12.75">
      <c r="A34" s="153">
        <v>18</v>
      </c>
      <c r="B34" s="53" t="s">
        <v>323</v>
      </c>
      <c r="C34" s="30"/>
      <c r="D34" s="87"/>
      <c r="E34" s="87"/>
      <c r="F34" s="87"/>
      <c r="G34" s="87"/>
      <c r="H34" s="87"/>
      <c r="I34" s="87"/>
      <c r="J34" s="87"/>
      <c r="K34" s="87"/>
    </row>
    <row r="35" spans="1:11" ht="12.75">
      <c r="A35" s="153">
        <v>19</v>
      </c>
      <c r="B35" s="53" t="s">
        <v>324</v>
      </c>
      <c r="C35" s="30"/>
      <c r="D35" s="87"/>
      <c r="E35" s="87"/>
      <c r="F35" s="87"/>
      <c r="G35" s="87"/>
      <c r="H35" s="87"/>
      <c r="I35" s="87"/>
      <c r="J35" s="87"/>
      <c r="K35" s="87"/>
    </row>
    <row r="36" spans="1:11" ht="12.75">
      <c r="A36" s="153">
        <v>20</v>
      </c>
      <c r="B36" s="53" t="s">
        <v>325</v>
      </c>
      <c r="C36" s="30"/>
      <c r="D36" s="87"/>
      <c r="E36" s="87"/>
      <c r="F36" s="87"/>
      <c r="G36" s="87"/>
      <c r="H36" s="87"/>
      <c r="I36" s="87"/>
      <c r="J36" s="87"/>
      <c r="K36" s="87"/>
    </row>
    <row r="37" spans="1:11" ht="12.75">
      <c r="A37" s="153">
        <v>21</v>
      </c>
      <c r="B37" s="53" t="s">
        <v>326</v>
      </c>
      <c r="C37" s="30"/>
      <c r="D37" s="87"/>
      <c r="E37" s="87"/>
      <c r="F37" s="87"/>
      <c r="G37" s="87"/>
      <c r="H37" s="87"/>
      <c r="I37" s="87"/>
      <c r="J37" s="87"/>
      <c r="K37" s="87"/>
    </row>
    <row r="38" spans="1:11" ht="13.5" thickBot="1">
      <c r="A38" s="153">
        <v>22</v>
      </c>
      <c r="B38" s="122"/>
      <c r="C38" s="123" t="s">
        <v>551</v>
      </c>
      <c r="D38" s="116"/>
      <c r="E38" s="116"/>
      <c r="F38" s="116"/>
      <c r="G38" s="116"/>
      <c r="H38" s="116"/>
      <c r="I38" s="116"/>
      <c r="J38" s="116"/>
      <c r="K38" s="116"/>
    </row>
    <row r="39" spans="1:11" ht="13.5" thickTop="1">
      <c r="A39" s="44"/>
      <c r="B39" s="40"/>
      <c r="C39" s="40"/>
      <c r="D39" s="40"/>
      <c r="E39" s="40"/>
      <c r="F39" s="40"/>
      <c r="G39" s="40"/>
      <c r="H39" s="40"/>
      <c r="I39" s="40"/>
      <c r="J39" s="40"/>
      <c r="K39" s="46"/>
    </row>
    <row r="40" spans="1:11" ht="15.75" thickBot="1">
      <c r="A40" s="454" t="s">
        <v>565</v>
      </c>
      <c r="B40" s="455"/>
      <c r="C40" s="455"/>
      <c r="D40" s="455"/>
      <c r="E40" s="455"/>
      <c r="F40" s="455"/>
      <c r="G40" s="455"/>
      <c r="H40" s="455"/>
      <c r="I40" s="455"/>
      <c r="J40" s="455"/>
      <c r="K40" s="456"/>
    </row>
    <row r="41" spans="1:11" ht="12.75">
      <c r="A41" s="39"/>
      <c r="B41" s="39"/>
      <c r="C41" s="39"/>
      <c r="D41" s="39"/>
      <c r="E41" s="39"/>
      <c r="F41" s="39"/>
      <c r="G41" s="39"/>
      <c r="H41" s="41"/>
      <c r="I41" s="104" t="s">
        <v>327</v>
      </c>
      <c r="J41" s="4"/>
      <c r="K41" s="39"/>
    </row>
    <row r="42" spans="1:11" ht="12.75">
      <c r="A42" s="1" t="s">
        <v>15</v>
      </c>
      <c r="B42" s="39"/>
      <c r="C42" s="39"/>
      <c r="D42" s="39"/>
      <c r="E42" s="39"/>
      <c r="F42" s="39"/>
      <c r="G42" s="39"/>
      <c r="H42" s="41"/>
      <c r="I42" s="93" t="s">
        <v>328</v>
      </c>
      <c r="J42" s="94"/>
      <c r="K42" s="1" t="s">
        <v>297</v>
      </c>
    </row>
    <row r="43" spans="1:11" ht="12.75">
      <c r="A43" s="84" t="s">
        <v>19</v>
      </c>
      <c r="B43" s="95" t="s">
        <v>566</v>
      </c>
      <c r="C43" s="3">
        <v>8</v>
      </c>
      <c r="D43" s="84">
        <v>10</v>
      </c>
      <c r="E43" s="84">
        <v>12</v>
      </c>
      <c r="F43" s="84">
        <v>14</v>
      </c>
      <c r="G43" s="84">
        <v>16</v>
      </c>
      <c r="H43" s="84">
        <v>20</v>
      </c>
      <c r="I43" s="87"/>
      <c r="J43" s="87"/>
      <c r="K43" s="84" t="s">
        <v>329</v>
      </c>
    </row>
    <row r="44" spans="1:11" ht="12.75">
      <c r="A44" s="153">
        <v>23</v>
      </c>
      <c r="B44" s="87" t="s">
        <v>316</v>
      </c>
      <c r="C44" s="87"/>
      <c r="D44" s="87"/>
      <c r="E44" s="87"/>
      <c r="F44" s="87"/>
      <c r="G44" s="87"/>
      <c r="H44" s="87"/>
      <c r="I44" s="87"/>
      <c r="J44" s="87"/>
      <c r="K44" s="87"/>
    </row>
    <row r="45" spans="1:11" ht="12.75">
      <c r="A45" s="153">
        <v>24</v>
      </c>
      <c r="B45" s="87" t="s">
        <v>317</v>
      </c>
      <c r="C45" s="87"/>
      <c r="D45" s="87"/>
      <c r="E45" s="87"/>
      <c r="F45" s="87"/>
      <c r="G45" s="87"/>
      <c r="H45" s="87"/>
      <c r="I45" s="87"/>
      <c r="J45" s="87"/>
      <c r="K45" s="87"/>
    </row>
    <row r="46" spans="1:11" ht="12.75">
      <c r="A46" s="153">
        <v>25</v>
      </c>
      <c r="B46" s="87" t="s">
        <v>318</v>
      </c>
      <c r="C46" s="87"/>
      <c r="D46" s="87"/>
      <c r="E46" s="87"/>
      <c r="F46" s="87"/>
      <c r="G46" s="87"/>
      <c r="H46" s="87"/>
      <c r="I46" s="87"/>
      <c r="J46" s="87"/>
      <c r="K46" s="87"/>
    </row>
    <row r="47" spans="1:11" ht="12.75">
      <c r="A47" s="153">
        <v>26</v>
      </c>
      <c r="B47" s="87" t="s">
        <v>319</v>
      </c>
      <c r="C47" s="87"/>
      <c r="D47" s="87"/>
      <c r="E47" s="87"/>
      <c r="F47" s="87"/>
      <c r="G47" s="87"/>
      <c r="H47" s="87"/>
      <c r="I47" s="87"/>
      <c r="J47" s="87"/>
      <c r="K47" s="87"/>
    </row>
    <row r="48" spans="1:11" ht="12.75">
      <c r="A48" s="153">
        <v>27</v>
      </c>
      <c r="B48" s="87" t="s">
        <v>320</v>
      </c>
      <c r="C48" s="87"/>
      <c r="D48" s="87"/>
      <c r="E48" s="87"/>
      <c r="F48" s="87"/>
      <c r="G48" s="87"/>
      <c r="H48" s="87"/>
      <c r="I48" s="87"/>
      <c r="J48" s="87"/>
      <c r="K48" s="87"/>
    </row>
    <row r="49" spans="1:11" ht="12.75">
      <c r="A49" s="153">
        <v>28</v>
      </c>
      <c r="B49" s="87" t="s">
        <v>321</v>
      </c>
      <c r="C49" s="87"/>
      <c r="D49" s="87"/>
      <c r="E49" s="87"/>
      <c r="F49" s="338" t="s">
        <v>589</v>
      </c>
      <c r="G49" s="87"/>
      <c r="H49" s="87"/>
      <c r="I49" s="87"/>
      <c r="J49" s="87"/>
      <c r="K49" s="87"/>
    </row>
    <row r="50" spans="1:11" ht="12.75">
      <c r="A50" s="153">
        <v>29</v>
      </c>
      <c r="B50" s="87" t="s">
        <v>322</v>
      </c>
      <c r="C50" s="87"/>
      <c r="D50" s="87"/>
      <c r="E50" s="87"/>
      <c r="F50" s="87"/>
      <c r="G50" s="87"/>
      <c r="H50" s="87"/>
      <c r="I50" s="87"/>
      <c r="J50" s="87"/>
      <c r="K50" s="87"/>
    </row>
    <row r="51" spans="1:11" ht="12.75">
      <c r="A51" s="153">
        <v>30</v>
      </c>
      <c r="B51" s="87" t="s">
        <v>323</v>
      </c>
      <c r="C51" s="87"/>
      <c r="D51" s="87"/>
      <c r="E51" s="87"/>
      <c r="F51" s="87"/>
      <c r="G51" s="87"/>
      <c r="H51" s="87"/>
      <c r="I51" s="87"/>
      <c r="J51" s="87"/>
      <c r="K51" s="87"/>
    </row>
    <row r="52" spans="1:11" ht="12.75">
      <c r="A52" s="153">
        <v>31</v>
      </c>
      <c r="B52" s="87" t="s">
        <v>324</v>
      </c>
      <c r="C52" s="87"/>
      <c r="D52" s="87"/>
      <c r="E52" s="87"/>
      <c r="F52" s="87"/>
      <c r="G52" s="87"/>
      <c r="H52" s="87"/>
      <c r="I52" s="87"/>
      <c r="J52" s="87"/>
      <c r="K52" s="87"/>
    </row>
    <row r="53" spans="1:11" ht="12.75">
      <c r="A53" s="153">
        <v>32</v>
      </c>
      <c r="B53" s="87" t="s">
        <v>325</v>
      </c>
      <c r="C53" s="87"/>
      <c r="D53" s="87"/>
      <c r="E53" s="87"/>
      <c r="F53" s="87"/>
      <c r="G53" s="87"/>
      <c r="H53" s="87"/>
      <c r="I53" s="87"/>
      <c r="J53" s="87"/>
      <c r="K53" s="87"/>
    </row>
    <row r="54" spans="1:11" ht="12.75">
      <c r="A54" s="153">
        <v>33</v>
      </c>
      <c r="B54" s="87" t="s">
        <v>326</v>
      </c>
      <c r="C54" s="87"/>
      <c r="D54" s="87"/>
      <c r="E54" s="87"/>
      <c r="F54" s="87"/>
      <c r="G54" s="87"/>
      <c r="H54" s="87"/>
      <c r="I54" s="87"/>
      <c r="J54" s="87"/>
      <c r="K54" s="87"/>
    </row>
    <row r="55" spans="1:11" ht="13.5" thickBot="1">
      <c r="A55" s="153">
        <v>34</v>
      </c>
      <c r="B55" s="121" t="s">
        <v>551</v>
      </c>
      <c r="C55" s="116"/>
      <c r="D55" s="116"/>
      <c r="E55" s="116"/>
      <c r="F55" s="116"/>
      <c r="G55" s="116"/>
      <c r="H55" s="116"/>
      <c r="I55" s="116"/>
      <c r="J55" s="116"/>
      <c r="K55" s="116"/>
    </row>
    <row r="56" ht="13.5" thickTop="1"/>
  </sheetData>
  <sheetProtection/>
  <mergeCells count="8">
    <mergeCell ref="A1:K1"/>
    <mergeCell ref="A2:K2"/>
    <mergeCell ref="A40:K40"/>
    <mergeCell ref="A24:K24"/>
    <mergeCell ref="A14:K14"/>
    <mergeCell ref="A15:K15"/>
    <mergeCell ref="A4:K4"/>
    <mergeCell ref="A5:K5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79" r:id="rId1"/>
  <headerFooter scaleWithDoc="0" alignWithMargins="0">
    <oddFooter>&amp;C&amp;F, Page &amp; 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51"/>
  <sheetViews>
    <sheetView zoomScale="70" zoomScaleNormal="70" zoomScalePageLayoutView="0" workbookViewId="0" topLeftCell="A1">
      <selection activeCell="V19" sqref="V19"/>
    </sheetView>
  </sheetViews>
  <sheetFormatPr defaultColWidth="9.140625" defaultRowHeight="12.75"/>
  <cols>
    <col min="1" max="2" width="4.8515625" style="76" customWidth="1"/>
    <col min="3" max="3" width="14.7109375" style="76" customWidth="1"/>
    <col min="4" max="4" width="3.28125" style="76" customWidth="1"/>
    <col min="5" max="5" width="0.85546875" style="76" customWidth="1"/>
    <col min="6" max="6" width="12.28125" style="76" customWidth="1"/>
    <col min="7" max="7" width="0.85546875" style="76" customWidth="1"/>
    <col min="8" max="8" width="1.421875" style="76" customWidth="1"/>
    <col min="9" max="9" width="12.57421875" style="76" customWidth="1"/>
    <col min="10" max="10" width="10.28125" style="76" customWidth="1"/>
    <col min="11" max="11" width="13.00390625" style="76" customWidth="1"/>
    <col min="12" max="12" width="9.140625" style="76" customWidth="1"/>
    <col min="13" max="13" width="6.57421875" style="76" customWidth="1"/>
    <col min="14" max="16384" width="9.140625" style="76" customWidth="1"/>
  </cols>
  <sheetData>
    <row r="1" spans="1:13" ht="17.25">
      <c r="A1" s="401" t="s">
        <v>330</v>
      </c>
      <c r="B1" s="402"/>
      <c r="C1" s="402"/>
      <c r="D1" s="402"/>
      <c r="E1" s="402"/>
      <c r="F1" s="402"/>
      <c r="G1" s="402"/>
      <c r="H1" s="402"/>
      <c r="I1" s="402"/>
      <c r="J1" s="402"/>
      <c r="K1" s="403"/>
      <c r="L1" s="264"/>
      <c r="M1" s="264"/>
    </row>
    <row r="2" spans="1:13" ht="17.25">
      <c r="A2" s="460" t="s">
        <v>331</v>
      </c>
      <c r="B2" s="461"/>
      <c r="C2" s="461"/>
      <c r="D2" s="461"/>
      <c r="E2" s="461"/>
      <c r="F2" s="461"/>
      <c r="G2" s="461"/>
      <c r="H2" s="461"/>
      <c r="I2" s="461"/>
      <c r="J2" s="461"/>
      <c r="K2" s="462"/>
      <c r="L2" s="264"/>
      <c r="M2" s="264"/>
    </row>
    <row r="3" spans="1:11" ht="12.75">
      <c r="A3" s="44"/>
      <c r="B3" s="40"/>
      <c r="C3" s="40"/>
      <c r="D3" s="40"/>
      <c r="E3" s="171" t="s">
        <v>332</v>
      </c>
      <c r="F3" s="171"/>
      <c r="G3" s="265"/>
      <c r="H3" s="172"/>
      <c r="I3" s="172"/>
      <c r="J3" s="171" t="s">
        <v>333</v>
      </c>
      <c r="K3" s="265"/>
    </row>
    <row r="4" spans="1:11" ht="12.75">
      <c r="A4" s="44"/>
      <c r="B4" s="40"/>
      <c r="C4" s="40"/>
      <c r="D4" s="40"/>
      <c r="E4" s="266" t="s">
        <v>334</v>
      </c>
      <c r="F4" s="267"/>
      <c r="G4" s="268" t="s">
        <v>335</v>
      </c>
      <c r="H4" s="269"/>
      <c r="I4" s="269"/>
      <c r="J4" s="270" t="s">
        <v>334</v>
      </c>
      <c r="K4" s="270" t="s">
        <v>335</v>
      </c>
    </row>
    <row r="5" spans="1:11" ht="13.5" thickBot="1">
      <c r="A5" s="271" t="s">
        <v>336</v>
      </c>
      <c r="B5" s="272"/>
      <c r="C5" s="272"/>
      <c r="D5" s="272"/>
      <c r="E5" s="271" t="s">
        <v>337</v>
      </c>
      <c r="F5" s="272"/>
      <c r="G5" s="271" t="s">
        <v>337</v>
      </c>
      <c r="H5" s="273"/>
      <c r="I5" s="273"/>
      <c r="J5" s="274" t="s">
        <v>337</v>
      </c>
      <c r="K5" s="274" t="s">
        <v>337</v>
      </c>
    </row>
    <row r="6" spans="1:11" ht="12.75">
      <c r="A6" s="170" t="s">
        <v>423</v>
      </c>
      <c r="B6" s="267"/>
      <c r="C6" s="267"/>
      <c r="D6" s="267"/>
      <c r="E6" s="339"/>
      <c r="F6" s="378">
        <v>72557</v>
      </c>
      <c r="G6" s="379"/>
      <c r="H6" s="380"/>
      <c r="I6" s="378">
        <v>72510</v>
      </c>
      <c r="J6" s="381">
        <v>0</v>
      </c>
      <c r="K6" s="381">
        <v>0</v>
      </c>
    </row>
    <row r="7" spans="1:11" ht="12.75">
      <c r="A7" s="53" t="s">
        <v>338</v>
      </c>
      <c r="B7" s="30"/>
      <c r="C7" s="30"/>
      <c r="D7" s="30"/>
      <c r="E7" s="286"/>
      <c r="F7" s="342">
        <v>25214</v>
      </c>
      <c r="G7" s="343"/>
      <c r="H7" s="344"/>
      <c r="I7" s="342">
        <v>25201</v>
      </c>
      <c r="J7" s="296">
        <v>0</v>
      </c>
      <c r="K7" s="296">
        <v>0</v>
      </c>
    </row>
    <row r="8" spans="1:11" ht="12.75">
      <c r="A8" s="53" t="s">
        <v>339</v>
      </c>
      <c r="B8" s="30"/>
      <c r="C8" s="30"/>
      <c r="D8" s="30"/>
      <c r="E8" s="286"/>
      <c r="F8" s="342">
        <v>237</v>
      </c>
      <c r="G8" s="343"/>
      <c r="H8" s="344"/>
      <c r="I8" s="342">
        <v>240</v>
      </c>
      <c r="J8" s="296">
        <v>0</v>
      </c>
      <c r="K8" s="296">
        <v>0</v>
      </c>
    </row>
    <row r="9" spans="1:11" ht="12.75">
      <c r="A9" s="53" t="s">
        <v>340</v>
      </c>
      <c r="B9" s="30"/>
      <c r="C9" s="30"/>
      <c r="D9" s="30"/>
      <c r="E9" s="286"/>
      <c r="F9" s="342">
        <v>667</v>
      </c>
      <c r="G9" s="343"/>
      <c r="H9" s="344"/>
      <c r="I9" s="342">
        <v>666</v>
      </c>
      <c r="J9" s="296">
        <v>0</v>
      </c>
      <c r="K9" s="296">
        <v>0</v>
      </c>
    </row>
    <row r="10" spans="1:11" ht="12.75">
      <c r="A10" s="53" t="s">
        <v>341</v>
      </c>
      <c r="B10" s="30"/>
      <c r="C10" s="30"/>
      <c r="D10" s="30"/>
      <c r="E10" s="286"/>
      <c r="F10" s="342">
        <v>435</v>
      </c>
      <c r="G10" s="343"/>
      <c r="H10" s="344"/>
      <c r="I10" s="342">
        <v>450</v>
      </c>
      <c r="J10" s="296">
        <v>0</v>
      </c>
      <c r="K10" s="296">
        <v>0</v>
      </c>
    </row>
    <row r="11" spans="1:11" ht="12.75">
      <c r="A11" s="53" t="s">
        <v>342</v>
      </c>
      <c r="B11" s="30"/>
      <c r="C11" s="30"/>
      <c r="D11" s="30"/>
      <c r="E11" s="286"/>
      <c r="F11" s="342">
        <v>5</v>
      </c>
      <c r="G11" s="343"/>
      <c r="H11" s="344"/>
      <c r="I11" s="342">
        <v>3</v>
      </c>
      <c r="J11" s="296">
        <v>0</v>
      </c>
      <c r="K11" s="296">
        <v>0</v>
      </c>
    </row>
    <row r="12" spans="1:11" ht="12.75">
      <c r="A12" s="384" t="s">
        <v>593</v>
      </c>
      <c r="B12" s="40"/>
      <c r="C12" s="30"/>
      <c r="D12" s="30"/>
      <c r="E12" s="286"/>
      <c r="F12" s="342">
        <v>3</v>
      </c>
      <c r="G12" s="343"/>
      <c r="H12" s="344"/>
      <c r="I12" s="342">
        <v>7</v>
      </c>
      <c r="J12" s="296"/>
      <c r="K12" s="296">
        <v>0</v>
      </c>
    </row>
    <row r="13" spans="1:11" ht="12.75">
      <c r="A13" s="53" t="s">
        <v>343</v>
      </c>
      <c r="B13" s="30"/>
      <c r="C13" s="30"/>
      <c r="D13" s="30"/>
      <c r="E13" s="286"/>
      <c r="F13" s="366">
        <f aca="true" t="shared" si="0" ref="F13:K13">SUM(F6:F12)</f>
        <v>99118</v>
      </c>
      <c r="G13" s="367"/>
      <c r="H13" s="368">
        <f t="shared" si="0"/>
        <v>0</v>
      </c>
      <c r="I13" s="366">
        <f t="shared" si="0"/>
        <v>99077</v>
      </c>
      <c r="J13" s="327">
        <f t="shared" si="0"/>
        <v>0</v>
      </c>
      <c r="K13" s="327">
        <f t="shared" si="0"/>
        <v>0</v>
      </c>
    </row>
    <row r="14" spans="1:11" ht="12.75">
      <c r="A14" s="53" t="s">
        <v>344</v>
      </c>
      <c r="B14" s="30"/>
      <c r="C14" s="30"/>
      <c r="D14" s="30"/>
      <c r="E14" s="286"/>
      <c r="F14" s="342">
        <v>0</v>
      </c>
      <c r="G14" s="343"/>
      <c r="H14" s="344"/>
      <c r="I14" s="342">
        <v>0</v>
      </c>
      <c r="J14" s="296">
        <v>1926</v>
      </c>
      <c r="K14" s="296">
        <v>1914</v>
      </c>
    </row>
    <row r="15" spans="1:11" ht="12.75">
      <c r="A15" s="53" t="s">
        <v>345</v>
      </c>
      <c r="B15" s="30"/>
      <c r="C15" s="30"/>
      <c r="D15" s="30"/>
      <c r="E15" s="286"/>
      <c r="F15" s="342">
        <v>0</v>
      </c>
      <c r="G15" s="343"/>
      <c r="H15" s="344"/>
      <c r="I15" s="342">
        <v>0</v>
      </c>
      <c r="J15" s="296">
        <v>0</v>
      </c>
      <c r="K15" s="296">
        <v>0</v>
      </c>
    </row>
    <row r="16" spans="1:11" ht="13.5" thickBot="1">
      <c r="A16" s="53" t="s">
        <v>346</v>
      </c>
      <c r="B16" s="30"/>
      <c r="C16" s="30"/>
      <c r="D16" s="123"/>
      <c r="E16" s="340"/>
      <c r="F16" s="369">
        <f>SUM(F13:F15)</f>
        <v>99118</v>
      </c>
      <c r="G16" s="370"/>
      <c r="H16" s="371">
        <f>SUM(H6:H15)</f>
        <v>0</v>
      </c>
      <c r="I16" s="369">
        <f>SUM(I13:I15)</f>
        <v>99077</v>
      </c>
      <c r="J16" s="297">
        <f>SUM(J13:J15)</f>
        <v>1926</v>
      </c>
      <c r="K16" s="297">
        <f>SUM(K13:K15)</f>
        <v>1914</v>
      </c>
    </row>
    <row r="17" ht="13.5" thickTop="1"/>
    <row r="19" spans="3:10" ht="17.25">
      <c r="C19" s="401" t="s">
        <v>347</v>
      </c>
      <c r="D19" s="402"/>
      <c r="E19" s="402"/>
      <c r="F19" s="402"/>
      <c r="G19" s="402"/>
      <c r="H19" s="402"/>
      <c r="I19" s="402"/>
      <c r="J19" s="403"/>
    </row>
    <row r="20" spans="3:10" ht="17.25">
      <c r="C20" s="404" t="s">
        <v>348</v>
      </c>
      <c r="D20" s="405"/>
      <c r="E20" s="405"/>
      <c r="F20" s="405"/>
      <c r="G20" s="405"/>
      <c r="H20" s="405"/>
      <c r="I20" s="405"/>
      <c r="J20" s="406"/>
    </row>
    <row r="21" spans="3:10" ht="15.75" customHeight="1">
      <c r="C21" s="460" t="s">
        <v>349</v>
      </c>
      <c r="D21" s="461"/>
      <c r="E21" s="461"/>
      <c r="F21" s="461"/>
      <c r="G21" s="461"/>
      <c r="H21" s="461"/>
      <c r="I21" s="461"/>
      <c r="J21" s="462"/>
    </row>
    <row r="22" spans="3:10" ht="12.75">
      <c r="C22" s="44"/>
      <c r="D22" s="46"/>
      <c r="E22" s="40"/>
      <c r="F22" s="40"/>
      <c r="G22" s="46"/>
      <c r="H22" s="40"/>
      <c r="I22" s="40"/>
      <c r="J22" s="46"/>
    </row>
    <row r="23" spans="3:10" ht="13.5" thickBot="1">
      <c r="C23" s="271" t="s">
        <v>350</v>
      </c>
      <c r="D23" s="273"/>
      <c r="E23" s="271" t="s">
        <v>52</v>
      </c>
      <c r="F23" s="272"/>
      <c r="G23" s="8"/>
      <c r="H23" s="271" t="s">
        <v>51</v>
      </c>
      <c r="I23" s="7"/>
      <c r="J23" s="8"/>
    </row>
    <row r="24" spans="3:10" ht="12.75">
      <c r="C24" s="372"/>
      <c r="D24" s="373" t="s">
        <v>402</v>
      </c>
      <c r="E24" s="341"/>
      <c r="F24" s="345">
        <v>83621</v>
      </c>
      <c r="G24" s="346"/>
      <c r="H24" s="347"/>
      <c r="I24" s="348"/>
      <c r="J24" s="349"/>
    </row>
    <row r="25" spans="3:10" ht="12.75">
      <c r="C25" s="372"/>
      <c r="D25" s="373" t="s">
        <v>351</v>
      </c>
      <c r="E25" s="286"/>
      <c r="F25" s="344">
        <v>1031</v>
      </c>
      <c r="G25" s="342"/>
      <c r="H25" s="343"/>
      <c r="I25" s="344"/>
      <c r="J25" s="342">
        <v>64719</v>
      </c>
    </row>
    <row r="26" spans="3:10" ht="12.75">
      <c r="C26" s="372"/>
      <c r="D26" s="373" t="s">
        <v>352</v>
      </c>
      <c r="E26" s="286"/>
      <c r="F26" s="344">
        <v>11075</v>
      </c>
      <c r="G26" s="342"/>
      <c r="H26" s="343"/>
      <c r="I26" s="344"/>
      <c r="J26" s="342">
        <v>25890</v>
      </c>
    </row>
    <row r="27" spans="3:10" ht="12.75">
      <c r="C27" s="372"/>
      <c r="D27" s="373" t="s">
        <v>599</v>
      </c>
      <c r="E27" s="286"/>
      <c r="F27" s="344">
        <v>3053</v>
      </c>
      <c r="G27" s="342"/>
      <c r="H27" s="343"/>
      <c r="I27" s="344"/>
      <c r="J27" s="342">
        <v>612</v>
      </c>
    </row>
    <row r="28" spans="3:10" ht="12.75">
      <c r="C28" s="372"/>
      <c r="D28" s="373" t="s">
        <v>600</v>
      </c>
      <c r="E28" s="286"/>
      <c r="F28" s="344">
        <v>3815</v>
      </c>
      <c r="G28" s="342"/>
      <c r="H28" s="343"/>
      <c r="I28" s="344"/>
      <c r="J28" s="342">
        <v>6419</v>
      </c>
    </row>
    <row r="29" spans="3:10" ht="12.75">
      <c r="C29" s="372"/>
      <c r="D29" s="373" t="s">
        <v>601</v>
      </c>
      <c r="E29" s="286"/>
      <c r="F29" s="344">
        <v>441</v>
      </c>
      <c r="G29" s="342"/>
      <c r="H29" s="343"/>
      <c r="I29" s="344"/>
      <c r="J29" s="342">
        <v>326</v>
      </c>
    </row>
    <row r="30" spans="3:10" ht="12.75">
      <c r="C30" s="372"/>
      <c r="D30" s="373" t="s">
        <v>602</v>
      </c>
      <c r="E30" s="286"/>
      <c r="F30" s="344">
        <v>121</v>
      </c>
      <c r="G30" s="342"/>
      <c r="H30" s="343"/>
      <c r="I30" s="344"/>
      <c r="J30" s="342">
        <v>795</v>
      </c>
    </row>
    <row r="31" spans="3:10" ht="12.75">
      <c r="C31" s="372"/>
      <c r="D31" s="373" t="s">
        <v>603</v>
      </c>
      <c r="E31" s="286"/>
      <c r="F31" s="344">
        <v>53</v>
      </c>
      <c r="G31" s="342"/>
      <c r="H31" s="343"/>
      <c r="I31" s="344"/>
      <c r="J31" s="342">
        <v>643</v>
      </c>
    </row>
    <row r="32" spans="3:10" ht="12.75">
      <c r="C32" s="372"/>
      <c r="D32" s="373" t="s">
        <v>604</v>
      </c>
      <c r="E32" s="286"/>
      <c r="F32" s="344">
        <v>24</v>
      </c>
      <c r="G32" s="342"/>
      <c r="H32" s="343"/>
      <c r="I32" s="344"/>
      <c r="J32" s="342">
        <v>668</v>
      </c>
    </row>
    <row r="33" spans="3:10" ht="12.75">
      <c r="C33" s="372"/>
      <c r="D33" s="373" t="s">
        <v>84</v>
      </c>
      <c r="E33" s="286"/>
      <c r="F33" s="344">
        <v>5</v>
      </c>
      <c r="G33" s="342"/>
      <c r="H33" s="343"/>
      <c r="I33" s="344"/>
      <c r="J33" s="342">
        <v>919</v>
      </c>
    </row>
    <row r="34" spans="3:10" ht="13.5" thickBot="1">
      <c r="C34" s="374"/>
      <c r="D34" s="375" t="s">
        <v>297</v>
      </c>
      <c r="E34" s="340"/>
      <c r="F34" s="371">
        <f>SUM(F24:F33)</f>
        <v>103239</v>
      </c>
      <c r="G34" s="369"/>
      <c r="H34" s="370"/>
      <c r="I34" s="371"/>
      <c r="J34" s="369">
        <f>SUM(J24:J33)</f>
        <v>100991</v>
      </c>
    </row>
    <row r="35" ht="13.5" thickTop="1"/>
    <row r="37" spans="1:11" ht="17.25">
      <c r="A37" s="401" t="s">
        <v>353</v>
      </c>
      <c r="B37" s="402"/>
      <c r="C37" s="402"/>
      <c r="D37" s="402"/>
      <c r="E37" s="402"/>
      <c r="F37" s="402"/>
      <c r="G37" s="402"/>
      <c r="H37" s="402"/>
      <c r="I37" s="402"/>
      <c r="J37" s="402"/>
      <c r="K37" s="403"/>
    </row>
    <row r="38" spans="1:11" ht="18" thickBot="1">
      <c r="A38" s="425" t="s">
        <v>354</v>
      </c>
      <c r="B38" s="426"/>
      <c r="C38" s="426"/>
      <c r="D38" s="426"/>
      <c r="E38" s="426"/>
      <c r="F38" s="426"/>
      <c r="G38" s="426"/>
      <c r="H38" s="426"/>
      <c r="I38" s="426"/>
      <c r="J38" s="426"/>
      <c r="K38" s="427"/>
    </row>
    <row r="39" spans="1:11" ht="12.75">
      <c r="A39" s="44"/>
      <c r="B39" s="40"/>
      <c r="C39" s="40"/>
      <c r="D39" s="40"/>
      <c r="E39" s="40"/>
      <c r="F39" s="40"/>
      <c r="G39" s="40"/>
      <c r="H39" s="40"/>
      <c r="I39" s="40"/>
      <c r="J39" s="40"/>
      <c r="K39" s="46"/>
    </row>
    <row r="40" spans="1:11" ht="12.75">
      <c r="A40" s="275" t="s">
        <v>355</v>
      </c>
      <c r="B40" s="36" t="s">
        <v>356</v>
      </c>
      <c r="C40" s="36"/>
      <c r="D40" s="36"/>
      <c r="E40" s="40"/>
      <c r="F40" s="40"/>
      <c r="G40" s="40"/>
      <c r="H40" s="40"/>
      <c r="I40" s="40"/>
      <c r="J40" s="40"/>
      <c r="K40" s="46"/>
    </row>
    <row r="41" spans="1:11" ht="12.75">
      <c r="A41" s="275"/>
      <c r="B41" s="36" t="s">
        <v>357</v>
      </c>
      <c r="C41" s="36"/>
      <c r="D41" s="36"/>
      <c r="E41" s="40"/>
      <c r="F41" s="40"/>
      <c r="G41" s="40"/>
      <c r="H41" s="40"/>
      <c r="I41" s="40"/>
      <c r="J41" s="40"/>
      <c r="K41" s="46"/>
    </row>
    <row r="42" spans="1:11" ht="12.75">
      <c r="A42" s="275"/>
      <c r="B42" s="40" t="s">
        <v>531</v>
      </c>
      <c r="C42" s="40"/>
      <c r="D42" s="40"/>
      <c r="E42" s="40"/>
      <c r="F42" s="40"/>
      <c r="G42" s="40"/>
      <c r="H42" s="40"/>
      <c r="I42" s="386"/>
      <c r="J42" s="388">
        <v>0</v>
      </c>
      <c r="K42" s="387"/>
    </row>
    <row r="43" spans="1:11" ht="12.75">
      <c r="A43" s="275"/>
      <c r="B43" s="40" t="s">
        <v>532</v>
      </c>
      <c r="C43" s="40"/>
      <c r="D43" s="40"/>
      <c r="E43" s="40"/>
      <c r="F43" s="40"/>
      <c r="G43" s="40"/>
      <c r="H43" s="40"/>
      <c r="I43" s="344"/>
      <c r="J43" s="388">
        <v>15</v>
      </c>
      <c r="K43" s="342"/>
    </row>
    <row r="44" spans="1:11" ht="12.75">
      <c r="A44" s="275"/>
      <c r="B44" s="40" t="s">
        <v>533</v>
      </c>
      <c r="C44" s="40"/>
      <c r="D44" s="40"/>
      <c r="E44" s="40"/>
      <c r="F44" s="40"/>
      <c r="G44" s="40"/>
      <c r="H44" s="40"/>
      <c r="I44" s="344"/>
      <c r="J44" s="388">
        <v>15</v>
      </c>
      <c r="K44" s="342"/>
    </row>
    <row r="45" spans="1:11" ht="12.75">
      <c r="A45" s="275"/>
      <c r="B45" s="40" t="s">
        <v>534</v>
      </c>
      <c r="C45" s="40"/>
      <c r="D45" s="40"/>
      <c r="E45" s="40"/>
      <c r="F45" s="40"/>
      <c r="G45" s="40"/>
      <c r="H45" s="40"/>
      <c r="I45" s="344"/>
      <c r="J45" s="388">
        <v>4</v>
      </c>
      <c r="K45" s="342"/>
    </row>
    <row r="46" spans="1:11" ht="12.75">
      <c r="A46" s="275"/>
      <c r="B46" s="40"/>
      <c r="C46" s="40"/>
      <c r="D46" s="40"/>
      <c r="E46" s="40"/>
      <c r="F46" s="40"/>
      <c r="G46" s="40"/>
      <c r="H46" s="40"/>
      <c r="I46" s="350"/>
      <c r="J46" s="389"/>
      <c r="K46" s="308"/>
    </row>
    <row r="47" spans="1:11" ht="12.75">
      <c r="A47" s="275" t="s">
        <v>358</v>
      </c>
      <c r="B47" s="40" t="s">
        <v>359</v>
      </c>
      <c r="C47" s="40"/>
      <c r="D47" s="40"/>
      <c r="E47" s="40"/>
      <c r="F47" s="40"/>
      <c r="G47" s="40"/>
      <c r="H47" s="40"/>
      <c r="I47" s="350"/>
      <c r="J47" s="389"/>
      <c r="K47" s="308"/>
    </row>
    <row r="48" spans="1:11" ht="12.75">
      <c r="A48" s="275"/>
      <c r="B48" s="40" t="s">
        <v>535</v>
      </c>
      <c r="C48" s="40"/>
      <c r="D48" s="40"/>
      <c r="E48" s="40"/>
      <c r="F48" s="40"/>
      <c r="G48" s="40"/>
      <c r="H48" s="40"/>
      <c r="I48" s="386"/>
      <c r="J48" s="388">
        <v>57888</v>
      </c>
      <c r="K48" s="387"/>
    </row>
    <row r="49" spans="1:11" ht="12.75">
      <c r="A49" s="44"/>
      <c r="B49" s="40" t="s">
        <v>536</v>
      </c>
      <c r="C49" s="40"/>
      <c r="D49" s="40"/>
      <c r="E49" s="40"/>
      <c r="F49" s="40"/>
      <c r="G49" s="40"/>
      <c r="H49" s="40"/>
      <c r="I49" s="344"/>
      <c r="J49" s="388">
        <v>29</v>
      </c>
      <c r="K49" s="342"/>
    </row>
    <row r="50" spans="1:11" ht="12.75">
      <c r="A50" s="44"/>
      <c r="B50" s="40" t="s">
        <v>537</v>
      </c>
      <c r="C50" s="40"/>
      <c r="D50" s="40"/>
      <c r="E50" s="40"/>
      <c r="F50" s="40"/>
      <c r="G50" s="40"/>
      <c r="H50" s="40"/>
      <c r="I50" s="344"/>
      <c r="J50" s="388">
        <v>571</v>
      </c>
      <c r="K50" s="342"/>
    </row>
    <row r="51" spans="1:11" ht="12.75">
      <c r="A51" s="54"/>
      <c r="B51" s="9"/>
      <c r="C51" s="9"/>
      <c r="D51" s="9"/>
      <c r="E51" s="9"/>
      <c r="F51" s="9"/>
      <c r="G51" s="9"/>
      <c r="H51" s="9"/>
      <c r="I51" s="351"/>
      <c r="J51" s="351"/>
      <c r="K51" s="307"/>
    </row>
  </sheetData>
  <sheetProtection/>
  <mergeCells count="7">
    <mergeCell ref="A1:K1"/>
    <mergeCell ref="A2:K2"/>
    <mergeCell ref="C19:J19"/>
    <mergeCell ref="C20:J20"/>
    <mergeCell ref="C21:J21"/>
    <mergeCell ref="A38:K38"/>
    <mergeCell ref="A37:K37"/>
  </mergeCells>
  <printOptions horizontalCentered="1"/>
  <pageMargins left="0.75" right="0.75" top="1" bottom="1" header="0.5" footer="0.5"/>
  <pageSetup firstPageNumber="1" useFirstPageNumber="1" fitToHeight="1" fitToWidth="1" horizontalDpi="600" verticalDpi="600" orientation="portrait" scale="96" r:id="rId1"/>
  <headerFooter scaleWithDoc="0" alignWithMargins="0">
    <oddFooter>&amp;C&amp;F, Page &amp; 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29"/>
  <sheetViews>
    <sheetView zoomScale="85" zoomScaleNormal="85" zoomScalePageLayoutView="0" workbookViewId="0" topLeftCell="A1">
      <selection activeCell="I28" sqref="I28"/>
    </sheetView>
  </sheetViews>
  <sheetFormatPr defaultColWidth="9.140625" defaultRowHeight="12.75"/>
  <cols>
    <col min="1" max="1" width="2.7109375" style="76" customWidth="1"/>
    <col min="2" max="2" width="9.140625" style="76" customWidth="1"/>
    <col min="3" max="3" width="5.57421875" style="76" customWidth="1"/>
    <col min="4" max="9" width="11.7109375" style="76" customWidth="1"/>
    <col min="10" max="11" width="12.7109375" style="76" customWidth="1"/>
    <col min="12" max="16384" width="9.140625" style="76" customWidth="1"/>
  </cols>
  <sheetData>
    <row r="1" spans="1:11" ht="17.25">
      <c r="A1" s="401" t="s">
        <v>360</v>
      </c>
      <c r="B1" s="402"/>
      <c r="C1" s="402"/>
      <c r="D1" s="402"/>
      <c r="E1" s="402"/>
      <c r="F1" s="402"/>
      <c r="G1" s="402"/>
      <c r="H1" s="402"/>
      <c r="I1" s="402"/>
      <c r="J1" s="402"/>
      <c r="K1" s="403"/>
    </row>
    <row r="2" spans="1:13" ht="18">
      <c r="A2" s="431" t="s">
        <v>594</v>
      </c>
      <c r="B2" s="432"/>
      <c r="C2" s="432"/>
      <c r="D2" s="432"/>
      <c r="E2" s="432"/>
      <c r="F2" s="432"/>
      <c r="G2" s="432"/>
      <c r="H2" s="432"/>
      <c r="I2" s="432"/>
      <c r="J2" s="432"/>
      <c r="K2" s="433"/>
      <c r="M2" s="306"/>
    </row>
    <row r="3" spans="1:13" ht="12.75">
      <c r="A3" s="171"/>
      <c r="B3" s="172"/>
      <c r="C3" s="105"/>
      <c r="D3" s="105"/>
      <c r="E3" s="105"/>
      <c r="F3" s="105"/>
      <c r="G3" s="105"/>
      <c r="H3" s="105"/>
      <c r="I3" s="105"/>
      <c r="J3" s="105"/>
      <c r="K3" s="94"/>
      <c r="M3"/>
    </row>
    <row r="4" spans="1:13" ht="12.75">
      <c r="A4" s="469" t="s">
        <v>336</v>
      </c>
      <c r="B4" s="470"/>
      <c r="C4" s="471"/>
      <c r="D4" s="172"/>
      <c r="E4" s="172"/>
      <c r="F4" s="267"/>
      <c r="G4" s="267"/>
      <c r="H4" s="267"/>
      <c r="I4" s="267"/>
      <c r="J4" s="267"/>
      <c r="K4" s="85"/>
      <c r="M4"/>
    </row>
    <row r="5" spans="1:13" ht="13.5" thickBot="1">
      <c r="A5" s="466" t="s">
        <v>501</v>
      </c>
      <c r="B5" s="467"/>
      <c r="C5" s="468"/>
      <c r="D5" s="278" t="s">
        <v>361</v>
      </c>
      <c r="E5" s="279" t="s">
        <v>362</v>
      </c>
      <c r="F5" s="280" t="s">
        <v>363</v>
      </c>
      <c r="G5" s="279" t="s">
        <v>364</v>
      </c>
      <c r="H5" s="279" t="s">
        <v>365</v>
      </c>
      <c r="I5" s="279" t="s">
        <v>366</v>
      </c>
      <c r="J5" s="279" t="s">
        <v>367</v>
      </c>
      <c r="K5" s="279" t="s">
        <v>368</v>
      </c>
      <c r="M5"/>
    </row>
    <row r="6" spans="1:13" ht="12.75">
      <c r="A6" s="281" t="s">
        <v>502</v>
      </c>
      <c r="B6" s="282"/>
      <c r="C6" s="241"/>
      <c r="D6" s="307">
        <v>1571236</v>
      </c>
      <c r="E6" s="299">
        <v>1553743</v>
      </c>
      <c r="F6" s="351">
        <v>1778681</v>
      </c>
      <c r="G6" s="299">
        <v>1769930</v>
      </c>
      <c r="H6" s="299">
        <v>1754135</v>
      </c>
      <c r="I6" s="299">
        <v>2047734</v>
      </c>
      <c r="J6" s="299">
        <v>2005984</v>
      </c>
      <c r="K6" s="365">
        <f aca="true" t="shared" si="0" ref="K6:K11">SUM(D6:J6)</f>
        <v>12481443</v>
      </c>
      <c r="M6"/>
    </row>
    <row r="7" spans="1:13" ht="12.75">
      <c r="A7" s="53" t="s">
        <v>339</v>
      </c>
      <c r="B7" s="30"/>
      <c r="C7" s="86"/>
      <c r="D7" s="309">
        <v>18930</v>
      </c>
      <c r="E7" s="296">
        <v>20375</v>
      </c>
      <c r="F7" s="354">
        <v>33360</v>
      </c>
      <c r="G7" s="296">
        <v>30248</v>
      </c>
      <c r="H7" s="296">
        <v>29616</v>
      </c>
      <c r="I7" s="296">
        <v>29468</v>
      </c>
      <c r="J7" s="296">
        <v>42455</v>
      </c>
      <c r="K7" s="310">
        <f t="shared" si="0"/>
        <v>204452</v>
      </c>
      <c r="M7"/>
    </row>
    <row r="8" spans="1:13" ht="12.75">
      <c r="A8" s="53" t="s">
        <v>340</v>
      </c>
      <c r="B8" s="30"/>
      <c r="C8" s="86"/>
      <c r="D8" s="309">
        <v>40786</v>
      </c>
      <c r="E8" s="296">
        <v>68612</v>
      </c>
      <c r="F8" s="354">
        <v>70035</v>
      </c>
      <c r="G8" s="296">
        <v>97174</v>
      </c>
      <c r="H8" s="296">
        <v>81785</v>
      </c>
      <c r="I8" s="296">
        <v>109381</v>
      </c>
      <c r="J8" s="296">
        <v>131243</v>
      </c>
      <c r="K8" s="310">
        <f t="shared" si="0"/>
        <v>599016</v>
      </c>
      <c r="M8"/>
    </row>
    <row r="9" spans="1:13" ht="12.75">
      <c r="A9" s="53" t="s">
        <v>341</v>
      </c>
      <c r="B9" s="30"/>
      <c r="C9" s="86"/>
      <c r="D9" s="309">
        <v>39186</v>
      </c>
      <c r="E9" s="296">
        <v>10276</v>
      </c>
      <c r="F9" s="354">
        <v>17113</v>
      </c>
      <c r="G9" s="296">
        <v>23520</v>
      </c>
      <c r="H9" s="296">
        <v>22447</v>
      </c>
      <c r="I9" s="296">
        <v>28911</v>
      </c>
      <c r="J9" s="296">
        <v>23135</v>
      </c>
      <c r="K9" s="310">
        <f t="shared" si="0"/>
        <v>164588</v>
      </c>
      <c r="M9"/>
    </row>
    <row r="10" spans="1:13" ht="12.75">
      <c r="A10" s="53" t="s">
        <v>342</v>
      </c>
      <c r="B10" s="30"/>
      <c r="C10" s="86"/>
      <c r="D10" s="309">
        <v>20</v>
      </c>
      <c r="E10" s="296">
        <v>12</v>
      </c>
      <c r="F10" s="354">
        <v>12</v>
      </c>
      <c r="G10" s="296">
        <v>77</v>
      </c>
      <c r="H10" s="296">
        <v>209</v>
      </c>
      <c r="I10" s="296">
        <v>106</v>
      </c>
      <c r="J10" s="296">
        <v>82</v>
      </c>
      <c r="K10" s="310">
        <f t="shared" si="0"/>
        <v>518</v>
      </c>
      <c r="M10" s="352"/>
    </row>
    <row r="11" spans="1:13" ht="12.75">
      <c r="A11" s="353" t="s">
        <v>593</v>
      </c>
      <c r="B11" s="30"/>
      <c r="C11" s="86"/>
      <c r="D11" s="309">
        <v>74</v>
      </c>
      <c r="E11" s="296">
        <v>13299</v>
      </c>
      <c r="F11" s="354">
        <v>30482</v>
      </c>
      <c r="G11" s="296">
        <v>31982</v>
      </c>
      <c r="H11" s="296">
        <v>20334</v>
      </c>
      <c r="I11" s="296">
        <v>53778</v>
      </c>
      <c r="J11" s="296">
        <v>64001</v>
      </c>
      <c r="K11" s="310">
        <f t="shared" si="0"/>
        <v>213950</v>
      </c>
      <c r="M11" s="335"/>
    </row>
    <row r="12" spans="1:13" ht="13.5" thickBot="1">
      <c r="A12" s="53"/>
      <c r="B12" s="30"/>
      <c r="C12" s="242" t="s">
        <v>297</v>
      </c>
      <c r="D12" s="297">
        <f aca="true" t="shared" si="1" ref="D12:J12">SUM(D6:D11)</f>
        <v>1670232</v>
      </c>
      <c r="E12" s="297">
        <f t="shared" si="1"/>
        <v>1666317</v>
      </c>
      <c r="F12" s="382">
        <f t="shared" si="1"/>
        <v>1929683</v>
      </c>
      <c r="G12" s="297">
        <f t="shared" si="1"/>
        <v>1952931</v>
      </c>
      <c r="H12" s="297">
        <f t="shared" si="1"/>
        <v>1908526</v>
      </c>
      <c r="I12" s="297">
        <f t="shared" si="1"/>
        <v>2269378</v>
      </c>
      <c r="J12" s="297">
        <f t="shared" si="1"/>
        <v>2266900</v>
      </c>
      <c r="K12" s="326">
        <f>SUM(K6:K11)</f>
        <v>13663967</v>
      </c>
      <c r="M12" s="352"/>
    </row>
    <row r="13" spans="1:13" ht="13.5" thickTop="1">
      <c r="A13" s="44"/>
      <c r="B13" s="40"/>
      <c r="C13" s="40"/>
      <c r="D13" s="40"/>
      <c r="E13" s="40"/>
      <c r="F13" s="40"/>
      <c r="G13" s="40"/>
      <c r="H13" s="40"/>
      <c r="I13" s="40"/>
      <c r="J13" s="40"/>
      <c r="K13" s="46"/>
      <c r="M13" s="352"/>
    </row>
    <row r="14" spans="1:13" ht="12.75">
      <c r="A14" s="54"/>
      <c r="B14" s="9"/>
      <c r="C14" s="9"/>
      <c r="D14" s="9"/>
      <c r="E14" s="9"/>
      <c r="F14" s="9"/>
      <c r="G14" s="9"/>
      <c r="H14" s="9"/>
      <c r="I14" s="9"/>
      <c r="J14" s="9"/>
      <c r="K14" s="85"/>
      <c r="M14" s="352"/>
    </row>
    <row r="15" spans="1:13" ht="12.75">
      <c r="A15" s="463" t="s">
        <v>336</v>
      </c>
      <c r="B15" s="464"/>
      <c r="C15" s="465"/>
      <c r="D15" s="171"/>
      <c r="E15" s="172"/>
      <c r="F15" s="172"/>
      <c r="G15" s="172"/>
      <c r="H15" s="172"/>
      <c r="I15" s="265"/>
      <c r="J15" s="283" t="s">
        <v>297</v>
      </c>
      <c r="K15" s="270" t="s">
        <v>297</v>
      </c>
      <c r="M15" s="352"/>
    </row>
    <row r="16" spans="1:13" ht="13.5" thickBot="1">
      <c r="A16" s="466" t="s">
        <v>501</v>
      </c>
      <c r="B16" s="467"/>
      <c r="C16" s="468"/>
      <c r="D16" s="276" t="s">
        <v>369</v>
      </c>
      <c r="E16" s="276" t="s">
        <v>370</v>
      </c>
      <c r="F16" s="271" t="s">
        <v>371</v>
      </c>
      <c r="G16" s="277" t="s">
        <v>372</v>
      </c>
      <c r="H16" s="277" t="s">
        <v>373</v>
      </c>
      <c r="I16" s="277" t="s">
        <v>368</v>
      </c>
      <c r="J16" s="277" t="s">
        <v>500</v>
      </c>
      <c r="K16" s="274" t="s">
        <v>374</v>
      </c>
      <c r="M16" s="352"/>
    </row>
    <row r="17" spans="1:13" ht="12.75">
      <c r="A17" s="281" t="s">
        <v>502</v>
      </c>
      <c r="B17" s="282"/>
      <c r="C17" s="241"/>
      <c r="D17" s="299">
        <v>1987320</v>
      </c>
      <c r="E17" s="299">
        <v>2245508</v>
      </c>
      <c r="F17" s="355">
        <v>1777362</v>
      </c>
      <c r="G17" s="299">
        <v>1888894</v>
      </c>
      <c r="H17" s="299">
        <v>1657184</v>
      </c>
      <c r="I17" s="364">
        <f aca="true" t="shared" si="2" ref="I17:I22">SUM(D17:H17)</f>
        <v>9556268</v>
      </c>
      <c r="J17" s="364">
        <f aca="true" t="shared" si="3" ref="J17:J22">+I17+K6</f>
        <v>22037711</v>
      </c>
      <c r="K17" s="299">
        <v>21427060.68</v>
      </c>
      <c r="M17" s="352"/>
    </row>
    <row r="18" spans="1:13" ht="12.75">
      <c r="A18" s="53" t="s">
        <v>339</v>
      </c>
      <c r="B18" s="30"/>
      <c r="C18" s="86"/>
      <c r="D18" s="296">
        <v>30440</v>
      </c>
      <c r="E18" s="296">
        <v>28585</v>
      </c>
      <c r="F18" s="356">
        <v>29590</v>
      </c>
      <c r="G18" s="296">
        <v>23925</v>
      </c>
      <c r="H18" s="296">
        <v>27273</v>
      </c>
      <c r="I18" s="327">
        <f t="shared" si="2"/>
        <v>139813</v>
      </c>
      <c r="J18" s="327">
        <f t="shared" si="3"/>
        <v>344265</v>
      </c>
      <c r="K18" s="296">
        <v>313787</v>
      </c>
      <c r="M18" s="352"/>
    </row>
    <row r="19" spans="1:13" ht="12.75">
      <c r="A19" s="53" t="s">
        <v>340</v>
      </c>
      <c r="B19" s="30"/>
      <c r="C19" s="86"/>
      <c r="D19" s="296">
        <v>125292</v>
      </c>
      <c r="E19" s="296">
        <v>142499</v>
      </c>
      <c r="F19" s="356">
        <v>113013</v>
      </c>
      <c r="G19" s="296">
        <v>103443</v>
      </c>
      <c r="H19" s="296">
        <v>76643</v>
      </c>
      <c r="I19" s="327">
        <f t="shared" si="2"/>
        <v>560890</v>
      </c>
      <c r="J19" s="327">
        <f t="shared" si="3"/>
        <v>1159906</v>
      </c>
      <c r="K19" s="296">
        <v>960908</v>
      </c>
      <c r="M19" s="352"/>
    </row>
    <row r="20" spans="1:13" ht="12.75">
      <c r="A20" s="53" t="s">
        <v>341</v>
      </c>
      <c r="B20" s="30"/>
      <c r="C20" s="86"/>
      <c r="D20" s="296">
        <v>29229</v>
      </c>
      <c r="E20" s="296">
        <v>34832</v>
      </c>
      <c r="F20" s="356">
        <v>25701</v>
      </c>
      <c r="G20" s="296">
        <v>24378</v>
      </c>
      <c r="H20" s="296">
        <v>15677</v>
      </c>
      <c r="I20" s="327">
        <f t="shared" si="2"/>
        <v>129817</v>
      </c>
      <c r="J20" s="327">
        <f t="shared" si="3"/>
        <v>294405</v>
      </c>
      <c r="K20" s="296">
        <v>280449</v>
      </c>
      <c r="M20" s="352"/>
    </row>
    <row r="21" spans="1:13" ht="12.75">
      <c r="A21" s="53" t="s">
        <v>342</v>
      </c>
      <c r="B21" s="30"/>
      <c r="C21" s="86"/>
      <c r="D21" s="296">
        <v>2266</v>
      </c>
      <c r="E21" s="296">
        <v>74</v>
      </c>
      <c r="F21" s="356">
        <v>179</v>
      </c>
      <c r="G21" s="296">
        <v>51</v>
      </c>
      <c r="H21" s="296">
        <v>130</v>
      </c>
      <c r="I21" s="327">
        <f t="shared" si="2"/>
        <v>2700</v>
      </c>
      <c r="J21" s="327">
        <f t="shared" si="3"/>
        <v>3218</v>
      </c>
      <c r="K21" s="296">
        <v>946</v>
      </c>
      <c r="M21" s="352"/>
    </row>
    <row r="22" spans="1:13" ht="12.75">
      <c r="A22" s="353" t="s">
        <v>593</v>
      </c>
      <c r="B22" s="30"/>
      <c r="C22" s="86"/>
      <c r="D22" s="296">
        <v>76571</v>
      </c>
      <c r="E22" s="296">
        <v>166395.84</v>
      </c>
      <c r="F22" s="356">
        <v>40798</v>
      </c>
      <c r="G22" s="296">
        <v>44787</v>
      </c>
      <c r="H22" s="296">
        <v>20013</v>
      </c>
      <c r="I22" s="327">
        <f t="shared" si="2"/>
        <v>348564.83999999997</v>
      </c>
      <c r="J22" s="327">
        <f t="shared" si="3"/>
        <v>562514.84</v>
      </c>
      <c r="K22" s="296">
        <v>273281</v>
      </c>
      <c r="M22" s="335"/>
    </row>
    <row r="23" spans="1:11" ht="13.5" thickBot="1">
      <c r="A23" s="53"/>
      <c r="B23" s="30"/>
      <c r="C23" s="242" t="s">
        <v>297</v>
      </c>
      <c r="D23" s="297">
        <f aca="true" t="shared" si="4" ref="D23:K23">SUM(D17:D22)</f>
        <v>2251118</v>
      </c>
      <c r="E23" s="297">
        <f t="shared" si="4"/>
        <v>2617893.84</v>
      </c>
      <c r="F23" s="383">
        <f t="shared" si="4"/>
        <v>1986643</v>
      </c>
      <c r="G23" s="297">
        <f t="shared" si="4"/>
        <v>2085478</v>
      </c>
      <c r="H23" s="297">
        <f t="shared" si="4"/>
        <v>1796920</v>
      </c>
      <c r="I23" s="297">
        <f t="shared" si="4"/>
        <v>10738052.84</v>
      </c>
      <c r="J23" s="297">
        <f t="shared" si="4"/>
        <v>24402019.84</v>
      </c>
      <c r="K23" s="297">
        <f t="shared" si="4"/>
        <v>23256431.68</v>
      </c>
    </row>
    <row r="24" spans="1:11" ht="16.5" customHeight="1" thickTop="1">
      <c r="A24" s="173">
        <v>1</v>
      </c>
      <c r="B24" s="27" t="s">
        <v>375</v>
      </c>
      <c r="C24" s="40"/>
      <c r="D24" s="40"/>
      <c r="E24" s="40"/>
      <c r="F24" s="40"/>
      <c r="G24" s="40"/>
      <c r="H24" s="40"/>
      <c r="I24" s="40"/>
      <c r="J24" s="40"/>
      <c r="K24" s="46"/>
    </row>
    <row r="25" spans="1:11" ht="16.5" customHeight="1">
      <c r="A25" s="173"/>
      <c r="B25" s="27"/>
      <c r="C25" s="40"/>
      <c r="D25" s="40"/>
      <c r="E25" s="40"/>
      <c r="F25" s="40"/>
      <c r="G25" s="40"/>
      <c r="H25" s="40"/>
      <c r="I25" s="40"/>
      <c r="J25" s="40"/>
      <c r="K25" s="46"/>
    </row>
    <row r="26" spans="1:11" ht="12.75">
      <c r="A26" s="44"/>
      <c r="B26" s="40"/>
      <c r="C26" s="40"/>
      <c r="D26" s="40"/>
      <c r="E26" s="40"/>
      <c r="F26" s="40"/>
      <c r="G26" s="40"/>
      <c r="H26" s="40"/>
      <c r="I26" s="40"/>
      <c r="J26" s="40"/>
      <c r="K26" s="46"/>
    </row>
    <row r="27" spans="1:11" ht="12.75">
      <c r="A27" s="44"/>
      <c r="B27" s="40"/>
      <c r="C27" s="40" t="s">
        <v>376</v>
      </c>
      <c r="D27" s="40"/>
      <c r="E27" s="40"/>
      <c r="F27" s="40"/>
      <c r="G27" s="390" t="s">
        <v>608</v>
      </c>
      <c r="H27" s="40"/>
      <c r="I27" s="376">
        <f>('D4-6'!K16+'D4-6'!I16)*4.1333</f>
        <v>417426.1003</v>
      </c>
      <c r="J27" s="390" t="s">
        <v>445</v>
      </c>
      <c r="K27" s="46"/>
    </row>
    <row r="28" spans="1:11" ht="12.75">
      <c r="A28" s="44"/>
      <c r="B28" s="40"/>
      <c r="C28" s="40"/>
      <c r="D28" s="40"/>
      <c r="E28" s="40"/>
      <c r="F28" s="40"/>
      <c r="G28" s="390"/>
      <c r="H28" s="40"/>
      <c r="I28" s="390"/>
      <c r="J28" s="390"/>
      <c r="K28" s="46"/>
    </row>
    <row r="29" spans="1:11" ht="12.75">
      <c r="A29" s="54"/>
      <c r="B29" s="9"/>
      <c r="C29" s="332" t="s">
        <v>607</v>
      </c>
      <c r="D29" s="9"/>
      <c r="E29" s="9"/>
      <c r="F29" s="9"/>
      <c r="G29" s="9"/>
      <c r="H29" s="9"/>
      <c r="I29" s="9"/>
      <c r="J29" s="9"/>
      <c r="K29" s="85"/>
    </row>
  </sheetData>
  <sheetProtection/>
  <mergeCells count="6">
    <mergeCell ref="A15:C15"/>
    <mergeCell ref="A16:C16"/>
    <mergeCell ref="A1:K1"/>
    <mergeCell ref="A2:K2"/>
    <mergeCell ref="A4:C4"/>
    <mergeCell ref="A5:C5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0" r:id="rId1"/>
  <headerFooter scaleWithDoc="0" alignWithMargins="0">
    <oddFooter>&amp;C&amp;F, Page &amp; 15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13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9.140625" style="76" customWidth="1"/>
    <col min="2" max="2" width="6.140625" style="76" customWidth="1"/>
    <col min="3" max="3" width="8.00390625" style="76" customWidth="1"/>
    <col min="4" max="4" width="11.57421875" style="76" customWidth="1"/>
    <col min="5" max="5" width="9.140625" style="76" customWidth="1"/>
    <col min="6" max="6" width="8.00390625" style="76" customWidth="1"/>
    <col min="7" max="7" width="2.140625" style="76" customWidth="1"/>
    <col min="8" max="10" width="9.140625" style="76" customWidth="1"/>
    <col min="11" max="11" width="15.28125" style="76" customWidth="1"/>
    <col min="12" max="16384" width="9.140625" style="76" customWidth="1"/>
  </cols>
  <sheetData>
    <row r="1" spans="1:11" ht="17.25">
      <c r="A1" s="400" t="s">
        <v>377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1" ht="17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4" spans="1:11" ht="12.75">
      <c r="A4" s="284" t="s">
        <v>378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7" spans="1:11" ht="13.5" thickBot="1">
      <c r="A7" s="285">
        <v>131</v>
      </c>
      <c r="B7" s="76" t="s">
        <v>539</v>
      </c>
      <c r="G7" s="76" t="s">
        <v>379</v>
      </c>
      <c r="H7" s="357"/>
      <c r="I7" s="357"/>
      <c r="J7" s="357"/>
      <c r="K7" s="358">
        <f>+'A-1d'!H33</f>
        <v>429194.74</v>
      </c>
    </row>
    <row r="8" spans="1:11" ht="13.5" thickTop="1">
      <c r="A8" s="285"/>
      <c r="H8" s="40"/>
      <c r="I8" s="40"/>
      <c r="J8" s="40"/>
      <c r="K8" s="350"/>
    </row>
    <row r="9" spans="1:11" ht="13.5" thickBot="1">
      <c r="A9" s="285">
        <v>100.3</v>
      </c>
      <c r="B9" s="76" t="s">
        <v>538</v>
      </c>
      <c r="G9" s="76" t="s">
        <v>379</v>
      </c>
      <c r="H9" s="357"/>
      <c r="I9" s="357"/>
      <c r="J9" s="357"/>
      <c r="K9" s="358">
        <f>+'A-1d'!H12</f>
        <v>9816888.97999999</v>
      </c>
    </row>
    <row r="10" spans="1:11" ht="13.5" thickTop="1">
      <c r="A10" s="285"/>
      <c r="H10" s="40"/>
      <c r="I10" s="40"/>
      <c r="J10" s="40"/>
      <c r="K10" s="350"/>
    </row>
    <row r="11" spans="1:11" ht="13.5" thickBot="1">
      <c r="A11" s="285">
        <v>241</v>
      </c>
      <c r="B11" s="76" t="s">
        <v>540</v>
      </c>
      <c r="G11" s="76" t="s">
        <v>379</v>
      </c>
      <c r="H11" s="357"/>
      <c r="I11" s="357"/>
      <c r="J11" s="357"/>
      <c r="K11" s="358">
        <f>+'A-1d'!H29</f>
        <v>7936534.95</v>
      </c>
    </row>
    <row r="12" spans="1:11" ht="13.5" thickTop="1">
      <c r="A12" s="285"/>
      <c r="H12" s="40"/>
      <c r="I12" s="40"/>
      <c r="J12" s="40"/>
      <c r="K12" s="350"/>
    </row>
    <row r="13" spans="1:11" ht="13.5" thickBot="1">
      <c r="A13" s="285">
        <v>265</v>
      </c>
      <c r="B13" s="76" t="s">
        <v>541</v>
      </c>
      <c r="G13" s="76" t="s">
        <v>379</v>
      </c>
      <c r="H13" s="357"/>
      <c r="I13" s="357"/>
      <c r="J13" s="357"/>
      <c r="K13" s="358">
        <f>+'A-1d'!H28</f>
        <v>30671096.31</v>
      </c>
    </row>
    <row r="14" ht="13.5" thickTop="1"/>
  </sheetData>
  <sheetProtection/>
  <mergeCells count="1">
    <mergeCell ref="A1:K1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93" r:id="rId1"/>
  <headerFooter scaleWithDoc="0" alignWithMargins="0">
    <oddFooter>&amp;C&amp;F, Page &amp; 16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30"/>
  <sheetViews>
    <sheetView zoomScaleSheetLayoutView="100" zoomScalePageLayoutView="0" workbookViewId="0" topLeftCell="A1">
      <selection activeCell="O24" sqref="O24"/>
    </sheetView>
  </sheetViews>
  <sheetFormatPr defaultColWidth="9.140625" defaultRowHeight="12.75"/>
  <cols>
    <col min="1" max="1" width="3.7109375" style="76" customWidth="1"/>
    <col min="2" max="2" width="9.140625" style="76" customWidth="1"/>
    <col min="3" max="3" width="5.140625" style="76" customWidth="1"/>
    <col min="4" max="16384" width="9.140625" style="76" customWidth="1"/>
  </cols>
  <sheetData>
    <row r="1" spans="1:12" ht="18" thickTop="1">
      <c r="A1" s="482" t="s">
        <v>516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4"/>
    </row>
    <row r="2" spans="1:12" ht="14.25" thickBot="1">
      <c r="A2" s="485" t="s">
        <v>523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7"/>
    </row>
    <row r="3" spans="1:12" ht="12.75">
      <c r="A3" s="180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2"/>
    </row>
    <row r="4" spans="1:12" ht="12.75">
      <c r="A4" s="183"/>
      <c r="B4" s="40"/>
      <c r="C4" s="40"/>
      <c r="D4" s="40"/>
      <c r="E4" s="40"/>
      <c r="F4" s="40"/>
      <c r="G4" s="40"/>
      <c r="H4" s="40"/>
      <c r="I4" s="40"/>
      <c r="J4" s="40"/>
      <c r="K4" s="40"/>
      <c r="L4" s="79"/>
    </row>
    <row r="5" spans="1:12" s="97" customFormat="1" ht="13.5">
      <c r="A5" s="174" t="s">
        <v>552</v>
      </c>
      <c r="B5" s="184"/>
      <c r="C5" s="185"/>
      <c r="D5" s="481" t="s">
        <v>595</v>
      </c>
      <c r="E5" s="481"/>
      <c r="F5" s="481"/>
      <c r="G5" s="481"/>
      <c r="H5" s="481"/>
      <c r="I5" s="481"/>
      <c r="J5" s="481"/>
      <c r="K5" s="481"/>
      <c r="L5" s="359"/>
    </row>
    <row r="6" spans="1:12" s="97" customFormat="1" ht="13.5">
      <c r="A6" s="174"/>
      <c r="D6" s="473" t="s">
        <v>563</v>
      </c>
      <c r="E6" s="473"/>
      <c r="F6" s="473"/>
      <c r="G6" s="473"/>
      <c r="H6" s="473"/>
      <c r="I6" s="473"/>
      <c r="J6" s="473"/>
      <c r="K6" s="473"/>
      <c r="L6" s="474"/>
    </row>
    <row r="7" spans="1:12" s="97" customFormat="1" ht="13.5">
      <c r="A7" s="17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6"/>
    </row>
    <row r="8" spans="1:12" s="97" customFormat="1" ht="13.5">
      <c r="A8" s="174" t="s">
        <v>453</v>
      </c>
      <c r="B8" s="479" t="s">
        <v>578</v>
      </c>
      <c r="C8" s="479"/>
      <c r="D8" s="479"/>
      <c r="E8" s="479"/>
      <c r="F8" s="479"/>
      <c r="G8" s="479"/>
      <c r="H8" s="479"/>
      <c r="I8" s="479"/>
      <c r="J8" s="479"/>
      <c r="K8" s="479"/>
      <c r="L8" s="186" t="s">
        <v>559</v>
      </c>
    </row>
    <row r="9" spans="1:12" s="97" customFormat="1" ht="13.5">
      <c r="A9" s="174"/>
      <c r="B9" s="473" t="s">
        <v>558</v>
      </c>
      <c r="C9" s="473"/>
      <c r="D9" s="473"/>
      <c r="E9" s="473"/>
      <c r="F9" s="473"/>
      <c r="G9" s="473"/>
      <c r="H9" s="473"/>
      <c r="I9" s="473"/>
      <c r="J9" s="473"/>
      <c r="K9" s="473"/>
      <c r="L9" s="186"/>
    </row>
    <row r="10" spans="1:12" s="97" customFormat="1" ht="13.5">
      <c r="A10" s="174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6"/>
    </row>
    <row r="11" spans="1:12" s="97" customFormat="1" ht="13.5">
      <c r="A11" s="174" t="s">
        <v>453</v>
      </c>
      <c r="B11" s="479" t="s">
        <v>581</v>
      </c>
      <c r="C11" s="479"/>
      <c r="D11" s="479"/>
      <c r="E11" s="479"/>
      <c r="F11" s="479"/>
      <c r="G11" s="479"/>
      <c r="H11" s="479"/>
      <c r="I11" s="479"/>
      <c r="J11" s="479"/>
      <c r="K11" s="479"/>
      <c r="L11" s="480"/>
    </row>
    <row r="12" spans="1:12" s="97" customFormat="1" ht="13.5">
      <c r="A12" s="174"/>
      <c r="B12" s="473" t="s">
        <v>553</v>
      </c>
      <c r="C12" s="473"/>
      <c r="D12" s="473"/>
      <c r="E12" s="473"/>
      <c r="F12" s="473"/>
      <c r="G12" s="473"/>
      <c r="H12" s="473"/>
      <c r="I12" s="473"/>
      <c r="J12" s="473"/>
      <c r="K12" s="473"/>
      <c r="L12" s="474"/>
    </row>
    <row r="13" spans="1:12" s="97" customFormat="1" ht="13.5">
      <c r="A13" s="174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8"/>
    </row>
    <row r="14" spans="1:12" s="97" customFormat="1" ht="13.5">
      <c r="A14" s="174" t="s">
        <v>560</v>
      </c>
      <c r="B14" s="479" t="s">
        <v>579</v>
      </c>
      <c r="C14" s="479"/>
      <c r="D14" s="479"/>
      <c r="E14" s="479"/>
      <c r="F14" s="479"/>
      <c r="G14" s="479"/>
      <c r="H14" s="479"/>
      <c r="I14" s="479"/>
      <c r="J14" s="479"/>
      <c r="K14" s="479"/>
      <c r="L14" s="480"/>
    </row>
    <row r="15" spans="1:12" s="97" customFormat="1" ht="13.5">
      <c r="A15" s="174"/>
      <c r="B15" s="473" t="s">
        <v>561</v>
      </c>
      <c r="C15" s="473"/>
      <c r="D15" s="473"/>
      <c r="E15" s="473"/>
      <c r="F15" s="473"/>
      <c r="G15" s="473"/>
      <c r="H15" s="473"/>
      <c r="I15" s="473"/>
      <c r="J15" s="473"/>
      <c r="K15" s="473"/>
      <c r="L15" s="474"/>
    </row>
    <row r="16" spans="1:12" s="97" customFormat="1" ht="13.5">
      <c r="A16" s="174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6"/>
    </row>
    <row r="17" spans="1:12" s="97" customFormat="1" ht="13.5">
      <c r="A17" s="174" t="s">
        <v>554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6"/>
    </row>
    <row r="18" spans="1:12" s="97" customFormat="1" ht="13.5">
      <c r="A18" s="174" t="s">
        <v>555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6"/>
    </row>
    <row r="19" spans="1:12" s="97" customFormat="1" ht="13.5">
      <c r="A19" s="174" t="s">
        <v>556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6"/>
    </row>
    <row r="20" spans="1:12" s="97" customFormat="1" ht="13.5">
      <c r="A20" s="174" t="s">
        <v>564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6"/>
    </row>
    <row r="21" spans="1:12" s="97" customFormat="1" ht="13.5">
      <c r="A21" s="174"/>
      <c r="B21" s="184"/>
      <c r="C21" s="184"/>
      <c r="D21" s="187"/>
      <c r="E21" s="187"/>
      <c r="F21" s="187"/>
      <c r="G21" s="187"/>
      <c r="H21" s="184"/>
      <c r="I21" s="184"/>
      <c r="J21" s="189"/>
      <c r="K21" s="189"/>
      <c r="L21" s="190"/>
    </row>
    <row r="22" spans="1:12" s="97" customFormat="1" ht="13.5">
      <c r="A22" s="17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6"/>
    </row>
    <row r="23" spans="1:12" s="97" customFormat="1" ht="30" customHeight="1">
      <c r="A23" s="174"/>
      <c r="B23" s="475" t="s">
        <v>596</v>
      </c>
      <c r="C23" s="475"/>
      <c r="D23" s="475"/>
      <c r="E23" s="475"/>
      <c r="F23" s="475"/>
      <c r="G23" s="184"/>
      <c r="H23" s="476"/>
      <c r="I23" s="476"/>
      <c r="J23" s="476"/>
      <c r="K23" s="476"/>
      <c r="L23" s="186"/>
    </row>
    <row r="24" spans="1:12" s="97" customFormat="1" ht="13.5">
      <c r="A24" s="174"/>
      <c r="B24" s="472" t="s">
        <v>562</v>
      </c>
      <c r="C24" s="472"/>
      <c r="D24" s="472"/>
      <c r="E24" s="472"/>
      <c r="F24" s="472"/>
      <c r="G24" s="184"/>
      <c r="H24" s="472" t="s">
        <v>380</v>
      </c>
      <c r="I24" s="472"/>
      <c r="J24" s="472"/>
      <c r="K24" s="472"/>
      <c r="L24" s="186"/>
    </row>
    <row r="25" spans="1:12" s="97" customFormat="1" ht="13.5">
      <c r="A25" s="17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6"/>
    </row>
    <row r="26" spans="1:12" s="97" customFormat="1" ht="13.5">
      <c r="A26" s="174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6"/>
    </row>
    <row r="27" spans="1:12" s="97" customFormat="1" ht="13.5">
      <c r="A27" s="174"/>
      <c r="B27" s="477" t="s">
        <v>597</v>
      </c>
      <c r="C27" s="477"/>
      <c r="D27" s="477"/>
      <c r="E27" s="477"/>
      <c r="F27" s="477"/>
      <c r="G27" s="184"/>
      <c r="H27" s="478" t="s">
        <v>606</v>
      </c>
      <c r="I27" s="479"/>
      <c r="J27" s="479"/>
      <c r="K27" s="479"/>
      <c r="L27" s="186"/>
    </row>
    <row r="28" spans="1:12" s="97" customFormat="1" ht="13.5">
      <c r="A28" s="174"/>
      <c r="B28" s="472" t="s">
        <v>557</v>
      </c>
      <c r="C28" s="472"/>
      <c r="D28" s="472"/>
      <c r="E28" s="472"/>
      <c r="F28" s="472"/>
      <c r="G28" s="184"/>
      <c r="H28" s="472" t="s">
        <v>381</v>
      </c>
      <c r="I28" s="472"/>
      <c r="J28" s="472"/>
      <c r="K28" s="472"/>
      <c r="L28" s="186"/>
    </row>
    <row r="29" spans="1:12" s="97" customFormat="1" ht="13.5">
      <c r="A29" s="174"/>
      <c r="B29" s="2"/>
      <c r="C29" s="2"/>
      <c r="D29" s="2"/>
      <c r="E29" s="2"/>
      <c r="F29" s="2"/>
      <c r="G29" s="184"/>
      <c r="H29" s="2"/>
      <c r="I29" s="2"/>
      <c r="J29" s="2"/>
      <c r="K29" s="2"/>
      <c r="L29" s="192"/>
    </row>
    <row r="30" spans="1:12" ht="13.5" thickBot="1">
      <c r="A30" s="193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1"/>
    </row>
    <row r="31" ht="13.5" thickTop="1"/>
  </sheetData>
  <sheetProtection/>
  <mergeCells count="18">
    <mergeCell ref="B14:L14"/>
    <mergeCell ref="D5:K5"/>
    <mergeCell ref="A1:L1"/>
    <mergeCell ref="A2:L2"/>
    <mergeCell ref="B11:L11"/>
    <mergeCell ref="D6:L6"/>
    <mergeCell ref="B9:K9"/>
    <mergeCell ref="B8:K8"/>
    <mergeCell ref="B28:F28"/>
    <mergeCell ref="H28:K28"/>
    <mergeCell ref="B12:L12"/>
    <mergeCell ref="B23:F23"/>
    <mergeCell ref="H23:K23"/>
    <mergeCell ref="B24:F24"/>
    <mergeCell ref="H24:K24"/>
    <mergeCell ref="B27:F27"/>
    <mergeCell ref="B15:L15"/>
    <mergeCell ref="H27:K27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90" r:id="rId1"/>
  <headerFooter scaleWithDoc="0" alignWithMargins="0">
    <oddFooter>&amp;C&amp;F, Page &amp; 17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1"/>
  <sheetViews>
    <sheetView zoomScalePageLayoutView="0" workbookViewId="0" topLeftCell="A1">
      <selection activeCell="I9" sqref="I9:I10"/>
    </sheetView>
  </sheetViews>
  <sheetFormatPr defaultColWidth="9.140625" defaultRowHeight="12.75"/>
  <cols>
    <col min="1" max="1" width="45.7109375" style="76" customWidth="1"/>
    <col min="2" max="3" width="9.140625" style="76" customWidth="1"/>
    <col min="4" max="4" width="9.421875" style="76" customWidth="1"/>
    <col min="5" max="5" width="9.140625" style="75" customWidth="1"/>
    <col min="6" max="16384" width="9.140625" style="76" customWidth="1"/>
  </cols>
  <sheetData>
    <row r="1" spans="1:5" ht="17.25">
      <c r="A1" s="400" t="s">
        <v>382</v>
      </c>
      <c r="B1" s="400"/>
      <c r="C1" s="400"/>
      <c r="D1" s="400"/>
      <c r="E1" s="75" t="s">
        <v>26</v>
      </c>
    </row>
    <row r="2" spans="1:4" ht="17.25">
      <c r="A2" s="38"/>
      <c r="B2" s="38"/>
      <c r="C2" s="38"/>
      <c r="D2" s="12"/>
    </row>
    <row r="3" ht="15" customHeight="1" thickBot="1">
      <c r="D3" s="120" t="s">
        <v>383</v>
      </c>
    </row>
    <row r="4" spans="1:4" ht="15">
      <c r="A4" s="37" t="s">
        <v>384</v>
      </c>
      <c r="B4" s="37"/>
      <c r="C4" s="37"/>
      <c r="D4" s="75">
        <v>15</v>
      </c>
    </row>
    <row r="5" spans="1:4" ht="15">
      <c r="A5" s="37" t="s">
        <v>385</v>
      </c>
      <c r="B5" s="37"/>
      <c r="C5" s="37"/>
      <c r="D5" s="75">
        <v>16</v>
      </c>
    </row>
    <row r="6" spans="1:4" ht="15">
      <c r="A6" s="37" t="s">
        <v>386</v>
      </c>
      <c r="B6" s="37"/>
      <c r="C6" s="37"/>
      <c r="D6" s="75">
        <v>16</v>
      </c>
    </row>
    <row r="7" spans="1:4" ht="15">
      <c r="A7" s="37" t="s">
        <v>387</v>
      </c>
      <c r="B7" s="37"/>
      <c r="C7" s="37"/>
      <c r="D7" s="75">
        <v>16</v>
      </c>
    </row>
    <row r="8" spans="1:4" ht="15">
      <c r="A8" s="37" t="s">
        <v>388</v>
      </c>
      <c r="B8" s="37"/>
      <c r="C8" s="37"/>
      <c r="D8" s="75">
        <v>5</v>
      </c>
    </row>
    <row r="9" spans="1:4" ht="15">
      <c r="A9" s="37" t="s">
        <v>389</v>
      </c>
      <c r="B9" s="37"/>
      <c r="C9" s="37"/>
      <c r="D9" s="75">
        <v>16</v>
      </c>
    </row>
    <row r="10" spans="1:4" ht="15">
      <c r="A10" s="37" t="s">
        <v>390</v>
      </c>
      <c r="B10" s="37"/>
      <c r="C10" s="37"/>
      <c r="D10" s="75">
        <v>14</v>
      </c>
    </row>
    <row r="11" spans="1:4" ht="15">
      <c r="A11" s="37" t="s">
        <v>391</v>
      </c>
      <c r="B11" s="37"/>
      <c r="C11" s="37"/>
      <c r="D11" s="77" t="s">
        <v>573</v>
      </c>
    </row>
    <row r="12" spans="1:4" ht="15">
      <c r="A12" s="37" t="s">
        <v>392</v>
      </c>
      <c r="B12" s="37"/>
      <c r="C12" s="37"/>
      <c r="D12" s="75">
        <v>7</v>
      </c>
    </row>
    <row r="13" spans="1:4" ht="15">
      <c r="A13" s="37" t="s">
        <v>393</v>
      </c>
      <c r="B13" s="37"/>
      <c r="C13" s="37"/>
      <c r="D13" s="75">
        <v>15</v>
      </c>
    </row>
    <row r="14" spans="1:4" ht="15">
      <c r="A14" s="37" t="s">
        <v>422</v>
      </c>
      <c r="B14" s="37"/>
      <c r="C14" s="37"/>
      <c r="D14" s="75">
        <v>4</v>
      </c>
    </row>
    <row r="15" spans="1:4" ht="15">
      <c r="A15" s="37" t="s">
        <v>394</v>
      </c>
      <c r="B15" s="37"/>
      <c r="C15" s="37"/>
      <c r="D15" s="75">
        <v>14</v>
      </c>
    </row>
    <row r="16" spans="1:4" ht="15">
      <c r="A16" s="37" t="s">
        <v>380</v>
      </c>
      <c r="B16" s="37"/>
      <c r="C16" s="37"/>
      <c r="D16" s="75">
        <v>17</v>
      </c>
    </row>
    <row r="17" spans="1:4" ht="15">
      <c r="A17" s="37" t="s">
        <v>395</v>
      </c>
      <c r="B17" s="37"/>
      <c r="C17" s="37"/>
      <c r="D17" s="75">
        <v>12</v>
      </c>
    </row>
    <row r="18" spans="1:4" ht="15">
      <c r="A18" s="37" t="s">
        <v>396</v>
      </c>
      <c r="B18" s="37"/>
      <c r="C18" s="37"/>
      <c r="D18" s="75">
        <v>12</v>
      </c>
    </row>
    <row r="19" spans="1:4" ht="15">
      <c r="A19" s="37" t="s">
        <v>397</v>
      </c>
      <c r="B19" s="37"/>
      <c r="C19" s="37"/>
      <c r="D19" s="75">
        <v>11</v>
      </c>
    </row>
    <row r="20" spans="1:4" ht="15">
      <c r="A20" s="37" t="s">
        <v>398</v>
      </c>
      <c r="B20" s="37"/>
      <c r="C20" s="37"/>
      <c r="D20" s="75">
        <v>13</v>
      </c>
    </row>
    <row r="21" spans="1:4" ht="15">
      <c r="A21" s="37" t="s">
        <v>399</v>
      </c>
      <c r="B21" s="37"/>
      <c r="C21" s="37"/>
      <c r="D21" s="77" t="s">
        <v>514</v>
      </c>
    </row>
  </sheetData>
  <sheetProtection/>
  <mergeCells count="1">
    <mergeCell ref="A1:D1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r:id="rId1"/>
  <headerFooter scaleWithDoc="0" alignWithMargins="0">
    <oddFooter>&amp;C&amp;F, Page &amp; 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36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88.57421875" style="97" bestFit="1" customWidth="1"/>
    <col min="2" max="2" width="9.140625" style="100" customWidth="1"/>
    <col min="3" max="16384" width="9.140625" style="97" customWidth="1"/>
  </cols>
  <sheetData>
    <row r="1" spans="1:2" ht="17.25">
      <c r="A1" s="400" t="s">
        <v>503</v>
      </c>
      <c r="B1" s="400"/>
    </row>
    <row r="3" ht="13.5">
      <c r="B3" s="98" t="s">
        <v>515</v>
      </c>
    </row>
    <row r="4" spans="1:2" ht="15.75" customHeight="1">
      <c r="A4" s="97" t="s">
        <v>504</v>
      </c>
      <c r="B4" s="99" t="s">
        <v>514</v>
      </c>
    </row>
    <row r="5" ht="6.75" customHeight="1"/>
    <row r="6" spans="1:2" ht="15.75" customHeight="1">
      <c r="A6" s="97" t="s">
        <v>517</v>
      </c>
      <c r="B6" s="100">
        <v>4</v>
      </c>
    </row>
    <row r="7" ht="6.75" customHeight="1"/>
    <row r="8" spans="1:2" ht="15.75" customHeight="1">
      <c r="A8" s="97" t="s">
        <v>518</v>
      </c>
      <c r="B8" s="100">
        <v>5</v>
      </c>
    </row>
    <row r="9" ht="6.75" customHeight="1"/>
    <row r="10" spans="1:2" ht="15.75" customHeight="1">
      <c r="A10" s="97" t="s">
        <v>519</v>
      </c>
      <c r="B10" s="100">
        <v>6</v>
      </c>
    </row>
    <row r="11" ht="6.75" customHeight="1"/>
    <row r="12" spans="1:2" ht="15.75" customHeight="1">
      <c r="A12" s="97" t="s">
        <v>520</v>
      </c>
      <c r="B12" s="100">
        <v>7</v>
      </c>
    </row>
    <row r="13" ht="6.75" customHeight="1"/>
    <row r="14" spans="1:2" ht="15.75" customHeight="1">
      <c r="A14" s="97" t="s">
        <v>521</v>
      </c>
      <c r="B14" s="101" t="s">
        <v>573</v>
      </c>
    </row>
    <row r="15" ht="6.75" customHeight="1"/>
    <row r="16" spans="1:2" ht="15.75" customHeight="1">
      <c r="A16" s="97" t="s">
        <v>522</v>
      </c>
      <c r="B16" s="100">
        <v>11</v>
      </c>
    </row>
    <row r="17" ht="6.75" customHeight="1"/>
    <row r="18" spans="1:2" ht="15.75" customHeight="1">
      <c r="A18" s="97" t="s">
        <v>505</v>
      </c>
      <c r="B18" s="100">
        <v>12</v>
      </c>
    </row>
    <row r="19" ht="6.75" customHeight="1"/>
    <row r="20" spans="1:2" ht="15.75" customHeight="1">
      <c r="A20" s="97" t="s">
        <v>506</v>
      </c>
      <c r="B20" s="100">
        <v>12</v>
      </c>
    </row>
    <row r="21" ht="6.75" customHeight="1"/>
    <row r="22" spans="1:2" ht="15.75" customHeight="1">
      <c r="A22" s="97" t="s">
        <v>507</v>
      </c>
      <c r="B22" s="100">
        <v>13</v>
      </c>
    </row>
    <row r="23" ht="6.75" customHeight="1"/>
    <row r="24" spans="1:2" ht="15.75" customHeight="1">
      <c r="A24" s="97" t="s">
        <v>508</v>
      </c>
      <c r="B24" s="100">
        <v>14</v>
      </c>
    </row>
    <row r="25" ht="6.75" customHeight="1"/>
    <row r="26" spans="1:2" ht="15.75" customHeight="1">
      <c r="A26" s="97" t="s">
        <v>509</v>
      </c>
      <c r="B26" s="100">
        <v>14</v>
      </c>
    </row>
    <row r="27" ht="6.75" customHeight="1"/>
    <row r="28" spans="1:2" ht="15.75" customHeight="1">
      <c r="A28" s="97" t="s">
        <v>510</v>
      </c>
      <c r="B28" s="100">
        <v>14</v>
      </c>
    </row>
    <row r="29" ht="6.75" customHeight="1"/>
    <row r="30" spans="1:2" ht="15.75" customHeight="1">
      <c r="A30" s="97" t="s">
        <v>511</v>
      </c>
      <c r="B30" s="100">
        <v>15</v>
      </c>
    </row>
    <row r="31" ht="6.75" customHeight="1"/>
    <row r="32" spans="1:2" ht="15.75" customHeight="1">
      <c r="A32" s="97" t="s">
        <v>377</v>
      </c>
      <c r="B32" s="100">
        <v>16</v>
      </c>
    </row>
    <row r="33" ht="6.75" customHeight="1"/>
    <row r="34" spans="1:2" ht="15.75" customHeight="1">
      <c r="A34" s="97" t="s">
        <v>512</v>
      </c>
      <c r="B34" s="100">
        <v>17</v>
      </c>
    </row>
    <row r="35" ht="6.75" customHeight="1"/>
    <row r="36" spans="1:2" ht="15.75" customHeight="1">
      <c r="A36" s="97" t="s">
        <v>513</v>
      </c>
      <c r="B36" s="100">
        <v>18</v>
      </c>
    </row>
    <row r="37" ht="6.75" customHeight="1"/>
  </sheetData>
  <sheetProtection/>
  <mergeCells count="1">
    <mergeCell ref="A1:B1"/>
  </mergeCells>
  <printOptions horizontalCentered="1"/>
  <pageMargins left="0.75" right="0.75" top="1" bottom="1" header="0.5" footer="0.5"/>
  <pageSetup firstPageNumber="1" useFirstPageNumber="1" fitToHeight="1" fitToWidth="1" horizontalDpi="600" verticalDpi="6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39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5.7109375" style="76" customWidth="1"/>
    <col min="2" max="2" width="6.7109375" style="76" customWidth="1"/>
    <col min="3" max="3" width="3.7109375" style="76" customWidth="1"/>
    <col min="4" max="4" width="33.421875" style="76" customWidth="1"/>
    <col min="5" max="5" width="11.57421875" style="76" customWidth="1"/>
    <col min="6" max="6" width="10.7109375" style="76" customWidth="1"/>
    <col min="7" max="7" width="11.8515625" style="76" customWidth="1"/>
    <col min="8" max="8" width="10.7109375" style="76" customWidth="1"/>
    <col min="9" max="9" width="11.28125" style="76" bestFit="1" customWidth="1"/>
    <col min="10" max="16384" width="9.140625" style="76" customWidth="1"/>
  </cols>
  <sheetData>
    <row r="1" spans="1:9" ht="17.25">
      <c r="A1" s="401" t="s">
        <v>10</v>
      </c>
      <c r="B1" s="402"/>
      <c r="C1" s="402"/>
      <c r="D1" s="402"/>
      <c r="E1" s="402"/>
      <c r="F1" s="402"/>
      <c r="G1" s="402"/>
      <c r="H1" s="402"/>
      <c r="I1" s="403"/>
    </row>
    <row r="2" spans="1:9" ht="17.25">
      <c r="A2" s="404" t="s">
        <v>11</v>
      </c>
      <c r="B2" s="405"/>
      <c r="C2" s="405"/>
      <c r="D2" s="405"/>
      <c r="E2" s="405"/>
      <c r="F2" s="405"/>
      <c r="G2" s="405"/>
      <c r="H2" s="405"/>
      <c r="I2" s="406"/>
    </row>
    <row r="3" spans="1:9" ht="12.75">
      <c r="A3" s="54"/>
      <c r="B3" s="9"/>
      <c r="C3" s="9"/>
      <c r="D3" s="9"/>
      <c r="E3" s="9"/>
      <c r="F3" s="9"/>
      <c r="G3" s="9"/>
      <c r="H3" s="9"/>
      <c r="I3" s="85"/>
    </row>
    <row r="4" spans="1:9" ht="12.75" customHeight="1">
      <c r="A4" s="125"/>
      <c r="B4" s="125"/>
      <c r="C4" s="106"/>
      <c r="D4" s="92"/>
      <c r="E4" s="126" t="s">
        <v>12</v>
      </c>
      <c r="F4" s="126" t="s">
        <v>13</v>
      </c>
      <c r="G4" s="126" t="s">
        <v>14</v>
      </c>
      <c r="H4" s="126" t="s">
        <v>84</v>
      </c>
      <c r="I4" s="126" t="s">
        <v>12</v>
      </c>
    </row>
    <row r="5" spans="1:9" ht="12.75" customHeight="1">
      <c r="A5" s="39"/>
      <c r="B5" s="39"/>
      <c r="C5" s="3"/>
      <c r="D5" s="4"/>
      <c r="E5" s="1" t="s">
        <v>116</v>
      </c>
      <c r="F5" s="1" t="s">
        <v>424</v>
      </c>
      <c r="G5" s="1" t="s">
        <v>424</v>
      </c>
      <c r="H5" s="1" t="s">
        <v>426</v>
      </c>
      <c r="I5" s="1" t="s">
        <v>425</v>
      </c>
    </row>
    <row r="6" spans="1:9" ht="12.75">
      <c r="A6" s="1" t="s">
        <v>15</v>
      </c>
      <c r="B6" s="1"/>
      <c r="C6" s="3" t="s">
        <v>17</v>
      </c>
      <c r="D6" s="4"/>
      <c r="E6" s="41" t="s">
        <v>119</v>
      </c>
      <c r="F6" s="41" t="s">
        <v>337</v>
      </c>
      <c r="G6" s="41" t="s">
        <v>337</v>
      </c>
      <c r="H6" s="41" t="s">
        <v>427</v>
      </c>
      <c r="I6" s="41" t="s">
        <v>119</v>
      </c>
    </row>
    <row r="7" spans="1:9" ht="13.5" thickBot="1">
      <c r="A7" s="5" t="s">
        <v>19</v>
      </c>
      <c r="B7" s="5" t="s">
        <v>16</v>
      </c>
      <c r="C7" s="7" t="s">
        <v>20</v>
      </c>
      <c r="D7" s="8"/>
      <c r="E7" s="42" t="s">
        <v>21</v>
      </c>
      <c r="F7" s="42" t="s">
        <v>22</v>
      </c>
      <c r="G7" s="42" t="s">
        <v>23</v>
      </c>
      <c r="H7" s="42" t="s">
        <v>24</v>
      </c>
      <c r="I7" s="42" t="s">
        <v>25</v>
      </c>
    </row>
    <row r="8" spans="1:9" ht="15.75" customHeight="1">
      <c r="A8" s="1"/>
      <c r="B8" s="43"/>
      <c r="C8" s="175" t="s">
        <v>567</v>
      </c>
      <c r="D8" s="45"/>
      <c r="E8" s="47" t="s">
        <v>26</v>
      </c>
      <c r="F8" s="39"/>
      <c r="G8" s="39"/>
      <c r="H8" s="39"/>
      <c r="I8" s="39"/>
    </row>
    <row r="9" spans="1:9" ht="12.75">
      <c r="A9" s="153">
        <f>SUM(A8+1)</f>
        <v>1</v>
      </c>
      <c r="B9" s="153">
        <v>301</v>
      </c>
      <c r="C9" s="30" t="s">
        <v>27</v>
      </c>
      <c r="D9" s="86"/>
      <c r="E9" s="296">
        <v>205094.44</v>
      </c>
      <c r="F9" s="296">
        <v>0</v>
      </c>
      <c r="G9" s="296">
        <v>0</v>
      </c>
      <c r="H9" s="296">
        <v>0</v>
      </c>
      <c r="I9" s="296">
        <f>SUM(E9:H9)</f>
        <v>205094.44</v>
      </c>
    </row>
    <row r="10" spans="1:9" ht="12.75">
      <c r="A10" s="153">
        <f aca="true" t="shared" si="0" ref="A10:A26">SUM(A9+1)</f>
        <v>2</v>
      </c>
      <c r="B10" s="153">
        <v>302</v>
      </c>
      <c r="C10" s="30" t="s">
        <v>28</v>
      </c>
      <c r="D10" s="86"/>
      <c r="E10" s="296">
        <v>22671.42</v>
      </c>
      <c r="F10" s="296">
        <v>0</v>
      </c>
      <c r="G10" s="296">
        <v>0</v>
      </c>
      <c r="H10" s="296">
        <v>0</v>
      </c>
      <c r="I10" s="296">
        <f>SUM(E10:H10)</f>
        <v>22671.42</v>
      </c>
    </row>
    <row r="11" spans="1:9" ht="12.75">
      <c r="A11" s="153">
        <f t="shared" si="0"/>
        <v>3</v>
      </c>
      <c r="B11" s="153">
        <v>303</v>
      </c>
      <c r="C11" s="217" t="s">
        <v>29</v>
      </c>
      <c r="D11" s="86"/>
      <c r="E11" s="296">
        <v>5977319.58</v>
      </c>
      <c r="F11" s="296">
        <v>252567.9</v>
      </c>
      <c r="G11" s="296">
        <v>0</v>
      </c>
      <c r="H11" s="296">
        <v>18445.7</v>
      </c>
      <c r="I11" s="296">
        <f>SUM(E11:H11)</f>
        <v>6248333.180000001</v>
      </c>
    </row>
    <row r="12" spans="1:9" ht="13.5" thickBot="1">
      <c r="A12" s="153">
        <f t="shared" si="0"/>
        <v>4</v>
      </c>
      <c r="B12" s="153"/>
      <c r="C12" s="30"/>
      <c r="D12" s="128" t="s">
        <v>30</v>
      </c>
      <c r="E12" s="297">
        <f>SUM(E9:E11)</f>
        <v>6205085.44</v>
      </c>
      <c r="F12" s="297">
        <f>SUM(F9:F11)</f>
        <v>252567.9</v>
      </c>
      <c r="G12" s="297">
        <f>SUM(G9:G11)</f>
        <v>0</v>
      </c>
      <c r="H12" s="297">
        <f>SUM(H9:H11)</f>
        <v>18445.7</v>
      </c>
      <c r="I12" s="297">
        <f>SUM(I9:I11)</f>
        <v>6476099.040000001</v>
      </c>
    </row>
    <row r="13" spans="1:9" ht="13.5" thickTop="1">
      <c r="A13" s="1"/>
      <c r="B13" s="1"/>
      <c r="C13" s="40"/>
      <c r="D13" s="176"/>
      <c r="E13" s="298"/>
      <c r="F13" s="298"/>
      <c r="G13" s="298"/>
      <c r="H13" s="298"/>
      <c r="I13" s="298"/>
    </row>
    <row r="14" spans="1:9" ht="12.75">
      <c r="A14" s="153"/>
      <c r="B14" s="153"/>
      <c r="C14" s="179" t="s">
        <v>568</v>
      </c>
      <c r="D14" s="86"/>
      <c r="E14" s="296"/>
      <c r="F14" s="296"/>
      <c r="G14" s="296"/>
      <c r="H14" s="296"/>
      <c r="I14" s="296"/>
    </row>
    <row r="15" spans="1:9" ht="12.75">
      <c r="A15" s="84">
        <v>5</v>
      </c>
      <c r="B15" s="84">
        <v>306</v>
      </c>
      <c r="C15" s="9" t="s">
        <v>31</v>
      </c>
      <c r="D15" s="85"/>
      <c r="E15" s="299">
        <v>543037.42</v>
      </c>
      <c r="F15" s="299">
        <v>0</v>
      </c>
      <c r="G15" s="299">
        <v>0</v>
      </c>
      <c r="H15" s="299">
        <v>-79085</v>
      </c>
      <c r="I15" s="299">
        <f>SUM(E15:H15)</f>
        <v>463952.42000000004</v>
      </c>
    </row>
    <row r="16" spans="1:9" ht="13.5" thickBot="1">
      <c r="A16" s="84"/>
      <c r="B16" s="84"/>
      <c r="C16" s="30"/>
      <c r="D16" s="128" t="s">
        <v>569</v>
      </c>
      <c r="E16" s="297">
        <f>SUM(E15)</f>
        <v>543037.42</v>
      </c>
      <c r="F16" s="297">
        <f>SUM(F15)</f>
        <v>0</v>
      </c>
      <c r="G16" s="297">
        <f>SUM(G15)</f>
        <v>0</v>
      </c>
      <c r="H16" s="297">
        <f>SUM(H15)</f>
        <v>-79085</v>
      </c>
      <c r="I16" s="297">
        <f>SUM(I15)</f>
        <v>463952.42000000004</v>
      </c>
    </row>
    <row r="17" spans="1:9" ht="13.5" thickTop="1">
      <c r="A17" s="84"/>
      <c r="B17" s="84"/>
      <c r="C17" s="9"/>
      <c r="D17" s="127"/>
      <c r="E17" s="298"/>
      <c r="F17" s="298"/>
      <c r="G17" s="298"/>
      <c r="H17" s="298"/>
      <c r="I17" s="298"/>
    </row>
    <row r="18" spans="1:9" ht="12.75">
      <c r="A18" s="1"/>
      <c r="B18" s="1"/>
      <c r="C18" s="178" t="s">
        <v>570</v>
      </c>
      <c r="D18" s="176"/>
      <c r="E18" s="293"/>
      <c r="F18" s="296"/>
      <c r="G18" s="296"/>
      <c r="H18" s="296"/>
      <c r="I18" s="296"/>
    </row>
    <row r="19" spans="1:9" ht="12.75">
      <c r="A19" s="153">
        <v>6</v>
      </c>
      <c r="B19" s="153">
        <v>311</v>
      </c>
      <c r="C19" s="30" t="s">
        <v>32</v>
      </c>
      <c r="D19" s="86"/>
      <c r="E19" s="293">
        <v>23017.420000000002</v>
      </c>
      <c r="F19" s="296">
        <v>0</v>
      </c>
      <c r="G19" s="296">
        <v>0</v>
      </c>
      <c r="H19" s="296">
        <v>0</v>
      </c>
      <c r="I19" s="296">
        <f aca="true" t="shared" si="1" ref="I19:I25">SUM(E19:H19)</f>
        <v>23017.420000000002</v>
      </c>
    </row>
    <row r="20" spans="1:9" ht="12.75">
      <c r="A20" s="84">
        <f t="shared" si="0"/>
        <v>7</v>
      </c>
      <c r="B20" s="84">
        <v>312</v>
      </c>
      <c r="C20" s="9" t="s">
        <v>33</v>
      </c>
      <c r="D20" s="85"/>
      <c r="E20" s="293">
        <v>12132.380000000001</v>
      </c>
      <c r="F20" s="296">
        <v>0</v>
      </c>
      <c r="G20" s="296">
        <v>0</v>
      </c>
      <c r="H20" s="296">
        <v>0</v>
      </c>
      <c r="I20" s="296">
        <f t="shared" si="1"/>
        <v>12132.380000000001</v>
      </c>
    </row>
    <row r="21" spans="1:9" ht="12.75">
      <c r="A21" s="84">
        <f t="shared" si="0"/>
        <v>8</v>
      </c>
      <c r="B21" s="84">
        <v>313</v>
      </c>
      <c r="C21" s="9" t="s">
        <v>34</v>
      </c>
      <c r="D21" s="85"/>
      <c r="E21" s="293">
        <v>0</v>
      </c>
      <c r="F21" s="296">
        <v>0</v>
      </c>
      <c r="G21" s="296">
        <v>0</v>
      </c>
      <c r="H21" s="296">
        <v>0</v>
      </c>
      <c r="I21" s="296">
        <f t="shared" si="1"/>
        <v>0</v>
      </c>
    </row>
    <row r="22" spans="1:9" ht="12.75">
      <c r="A22" s="84">
        <f t="shared" si="0"/>
        <v>9</v>
      </c>
      <c r="B22" s="84">
        <v>314</v>
      </c>
      <c r="C22" s="9" t="s">
        <v>35</v>
      </c>
      <c r="D22" s="85"/>
      <c r="E22" s="293">
        <v>0</v>
      </c>
      <c r="F22" s="296">
        <v>0</v>
      </c>
      <c r="G22" s="296">
        <v>0</v>
      </c>
      <c r="H22" s="296">
        <v>0</v>
      </c>
      <c r="I22" s="296">
        <f t="shared" si="1"/>
        <v>0</v>
      </c>
    </row>
    <row r="23" spans="1:9" ht="12.75">
      <c r="A23" s="84">
        <f t="shared" si="0"/>
        <v>10</v>
      </c>
      <c r="B23" s="84">
        <v>315</v>
      </c>
      <c r="C23" s="9" t="s">
        <v>36</v>
      </c>
      <c r="D23" s="85"/>
      <c r="E23" s="293">
        <v>15611020.319999997</v>
      </c>
      <c r="F23" s="296">
        <v>1976446.72</v>
      </c>
      <c r="G23" s="296">
        <v>-2000</v>
      </c>
      <c r="H23" s="296">
        <v>-932086.1599999999</v>
      </c>
      <c r="I23" s="296">
        <f t="shared" si="1"/>
        <v>16653380.879999995</v>
      </c>
    </row>
    <row r="24" spans="1:9" ht="12.75">
      <c r="A24" s="84">
        <f t="shared" si="0"/>
        <v>11</v>
      </c>
      <c r="B24" s="84">
        <v>316</v>
      </c>
      <c r="C24" s="9" t="s">
        <v>37</v>
      </c>
      <c r="D24" s="85"/>
      <c r="E24" s="293">
        <v>5151301.319999999</v>
      </c>
      <c r="F24" s="296">
        <v>832556.4500000002</v>
      </c>
      <c r="G24" s="296">
        <v>-11128.61</v>
      </c>
      <c r="H24" s="296">
        <v>333753.5000000008</v>
      </c>
      <c r="I24" s="296">
        <f t="shared" si="1"/>
        <v>6306482.66</v>
      </c>
    </row>
    <row r="25" spans="1:9" ht="12.75">
      <c r="A25" s="84">
        <f t="shared" si="0"/>
        <v>12</v>
      </c>
      <c r="B25" s="84">
        <v>317</v>
      </c>
      <c r="C25" s="9" t="s">
        <v>38</v>
      </c>
      <c r="D25" s="85"/>
      <c r="E25" s="293">
        <v>628308.01</v>
      </c>
      <c r="F25" s="296">
        <v>-593897.68</v>
      </c>
      <c r="G25" s="296">
        <v>0</v>
      </c>
      <c r="H25" s="296">
        <v>-566.86</v>
      </c>
      <c r="I25" s="296">
        <f t="shared" si="1"/>
        <v>33843.46999999996</v>
      </c>
    </row>
    <row r="26" spans="1:9" ht="13.5" thickBot="1">
      <c r="A26" s="153">
        <f t="shared" si="0"/>
        <v>13</v>
      </c>
      <c r="B26" s="153"/>
      <c r="C26" s="30"/>
      <c r="D26" s="128" t="s">
        <v>39</v>
      </c>
      <c r="E26" s="295">
        <f>SUM(E19:E25)</f>
        <v>21425779.45</v>
      </c>
      <c r="F26" s="295">
        <f>SUM(F19:F25)</f>
        <v>2215105.4899999998</v>
      </c>
      <c r="G26" s="295">
        <f>SUM(G19:G25)</f>
        <v>-13128.61</v>
      </c>
      <c r="H26" s="295">
        <f>SUM(H19:H25)</f>
        <v>-598899.5199999991</v>
      </c>
      <c r="I26" s="295">
        <f>SUM(I19:I25)</f>
        <v>23028856.809999995</v>
      </c>
    </row>
    <row r="27" spans="1:9" ht="13.5" thickTop="1">
      <c r="A27" s="1"/>
      <c r="B27" s="1"/>
      <c r="C27" s="40"/>
      <c r="D27" s="46"/>
      <c r="E27" s="292"/>
      <c r="F27" s="298"/>
      <c r="G27" s="298"/>
      <c r="H27" s="298"/>
      <c r="I27" s="298"/>
    </row>
    <row r="28" spans="1:9" ht="12.75">
      <c r="A28" s="153"/>
      <c r="B28" s="153"/>
      <c r="C28" s="179" t="s">
        <v>571</v>
      </c>
      <c r="D28" s="86"/>
      <c r="E28" s="293"/>
      <c r="F28" s="296"/>
      <c r="G28" s="296"/>
      <c r="H28" s="296"/>
      <c r="I28" s="296"/>
    </row>
    <row r="29" spans="1:9" ht="12.75">
      <c r="A29" s="84">
        <v>14</v>
      </c>
      <c r="B29" s="84">
        <v>321</v>
      </c>
      <c r="C29" s="9" t="s">
        <v>32</v>
      </c>
      <c r="D29" s="85"/>
      <c r="E29" s="293">
        <v>7571063.549999999</v>
      </c>
      <c r="F29" s="299">
        <v>28140.799999999992</v>
      </c>
      <c r="G29" s="299">
        <v>-3545.6</v>
      </c>
      <c r="H29" s="299">
        <v>-304669.18999999994</v>
      </c>
      <c r="I29" s="299">
        <f>SUM(E29:H29)</f>
        <v>7290989.559999999</v>
      </c>
    </row>
    <row r="30" spans="1:9" ht="12.75">
      <c r="A30" s="84">
        <f aca="true" t="shared" si="2" ref="A30:A38">SUM(A29+1)</f>
        <v>15</v>
      </c>
      <c r="B30" s="84">
        <v>322</v>
      </c>
      <c r="C30" s="9" t="s">
        <v>40</v>
      </c>
      <c r="D30" s="85"/>
      <c r="E30" s="293">
        <v>0</v>
      </c>
      <c r="F30" s="299">
        <v>0</v>
      </c>
      <c r="G30" s="299">
        <v>0</v>
      </c>
      <c r="H30" s="299">
        <v>0</v>
      </c>
      <c r="I30" s="299">
        <f>SUM(E30:H30)</f>
        <v>0</v>
      </c>
    </row>
    <row r="31" spans="1:9" ht="12.75">
      <c r="A31" s="84">
        <f t="shared" si="2"/>
        <v>16</v>
      </c>
      <c r="B31" s="84">
        <v>323</v>
      </c>
      <c r="C31" s="9" t="s">
        <v>41</v>
      </c>
      <c r="D31" s="85"/>
      <c r="E31" s="293">
        <v>0</v>
      </c>
      <c r="F31" s="299">
        <v>0</v>
      </c>
      <c r="G31" s="299">
        <v>0</v>
      </c>
      <c r="H31" s="299">
        <v>0</v>
      </c>
      <c r="I31" s="299">
        <f>SUM(E31:H31)</f>
        <v>0</v>
      </c>
    </row>
    <row r="32" spans="1:9" ht="12.75">
      <c r="A32" s="84">
        <f t="shared" si="2"/>
        <v>17</v>
      </c>
      <c r="B32" s="84">
        <v>324</v>
      </c>
      <c r="C32" s="9" t="s">
        <v>42</v>
      </c>
      <c r="D32" s="85"/>
      <c r="E32" s="293">
        <v>30790248.500000007</v>
      </c>
      <c r="F32" s="299">
        <v>2253335.5000000005</v>
      </c>
      <c r="G32" s="299">
        <v>-167844.56000000003</v>
      </c>
      <c r="H32" s="299">
        <v>-2025892.7799999998</v>
      </c>
      <c r="I32" s="299">
        <f>SUM(E32:H32)</f>
        <v>30849846.660000008</v>
      </c>
    </row>
    <row r="33" spans="1:9" ht="12.75">
      <c r="A33" s="84">
        <f t="shared" si="2"/>
        <v>18</v>
      </c>
      <c r="B33" s="84">
        <v>325</v>
      </c>
      <c r="C33" s="9" t="s">
        <v>43</v>
      </c>
      <c r="D33" s="85"/>
      <c r="E33" s="293">
        <v>1875200.0000000005</v>
      </c>
      <c r="F33" s="299">
        <v>174253.02000000005</v>
      </c>
      <c r="G33" s="299">
        <v>0</v>
      </c>
      <c r="H33" s="299">
        <v>67100.71</v>
      </c>
      <c r="I33" s="299">
        <f>SUM(E33:H33)</f>
        <v>2116553.7300000004</v>
      </c>
    </row>
    <row r="34" spans="1:9" ht="13.5" thickBot="1">
      <c r="A34" s="153">
        <f t="shared" si="2"/>
        <v>19</v>
      </c>
      <c r="B34" s="153"/>
      <c r="C34" s="30"/>
      <c r="D34" s="128" t="s">
        <v>44</v>
      </c>
      <c r="E34" s="295">
        <f>SUM(E29:E33)</f>
        <v>40236512.050000004</v>
      </c>
      <c r="F34" s="295">
        <f>SUM(F29:F33)</f>
        <v>2455729.3200000003</v>
      </c>
      <c r="G34" s="295">
        <f>SUM(G29:G33)</f>
        <v>-171390.16000000003</v>
      </c>
      <c r="H34" s="295">
        <f>SUM(H29:H33)</f>
        <v>-2263461.26</v>
      </c>
      <c r="I34" s="295">
        <f>SUM(I29:I33)</f>
        <v>40257389.95</v>
      </c>
    </row>
    <row r="35" spans="1:9" ht="13.5" thickTop="1">
      <c r="A35" s="1"/>
      <c r="B35" s="1"/>
      <c r="C35" s="40"/>
      <c r="D35" s="46"/>
      <c r="E35" s="292"/>
      <c r="F35" s="298"/>
      <c r="G35" s="298"/>
      <c r="H35" s="298"/>
      <c r="I35" s="298"/>
    </row>
    <row r="36" spans="1:9" ht="12.75">
      <c r="A36" s="153"/>
      <c r="B36" s="153"/>
      <c r="C36" s="179" t="s">
        <v>572</v>
      </c>
      <c r="D36" s="86"/>
      <c r="E36" s="293"/>
      <c r="F36" s="296"/>
      <c r="G36" s="296"/>
      <c r="H36" s="296"/>
      <c r="I36" s="296"/>
    </row>
    <row r="37" spans="1:9" ht="12.75">
      <c r="A37" s="84">
        <v>20</v>
      </c>
      <c r="B37" s="84">
        <v>331</v>
      </c>
      <c r="C37" s="9" t="s">
        <v>32</v>
      </c>
      <c r="D37" s="85"/>
      <c r="E37" s="293">
        <v>6590406.230000001</v>
      </c>
      <c r="F37" s="299">
        <v>4302.92</v>
      </c>
      <c r="G37" s="299">
        <v>0</v>
      </c>
      <c r="H37" s="299">
        <v>-228205.57</v>
      </c>
      <c r="I37" s="299">
        <f>SUM(E37:H37)</f>
        <v>6366503.580000001</v>
      </c>
    </row>
    <row r="38" spans="1:9" ht="12.75">
      <c r="A38" s="84">
        <f t="shared" si="2"/>
        <v>21</v>
      </c>
      <c r="B38" s="84">
        <v>332</v>
      </c>
      <c r="C38" s="9" t="s">
        <v>45</v>
      </c>
      <c r="D38" s="85"/>
      <c r="E38" s="293">
        <v>20575423.82</v>
      </c>
      <c r="F38" s="299">
        <v>25122.52</v>
      </c>
      <c r="G38" s="299">
        <v>-7465</v>
      </c>
      <c r="H38" s="299">
        <v>-2395664.4300000006</v>
      </c>
      <c r="I38" s="299">
        <f>SUM(E38:H38)</f>
        <v>18197416.91</v>
      </c>
    </row>
    <row r="39" spans="1:9" ht="13.5" thickBot="1">
      <c r="A39" s="84">
        <v>22</v>
      </c>
      <c r="B39" s="84"/>
      <c r="C39" s="9"/>
      <c r="D39" s="127" t="s">
        <v>46</v>
      </c>
      <c r="E39" s="295">
        <f>SUM(E37:E38)</f>
        <v>27165830.05</v>
      </c>
      <c r="F39" s="295">
        <f>SUM(F37:F38)</f>
        <v>29425.440000000002</v>
      </c>
      <c r="G39" s="295">
        <f>SUM(G37:G38)</f>
        <v>-7465</v>
      </c>
      <c r="H39" s="295">
        <f>SUM(H37:H38)</f>
        <v>-2623870.0000000005</v>
      </c>
      <c r="I39" s="295">
        <f>SUM(I37:I38)</f>
        <v>24563920.490000002</v>
      </c>
    </row>
    <row r="40" ht="13.5" thickTop="1"/>
  </sheetData>
  <sheetProtection/>
  <mergeCells count="2">
    <mergeCell ref="A1:I1"/>
    <mergeCell ref="A2:I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6" r:id="rId1"/>
  <headerFooter scaleWithDoc="0" alignWithMargins="0">
    <oddFooter>&amp;C&amp;F, Page &amp;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38"/>
  <sheetViews>
    <sheetView zoomScale="85" zoomScaleNormal="85" zoomScalePageLayoutView="0" workbookViewId="0" topLeftCell="A1">
      <selection activeCell="H12" sqref="H12"/>
    </sheetView>
  </sheetViews>
  <sheetFormatPr defaultColWidth="9.140625" defaultRowHeight="12.75"/>
  <cols>
    <col min="1" max="1" width="5.421875" style="76" customWidth="1"/>
    <col min="2" max="2" width="6.140625" style="76" customWidth="1"/>
    <col min="3" max="3" width="1.7109375" style="76" customWidth="1"/>
    <col min="4" max="4" width="35.8515625" style="76" customWidth="1"/>
    <col min="5" max="5" width="12.57421875" style="76" bestFit="1" customWidth="1"/>
    <col min="6" max="6" width="11.57421875" style="76" bestFit="1" customWidth="1"/>
    <col min="7" max="7" width="11.421875" style="76" customWidth="1"/>
    <col min="8" max="8" width="11.421875" style="76" bestFit="1" customWidth="1"/>
    <col min="9" max="9" width="12.57421875" style="76" bestFit="1" customWidth="1"/>
    <col min="10" max="16384" width="9.140625" style="76" customWidth="1"/>
  </cols>
  <sheetData>
    <row r="1" spans="1:9" ht="17.25">
      <c r="A1" s="401" t="s">
        <v>10</v>
      </c>
      <c r="B1" s="402"/>
      <c r="C1" s="402"/>
      <c r="D1" s="402"/>
      <c r="E1" s="402"/>
      <c r="F1" s="402"/>
      <c r="G1" s="402"/>
      <c r="H1" s="402"/>
      <c r="I1" s="403"/>
    </row>
    <row r="2" spans="1:9" ht="17.25">
      <c r="A2" s="404" t="s">
        <v>528</v>
      </c>
      <c r="B2" s="405"/>
      <c r="C2" s="405"/>
      <c r="D2" s="405"/>
      <c r="E2" s="405"/>
      <c r="F2" s="405"/>
      <c r="G2" s="405"/>
      <c r="H2" s="405"/>
      <c r="I2" s="406"/>
    </row>
    <row r="3" spans="1:9" ht="12.75">
      <c r="A3" s="54"/>
      <c r="B3" s="9"/>
      <c r="C3" s="9"/>
      <c r="D3" s="9"/>
      <c r="E3" s="9"/>
      <c r="F3" s="9"/>
      <c r="G3" s="9"/>
      <c r="H3" s="9"/>
      <c r="I3" s="85"/>
    </row>
    <row r="4" spans="1:9" ht="12.75">
      <c r="A4" s="125"/>
      <c r="B4" s="125"/>
      <c r="C4" s="106"/>
      <c r="D4" s="106"/>
      <c r="E4" s="126" t="s">
        <v>12</v>
      </c>
      <c r="F4" s="126" t="s">
        <v>13</v>
      </c>
      <c r="G4" s="126" t="s">
        <v>14</v>
      </c>
      <c r="H4" s="126" t="s">
        <v>84</v>
      </c>
      <c r="I4" s="126" t="s">
        <v>12</v>
      </c>
    </row>
    <row r="5" spans="1:9" ht="12.75">
      <c r="A5" s="39"/>
      <c r="B5" s="39"/>
      <c r="C5" s="3"/>
      <c r="D5" s="3"/>
      <c r="E5" s="1" t="s">
        <v>116</v>
      </c>
      <c r="F5" s="1" t="s">
        <v>424</v>
      </c>
      <c r="G5" s="1" t="s">
        <v>424</v>
      </c>
      <c r="H5" s="1" t="s">
        <v>426</v>
      </c>
      <c r="I5" s="1" t="s">
        <v>428</v>
      </c>
    </row>
    <row r="6" spans="1:9" ht="12.75">
      <c r="A6" s="1" t="s">
        <v>15</v>
      </c>
      <c r="B6" s="1"/>
      <c r="C6" s="3" t="s">
        <v>17</v>
      </c>
      <c r="D6" s="3"/>
      <c r="E6" s="41" t="s">
        <v>119</v>
      </c>
      <c r="F6" s="41" t="s">
        <v>337</v>
      </c>
      <c r="G6" s="41" t="s">
        <v>18</v>
      </c>
      <c r="H6" s="41" t="s">
        <v>427</v>
      </c>
      <c r="I6" s="41" t="s">
        <v>337</v>
      </c>
    </row>
    <row r="7" spans="1:9" ht="13.5" thickBot="1">
      <c r="A7" s="5" t="s">
        <v>19</v>
      </c>
      <c r="B7" s="5" t="s">
        <v>16</v>
      </c>
      <c r="C7" s="7" t="s">
        <v>20</v>
      </c>
      <c r="D7" s="7"/>
      <c r="E7" s="42" t="s">
        <v>21</v>
      </c>
      <c r="F7" s="42" t="s">
        <v>22</v>
      </c>
      <c r="G7" s="42" t="s">
        <v>23</v>
      </c>
      <c r="H7" s="42" t="s">
        <v>24</v>
      </c>
      <c r="I7" s="42" t="s">
        <v>25</v>
      </c>
    </row>
    <row r="8" spans="1:9" ht="15.75" customHeight="1">
      <c r="A8" s="153"/>
      <c r="B8" s="153"/>
      <c r="C8" s="218" t="s">
        <v>47</v>
      </c>
      <c r="D8" s="105"/>
      <c r="E8" s="95"/>
      <c r="F8" s="95"/>
      <c r="G8" s="95"/>
      <c r="H8" s="95"/>
      <c r="I8" s="95"/>
    </row>
    <row r="9" spans="1:9" ht="15.75" customHeight="1">
      <c r="A9" s="153">
        <v>23</v>
      </c>
      <c r="B9" s="153">
        <v>341</v>
      </c>
      <c r="C9" s="9" t="s">
        <v>32</v>
      </c>
      <c r="D9" s="9"/>
      <c r="E9" s="299">
        <v>352991.56</v>
      </c>
      <c r="F9" s="299">
        <v>59253.05</v>
      </c>
      <c r="G9" s="299">
        <v>0</v>
      </c>
      <c r="H9" s="299">
        <v>-28628.48</v>
      </c>
      <c r="I9" s="299">
        <f>SUM(E9:H9)</f>
        <v>383616.13</v>
      </c>
    </row>
    <row r="10" spans="1:9" ht="15.75" customHeight="1">
      <c r="A10" s="153">
        <f aca="true" t="shared" si="0" ref="A10:A37">SUM(A9+1)</f>
        <v>24</v>
      </c>
      <c r="B10" s="153">
        <v>342</v>
      </c>
      <c r="C10" s="9" t="s">
        <v>48</v>
      </c>
      <c r="D10" s="9"/>
      <c r="E10" s="299">
        <v>13686689.97</v>
      </c>
      <c r="F10" s="299">
        <v>858621.1199999998</v>
      </c>
      <c r="G10" s="299">
        <v>-1991</v>
      </c>
      <c r="H10" s="299">
        <v>-199254.73000000007</v>
      </c>
      <c r="I10" s="299">
        <f aca="true" t="shared" si="1" ref="I10:I17">SUM(E10:H10)</f>
        <v>14344065.36</v>
      </c>
    </row>
    <row r="11" spans="1:9" ht="15.75" customHeight="1">
      <c r="A11" s="153">
        <f t="shared" si="0"/>
        <v>25</v>
      </c>
      <c r="B11" s="153">
        <v>343</v>
      </c>
      <c r="C11" s="9" t="s">
        <v>49</v>
      </c>
      <c r="D11" s="9"/>
      <c r="E11" s="299">
        <v>192909540.70999998</v>
      </c>
      <c r="F11" s="299">
        <v>6468351.179999995</v>
      </c>
      <c r="G11" s="299">
        <v>-436303.6899999999</v>
      </c>
      <c r="H11" s="299">
        <v>0</v>
      </c>
      <c r="I11" s="299">
        <f t="shared" si="1"/>
        <v>198941588.2</v>
      </c>
    </row>
    <row r="12" spans="1:9" ht="15.75" customHeight="1">
      <c r="A12" s="153">
        <f t="shared" si="0"/>
        <v>26</v>
      </c>
      <c r="B12" s="153">
        <v>344</v>
      </c>
      <c r="C12" s="9" t="s">
        <v>50</v>
      </c>
      <c r="D12" s="9"/>
      <c r="E12" s="299">
        <v>1213906.7499999998</v>
      </c>
      <c r="F12" s="299">
        <v>560003.3000000003</v>
      </c>
      <c r="G12" s="299">
        <v>0</v>
      </c>
      <c r="H12" s="299">
        <v>0</v>
      </c>
      <c r="I12" s="299">
        <f t="shared" si="1"/>
        <v>1773910.05</v>
      </c>
    </row>
    <row r="13" spans="1:9" ht="15.75" customHeight="1">
      <c r="A13" s="153">
        <f t="shared" si="0"/>
        <v>27</v>
      </c>
      <c r="B13" s="153">
        <v>345</v>
      </c>
      <c r="C13" s="9" t="s">
        <v>51</v>
      </c>
      <c r="D13" s="9"/>
      <c r="E13" s="299">
        <v>57470210.930000015</v>
      </c>
      <c r="F13" s="299">
        <v>2333902.9799999986</v>
      </c>
      <c r="G13" s="299">
        <v>-218472.3100000001</v>
      </c>
      <c r="H13" s="299">
        <v>0</v>
      </c>
      <c r="I13" s="299">
        <f t="shared" si="1"/>
        <v>59585641.60000001</v>
      </c>
    </row>
    <row r="14" spans="1:9" ht="15.75" customHeight="1">
      <c r="A14" s="153">
        <f t="shared" si="0"/>
        <v>28</v>
      </c>
      <c r="B14" s="153">
        <v>346</v>
      </c>
      <c r="C14" s="9" t="s">
        <v>52</v>
      </c>
      <c r="D14" s="9"/>
      <c r="E14" s="299">
        <v>29395135.37</v>
      </c>
      <c r="F14" s="299">
        <v>2213247.9699999993</v>
      </c>
      <c r="G14" s="299">
        <v>-276599.81</v>
      </c>
      <c r="H14" s="299">
        <v>0</v>
      </c>
      <c r="I14" s="299">
        <f t="shared" si="1"/>
        <v>31331783.53</v>
      </c>
    </row>
    <row r="15" spans="1:9" ht="15.75" customHeight="1">
      <c r="A15" s="153">
        <f t="shared" si="0"/>
        <v>29</v>
      </c>
      <c r="B15" s="153">
        <v>347</v>
      </c>
      <c r="C15" s="9" t="s">
        <v>53</v>
      </c>
      <c r="D15" s="9"/>
      <c r="E15" s="299">
        <v>0</v>
      </c>
      <c r="F15" s="299">
        <v>0</v>
      </c>
      <c r="G15" s="299">
        <v>0</v>
      </c>
      <c r="H15" s="299">
        <v>0</v>
      </c>
      <c r="I15" s="299">
        <f t="shared" si="1"/>
        <v>0</v>
      </c>
    </row>
    <row r="16" spans="1:9" ht="15.75" customHeight="1">
      <c r="A16" s="153">
        <f t="shared" si="0"/>
        <v>30</v>
      </c>
      <c r="B16" s="153">
        <v>348</v>
      </c>
      <c r="C16" s="9" t="s">
        <v>54</v>
      </c>
      <c r="D16" s="9"/>
      <c r="E16" s="299">
        <v>25153719.629999995</v>
      </c>
      <c r="F16" s="299">
        <v>919082.4200000002</v>
      </c>
      <c r="G16" s="299">
        <v>-115970.84000000005</v>
      </c>
      <c r="H16" s="299">
        <v>0</v>
      </c>
      <c r="I16" s="299">
        <f t="shared" si="1"/>
        <v>25956831.209999997</v>
      </c>
    </row>
    <row r="17" spans="1:9" ht="15.75" customHeight="1">
      <c r="A17" s="153">
        <f t="shared" si="0"/>
        <v>31</v>
      </c>
      <c r="B17" s="153">
        <v>349</v>
      </c>
      <c r="C17" s="9" t="s">
        <v>55</v>
      </c>
      <c r="D17" s="9"/>
      <c r="E17" s="299">
        <v>1530117.2199999997</v>
      </c>
      <c r="F17" s="299">
        <v>0</v>
      </c>
      <c r="G17" s="299">
        <v>0</v>
      </c>
      <c r="H17" s="299">
        <v>-333186.63999999996</v>
      </c>
      <c r="I17" s="299">
        <f t="shared" si="1"/>
        <v>1196930.5799999998</v>
      </c>
    </row>
    <row r="18" spans="1:9" ht="15.75" customHeight="1" thickBot="1">
      <c r="A18" s="153">
        <f t="shared" si="0"/>
        <v>32</v>
      </c>
      <c r="B18" s="87"/>
      <c r="C18" s="30"/>
      <c r="D18" s="177" t="s">
        <v>56</v>
      </c>
      <c r="E18" s="297">
        <f>SUM(E9:E17)</f>
        <v>321712312.14</v>
      </c>
      <c r="F18" s="297">
        <f>SUM(F9:F17)</f>
        <v>13412462.019999992</v>
      </c>
      <c r="G18" s="297">
        <f>SUM(G9:G17)</f>
        <v>-1049337.6500000001</v>
      </c>
      <c r="H18" s="297">
        <f>SUM(H9:H17)</f>
        <v>-561069.8500000001</v>
      </c>
      <c r="I18" s="297">
        <f>SUM(I9:I17)</f>
        <v>333514366.65999997</v>
      </c>
    </row>
    <row r="19" spans="1:9" ht="15.75" customHeight="1" thickTop="1">
      <c r="A19" s="153"/>
      <c r="B19" s="95"/>
      <c r="C19" s="9"/>
      <c r="D19" s="9"/>
      <c r="E19" s="299"/>
      <c r="F19" s="299"/>
      <c r="G19" s="299"/>
      <c r="H19" s="299"/>
      <c r="I19" s="299"/>
    </row>
    <row r="20" spans="1:9" ht="15.75" customHeight="1">
      <c r="A20" s="153"/>
      <c r="B20" s="95" t="s">
        <v>26</v>
      </c>
      <c r="C20" s="218" t="s">
        <v>57</v>
      </c>
      <c r="D20" s="172"/>
      <c r="E20" s="299"/>
      <c r="F20" s="299"/>
      <c r="G20" s="299"/>
      <c r="H20" s="299"/>
      <c r="I20" s="299"/>
    </row>
    <row r="21" spans="1:9" ht="15.75" customHeight="1">
      <c r="A21" s="153">
        <v>33</v>
      </c>
      <c r="B21" s="84">
        <v>371</v>
      </c>
      <c r="C21" s="9" t="s">
        <v>32</v>
      </c>
      <c r="D21" s="9"/>
      <c r="E21" s="299">
        <v>2318064.07</v>
      </c>
      <c r="F21" s="299">
        <v>628809.21</v>
      </c>
      <c r="G21" s="299">
        <v>-34240.77</v>
      </c>
      <c r="H21" s="299">
        <v>-26961.050000000003</v>
      </c>
      <c r="I21" s="299">
        <f aca="true" t="shared" si="2" ref="I21:I29">SUM(E21:H21)</f>
        <v>2885671.46</v>
      </c>
    </row>
    <row r="22" spans="1:9" ht="15.75" customHeight="1">
      <c r="A22" s="153">
        <f t="shared" si="0"/>
        <v>34</v>
      </c>
      <c r="B22" s="84">
        <v>372</v>
      </c>
      <c r="C22" s="9" t="s">
        <v>58</v>
      </c>
      <c r="D22" s="9"/>
      <c r="E22" s="299">
        <v>1029439.85</v>
      </c>
      <c r="F22" s="299">
        <v>150939.48</v>
      </c>
      <c r="G22" s="299">
        <v>-2942.75</v>
      </c>
      <c r="H22" s="299">
        <v>0</v>
      </c>
      <c r="I22" s="299">
        <f t="shared" si="2"/>
        <v>1177436.58</v>
      </c>
    </row>
    <row r="23" spans="1:9" ht="15.75" customHeight="1">
      <c r="A23" s="153">
        <f t="shared" si="0"/>
        <v>35</v>
      </c>
      <c r="B23" s="84">
        <v>373</v>
      </c>
      <c r="C23" s="9" t="s">
        <v>59</v>
      </c>
      <c r="D23" s="9"/>
      <c r="E23" s="299">
        <v>2649013.92</v>
      </c>
      <c r="F23" s="299">
        <v>236433.88</v>
      </c>
      <c r="G23" s="299">
        <v>-200218.72999999998</v>
      </c>
      <c r="H23" s="299">
        <v>1493.24</v>
      </c>
      <c r="I23" s="299">
        <f t="shared" si="2"/>
        <v>2686722.31</v>
      </c>
    </row>
    <row r="24" spans="1:9" ht="15.75" customHeight="1">
      <c r="A24" s="153">
        <f t="shared" si="0"/>
        <v>36</v>
      </c>
      <c r="B24" s="84">
        <v>374</v>
      </c>
      <c r="C24" s="9" t="s">
        <v>60</v>
      </c>
      <c r="D24" s="9"/>
      <c r="E24" s="299">
        <v>0</v>
      </c>
      <c r="F24" s="299">
        <v>0</v>
      </c>
      <c r="G24" s="299">
        <v>0</v>
      </c>
      <c r="H24" s="299">
        <v>0</v>
      </c>
      <c r="I24" s="299">
        <f t="shared" si="2"/>
        <v>0</v>
      </c>
    </row>
    <row r="25" spans="1:9" ht="15.75" customHeight="1">
      <c r="A25" s="153">
        <f t="shared" si="0"/>
        <v>37</v>
      </c>
      <c r="B25" s="84">
        <v>375</v>
      </c>
      <c r="C25" s="9" t="s">
        <v>61</v>
      </c>
      <c r="D25" s="9"/>
      <c r="E25" s="299">
        <v>478.13</v>
      </c>
      <c r="F25" s="299">
        <v>0</v>
      </c>
      <c r="G25" s="299">
        <v>0</v>
      </c>
      <c r="H25" s="299">
        <v>0</v>
      </c>
      <c r="I25" s="299">
        <f t="shared" si="2"/>
        <v>478.13</v>
      </c>
    </row>
    <row r="26" spans="1:9" ht="15.75" customHeight="1">
      <c r="A26" s="153">
        <f t="shared" si="0"/>
        <v>38</v>
      </c>
      <c r="B26" s="84">
        <v>376</v>
      </c>
      <c r="C26" s="9" t="s">
        <v>62</v>
      </c>
      <c r="D26" s="9"/>
      <c r="E26" s="299">
        <v>291789.9</v>
      </c>
      <c r="F26" s="299">
        <v>7899.58</v>
      </c>
      <c r="G26" s="299">
        <v>0</v>
      </c>
      <c r="H26" s="299">
        <v>-1493.24</v>
      </c>
      <c r="I26" s="299">
        <f t="shared" si="2"/>
        <v>298196.24000000005</v>
      </c>
    </row>
    <row r="27" spans="1:9" ht="15.75" customHeight="1">
      <c r="A27" s="153">
        <f t="shared" si="0"/>
        <v>39</v>
      </c>
      <c r="B27" s="84">
        <v>377</v>
      </c>
      <c r="C27" s="9" t="s">
        <v>63</v>
      </c>
      <c r="D27" s="9"/>
      <c r="E27" s="299">
        <v>1075755.67</v>
      </c>
      <c r="F27" s="299">
        <v>0</v>
      </c>
      <c r="G27" s="299">
        <v>0</v>
      </c>
      <c r="H27" s="299">
        <v>0</v>
      </c>
      <c r="I27" s="299">
        <f t="shared" si="2"/>
        <v>1075755.67</v>
      </c>
    </row>
    <row r="28" spans="1:9" ht="15.75" customHeight="1">
      <c r="A28" s="153">
        <f t="shared" si="0"/>
        <v>40</v>
      </c>
      <c r="B28" s="84">
        <v>378</v>
      </c>
      <c r="C28" s="9" t="s">
        <v>64</v>
      </c>
      <c r="D28" s="9"/>
      <c r="E28" s="299">
        <v>1307715.56</v>
      </c>
      <c r="F28" s="299">
        <v>52492.27</v>
      </c>
      <c r="G28" s="299">
        <v>0</v>
      </c>
      <c r="H28" s="299">
        <v>-389251.50000000006</v>
      </c>
      <c r="I28" s="299">
        <f t="shared" si="2"/>
        <v>970956.3300000001</v>
      </c>
    </row>
    <row r="29" spans="1:9" ht="15.75" customHeight="1">
      <c r="A29" s="153">
        <f t="shared" si="0"/>
        <v>41</v>
      </c>
      <c r="B29" s="84">
        <v>379</v>
      </c>
      <c r="C29" s="9" t="s">
        <v>65</v>
      </c>
      <c r="D29" s="9"/>
      <c r="E29" s="299">
        <v>280187.42</v>
      </c>
      <c r="F29" s="299">
        <v>0</v>
      </c>
      <c r="G29" s="299">
        <v>0</v>
      </c>
      <c r="H29" s="299">
        <v>0</v>
      </c>
      <c r="I29" s="299">
        <f t="shared" si="2"/>
        <v>280187.42</v>
      </c>
    </row>
    <row r="30" spans="1:9" ht="15.75" customHeight="1" thickBot="1">
      <c r="A30" s="153">
        <f t="shared" si="0"/>
        <v>42</v>
      </c>
      <c r="B30" s="84"/>
      <c r="C30" s="9"/>
      <c r="D30" s="132" t="s">
        <v>66</v>
      </c>
      <c r="E30" s="297">
        <f>SUM(E21:E29)</f>
        <v>8952444.52</v>
      </c>
      <c r="F30" s="297">
        <f>SUM(F21:F29)</f>
        <v>1076574.42</v>
      </c>
      <c r="G30" s="297">
        <f>SUM(G21:G29)</f>
        <v>-237402.24999999997</v>
      </c>
      <c r="H30" s="297">
        <f>SUM(H21:H29)</f>
        <v>-416212.55000000005</v>
      </c>
      <c r="I30" s="297">
        <f>SUM(I21:I29)</f>
        <v>9375404.139999999</v>
      </c>
    </row>
    <row r="31" spans="1:9" ht="15.75" customHeight="1" thickTop="1">
      <c r="A31" s="153"/>
      <c r="B31" s="84"/>
      <c r="C31" s="9"/>
      <c r="D31" s="9"/>
      <c r="E31" s="299"/>
      <c r="F31" s="299"/>
      <c r="G31" s="299"/>
      <c r="H31" s="299"/>
      <c r="I31" s="299"/>
    </row>
    <row r="32" spans="1:9" ht="15.75" customHeight="1">
      <c r="A32" s="153"/>
      <c r="B32" s="84"/>
      <c r="C32" s="218" t="s">
        <v>67</v>
      </c>
      <c r="D32" s="172"/>
      <c r="E32" s="299"/>
      <c r="F32" s="299"/>
      <c r="G32" s="299"/>
      <c r="H32" s="299"/>
      <c r="I32" s="299"/>
    </row>
    <row r="33" spans="1:9" ht="15.75" customHeight="1">
      <c r="A33" s="153">
        <v>43</v>
      </c>
      <c r="B33" s="84">
        <v>390</v>
      </c>
      <c r="C33" s="9" t="s">
        <v>68</v>
      </c>
      <c r="D33" s="9"/>
      <c r="E33" s="299">
        <v>11894.96</v>
      </c>
      <c r="F33" s="299">
        <v>0</v>
      </c>
      <c r="G33" s="299">
        <v>0</v>
      </c>
      <c r="H33" s="299">
        <v>0</v>
      </c>
      <c r="I33" s="299">
        <f>SUM(E33:H33)</f>
        <v>11894.96</v>
      </c>
    </row>
    <row r="34" spans="1:9" ht="15.75" customHeight="1">
      <c r="A34" s="153">
        <f t="shared" si="0"/>
        <v>44</v>
      </c>
      <c r="B34" s="84">
        <v>391</v>
      </c>
      <c r="C34" s="9" t="s">
        <v>69</v>
      </c>
      <c r="D34" s="9"/>
      <c r="E34" s="299">
        <v>15187132.96</v>
      </c>
      <c r="F34" s="299">
        <v>0</v>
      </c>
      <c r="G34" s="299">
        <v>-950</v>
      </c>
      <c r="H34" s="299">
        <v>0</v>
      </c>
      <c r="I34" s="299">
        <f>SUM(E34:H34)</f>
        <v>15186182.96</v>
      </c>
    </row>
    <row r="35" spans="1:9" ht="15.75" customHeight="1">
      <c r="A35" s="153">
        <f t="shared" si="0"/>
        <v>45</v>
      </c>
      <c r="B35" s="84">
        <v>392</v>
      </c>
      <c r="C35" s="9" t="s">
        <v>70</v>
      </c>
      <c r="D35" s="9"/>
      <c r="E35" s="299">
        <v>0</v>
      </c>
      <c r="F35" s="299">
        <v>0</v>
      </c>
      <c r="G35" s="299">
        <v>0</v>
      </c>
      <c r="H35" s="299">
        <v>0</v>
      </c>
      <c r="I35" s="299">
        <f>SUM(E35:H35)</f>
        <v>0</v>
      </c>
    </row>
    <row r="36" spans="1:9" ht="15.75" customHeight="1" thickBot="1">
      <c r="A36" s="153">
        <f t="shared" si="0"/>
        <v>46</v>
      </c>
      <c r="B36" s="95"/>
      <c r="C36" s="9"/>
      <c r="D36" s="132" t="s">
        <v>71</v>
      </c>
      <c r="E36" s="297">
        <f>SUM(E33:E35)</f>
        <v>15199027.920000002</v>
      </c>
      <c r="F36" s="297">
        <f>SUM(F33:F35)</f>
        <v>0</v>
      </c>
      <c r="G36" s="297">
        <f>SUM(G33:G35)</f>
        <v>-950</v>
      </c>
      <c r="H36" s="297">
        <f>SUM(H33:H35)</f>
        <v>0</v>
      </c>
      <c r="I36" s="297">
        <f>SUM(I33:I35)</f>
        <v>15198077.920000002</v>
      </c>
    </row>
    <row r="37" spans="1:9" ht="15.75" customHeight="1" thickBot="1" thickTop="1">
      <c r="A37" s="153">
        <f t="shared" si="0"/>
        <v>47</v>
      </c>
      <c r="B37" s="87"/>
      <c r="C37" s="30"/>
      <c r="D37" s="129" t="s">
        <v>72</v>
      </c>
      <c r="E37" s="300">
        <f>+E36+E30+E18+'A-1a'!E39+'A-1a'!E34+'A-1a'!E26+'A-1a'!E16+'A-1a'!E12</f>
        <v>441440028.99</v>
      </c>
      <c r="F37" s="300">
        <f>+F36+F30+F18+'A-1a'!F39+'A-1a'!F34+'A-1a'!F26+'A-1a'!F16+'A-1a'!F12</f>
        <v>19441864.58999999</v>
      </c>
      <c r="G37" s="300">
        <f>+G36+G30+G18+'A-1a'!G39+'A-1a'!G34+'A-1a'!G26+'A-1a'!G16+'A-1a'!G12</f>
        <v>-1479673.6700000002</v>
      </c>
      <c r="H37" s="300">
        <f>+H36+H30+H18+'A-1a'!H39+'A-1a'!H34+'A-1a'!H26+'A-1a'!H16+'A-1a'!H12</f>
        <v>-6524152.4799999995</v>
      </c>
      <c r="I37" s="300">
        <f>+I36+I30+I18+'A-1a'!I39+'A-1a'!I34+'A-1a'!I26+'A-1a'!I16+'A-1a'!I12</f>
        <v>452878067.43</v>
      </c>
    </row>
    <row r="38" ht="13.5" thickTop="1">
      <c r="G38" s="76" t="s">
        <v>73</v>
      </c>
    </row>
  </sheetData>
  <sheetProtection/>
  <mergeCells count="2">
    <mergeCell ref="A1:I1"/>
    <mergeCell ref="A2:I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3" r:id="rId1"/>
  <headerFooter scaleWithDoc="0" alignWithMargins="0">
    <oddFooter>&amp;C&amp;F, Page &amp;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183"/>
  <sheetViews>
    <sheetView zoomScale="85" zoomScaleNormal="85" zoomScalePageLayoutView="0" workbookViewId="0" topLeftCell="A1">
      <selection activeCell="N25" sqref="N25"/>
    </sheetView>
  </sheetViews>
  <sheetFormatPr defaultColWidth="9.140625" defaultRowHeight="12.75"/>
  <cols>
    <col min="1" max="1" width="5.7109375" style="76" customWidth="1"/>
    <col min="2" max="2" width="6.28125" style="76" customWidth="1"/>
    <col min="3" max="3" width="0.85546875" style="76" customWidth="1"/>
    <col min="4" max="4" width="2.7109375" style="76" customWidth="1"/>
    <col min="5" max="5" width="2.8515625" style="76" customWidth="1"/>
    <col min="6" max="6" width="9.140625" style="76" customWidth="1"/>
    <col min="7" max="7" width="45.421875" style="76" customWidth="1"/>
    <col min="8" max="9" width="12.7109375" style="76" customWidth="1"/>
    <col min="10" max="16384" width="9.140625" style="76" customWidth="1"/>
  </cols>
  <sheetData>
    <row r="1" spans="1:9" ht="17.25">
      <c r="A1" s="401" t="s">
        <v>403</v>
      </c>
      <c r="B1" s="402"/>
      <c r="C1" s="402"/>
      <c r="D1" s="402"/>
      <c r="E1" s="402"/>
      <c r="F1" s="402"/>
      <c r="G1" s="402"/>
      <c r="H1" s="402"/>
      <c r="I1" s="403"/>
    </row>
    <row r="2" spans="1:9" ht="17.25">
      <c r="A2" s="404" t="s">
        <v>448</v>
      </c>
      <c r="B2" s="405"/>
      <c r="C2" s="405"/>
      <c r="D2" s="405"/>
      <c r="E2" s="405"/>
      <c r="F2" s="405"/>
      <c r="G2" s="405"/>
      <c r="H2" s="405"/>
      <c r="I2" s="406"/>
    </row>
    <row r="3" spans="1:9" ht="15.75" customHeight="1">
      <c r="A3" s="219" t="s">
        <v>26</v>
      </c>
      <c r="B3" s="114"/>
      <c r="C3" s="114"/>
      <c r="D3" s="114"/>
      <c r="E3" s="114"/>
      <c r="F3" s="114"/>
      <c r="G3" s="114"/>
      <c r="H3" s="114"/>
      <c r="I3" s="220"/>
    </row>
    <row r="4" spans="1:9" ht="7.5" customHeight="1">
      <c r="A4" s="219"/>
      <c r="B4" s="114"/>
      <c r="C4" s="114"/>
      <c r="D4" s="114"/>
      <c r="E4" s="114"/>
      <c r="F4" s="114"/>
      <c r="G4" s="114"/>
      <c r="H4" s="114"/>
      <c r="I4" s="220"/>
    </row>
    <row r="5" spans="1:9" ht="12.75">
      <c r="A5" s="125"/>
      <c r="B5" s="125"/>
      <c r="C5" s="88"/>
      <c r="D5" s="88"/>
      <c r="E5" s="88"/>
      <c r="F5" s="88"/>
      <c r="G5" s="88"/>
      <c r="H5" s="126" t="s">
        <v>12</v>
      </c>
      <c r="I5" s="126" t="s">
        <v>12</v>
      </c>
    </row>
    <row r="6" spans="1:9" ht="12.75">
      <c r="A6" s="41" t="s">
        <v>15</v>
      </c>
      <c r="B6" s="39"/>
      <c r="C6" s="3" t="s">
        <v>405</v>
      </c>
      <c r="D6" s="3"/>
      <c r="E6" s="3"/>
      <c r="F6" s="3"/>
      <c r="G6" s="3"/>
      <c r="H6" s="221">
        <v>41274</v>
      </c>
      <c r="I6" s="221">
        <v>40909</v>
      </c>
    </row>
    <row r="7" spans="1:9" ht="13.5" thickBot="1">
      <c r="A7" s="42" t="s">
        <v>19</v>
      </c>
      <c r="B7" s="5" t="s">
        <v>117</v>
      </c>
      <c r="C7" s="7" t="s">
        <v>20</v>
      </c>
      <c r="D7" s="7"/>
      <c r="E7" s="7"/>
      <c r="F7" s="7"/>
      <c r="G7" s="7"/>
      <c r="H7" s="42" t="s">
        <v>22</v>
      </c>
      <c r="I7" s="42" t="s">
        <v>23</v>
      </c>
    </row>
    <row r="8" spans="1:9" ht="12.75">
      <c r="A8" s="87"/>
      <c r="B8" s="87"/>
      <c r="C8" s="222" t="s">
        <v>404</v>
      </c>
      <c r="D8" s="113"/>
      <c r="E8" s="113"/>
      <c r="F8" s="113"/>
      <c r="G8" s="113"/>
      <c r="H8" s="223"/>
      <c r="I8" s="87"/>
    </row>
    <row r="9" spans="1:9" ht="12.75">
      <c r="A9" s="87"/>
      <c r="B9" s="153"/>
      <c r="C9" s="410"/>
      <c r="D9" s="410"/>
      <c r="E9" s="410"/>
      <c r="F9" s="410"/>
      <c r="G9" s="410"/>
      <c r="H9" s="87"/>
      <c r="I9" s="87"/>
    </row>
    <row r="10" spans="1:9" ht="12.75">
      <c r="A10" s="153">
        <v>1</v>
      </c>
      <c r="B10" s="153"/>
      <c r="C10" s="286" t="s">
        <v>81</v>
      </c>
      <c r="D10" s="217"/>
      <c r="E10" s="217"/>
      <c r="F10" s="217"/>
      <c r="G10" s="224"/>
      <c r="H10" s="86"/>
      <c r="I10" s="87"/>
    </row>
    <row r="11" spans="1:9" ht="12.75">
      <c r="A11" s="153">
        <v>2</v>
      </c>
      <c r="B11" s="153"/>
      <c r="C11" s="286" t="s">
        <v>406</v>
      </c>
      <c r="D11" s="217"/>
      <c r="E11" s="217"/>
      <c r="F11" s="217"/>
      <c r="G11" s="224"/>
      <c r="H11" s="309">
        <v>452878067.43</v>
      </c>
      <c r="I11" s="301">
        <v>441440028.99</v>
      </c>
    </row>
    <row r="12" spans="1:9" ht="12.75">
      <c r="A12" s="153">
        <v>3</v>
      </c>
      <c r="B12" s="153"/>
      <c r="C12" s="286" t="s">
        <v>407</v>
      </c>
      <c r="D12" s="217"/>
      <c r="E12" s="217"/>
      <c r="F12" s="217"/>
      <c r="G12" s="224"/>
      <c r="H12" s="309">
        <v>9816888.97999999</v>
      </c>
      <c r="I12" s="301">
        <v>12900321.709999997</v>
      </c>
    </row>
    <row r="13" spans="1:9" ht="12.75">
      <c r="A13" s="153">
        <v>4</v>
      </c>
      <c r="B13" s="153"/>
      <c r="C13" s="286" t="s">
        <v>408</v>
      </c>
      <c r="D13" s="217"/>
      <c r="E13" s="217"/>
      <c r="F13" s="217"/>
      <c r="G13" s="224"/>
      <c r="H13" s="309">
        <v>-8321054.22</v>
      </c>
      <c r="I13" s="301">
        <v>-8321054.22</v>
      </c>
    </row>
    <row r="14" spans="1:9" ht="12.75">
      <c r="A14" s="153">
        <v>5</v>
      </c>
      <c r="B14" s="153"/>
      <c r="C14" s="287" t="s">
        <v>429</v>
      </c>
      <c r="D14" s="225"/>
      <c r="E14" s="225"/>
      <c r="F14" s="225"/>
      <c r="G14" s="288"/>
      <c r="H14" s="310">
        <f>SUM(H11:H13)</f>
        <v>454373902.18999994</v>
      </c>
      <c r="I14" s="294">
        <f>SUM(I11:I13)</f>
        <v>446019296.47999996</v>
      </c>
    </row>
    <row r="15" spans="1:9" ht="12.75">
      <c r="A15" s="153"/>
      <c r="B15" s="153"/>
      <c r="C15" s="286"/>
      <c r="D15" s="217"/>
      <c r="E15" s="217"/>
      <c r="F15" s="217"/>
      <c r="G15" s="224"/>
      <c r="H15" s="309"/>
      <c r="I15" s="301"/>
    </row>
    <row r="16" spans="1:9" ht="12.75">
      <c r="A16" s="153">
        <v>6</v>
      </c>
      <c r="B16" s="153"/>
      <c r="C16" s="286" t="s">
        <v>409</v>
      </c>
      <c r="D16" s="217"/>
      <c r="E16" s="217"/>
      <c r="F16" s="217"/>
      <c r="G16" s="224"/>
      <c r="H16" s="309"/>
      <c r="I16" s="301"/>
    </row>
    <row r="17" spans="1:9" ht="12.75">
      <c r="A17" s="153">
        <v>7</v>
      </c>
      <c r="B17" s="153"/>
      <c r="C17" s="286" t="s">
        <v>406</v>
      </c>
      <c r="D17" s="217"/>
      <c r="E17" s="217"/>
      <c r="F17" s="217"/>
      <c r="G17" s="224"/>
      <c r="H17" s="309">
        <v>122286740.78</v>
      </c>
      <c r="I17" s="301">
        <v>116489647.70999998</v>
      </c>
    </row>
    <row r="18" spans="1:9" ht="12.75">
      <c r="A18" s="153">
        <v>8</v>
      </c>
      <c r="B18" s="153"/>
      <c r="C18" s="286" t="s">
        <v>408</v>
      </c>
      <c r="D18" s="217"/>
      <c r="E18" s="217"/>
      <c r="F18" s="217"/>
      <c r="G18" s="224"/>
      <c r="H18" s="309"/>
      <c r="I18" s="301">
        <v>0</v>
      </c>
    </row>
    <row r="19" spans="1:9" ht="12.75">
      <c r="A19" s="153">
        <v>9</v>
      </c>
      <c r="B19" s="153"/>
      <c r="C19" s="287" t="s">
        <v>430</v>
      </c>
      <c r="D19" s="225"/>
      <c r="E19" s="225"/>
      <c r="F19" s="225"/>
      <c r="G19" s="288"/>
      <c r="H19" s="310">
        <f>SUM(H17:H18)</f>
        <v>122286740.78</v>
      </c>
      <c r="I19" s="294">
        <f>SUM(I17:I18)</f>
        <v>116489647.70999998</v>
      </c>
    </row>
    <row r="20" spans="1:9" ht="12.75">
      <c r="A20" s="153"/>
      <c r="B20" s="153"/>
      <c r="C20" s="286"/>
      <c r="D20" s="217"/>
      <c r="E20" s="217"/>
      <c r="F20" s="217"/>
      <c r="G20" s="224"/>
      <c r="H20" s="309"/>
      <c r="I20" s="301"/>
    </row>
    <row r="21" spans="1:9" ht="12.75">
      <c r="A21" s="153">
        <v>10</v>
      </c>
      <c r="B21" s="153"/>
      <c r="C21" s="286" t="s">
        <v>410</v>
      </c>
      <c r="D21" s="217"/>
      <c r="E21" s="217"/>
      <c r="F21" s="217"/>
      <c r="G21" s="224"/>
      <c r="H21" s="309"/>
      <c r="I21" s="301"/>
    </row>
    <row r="22" spans="1:9" ht="12.75">
      <c r="A22" s="153">
        <v>11</v>
      </c>
      <c r="B22" s="153"/>
      <c r="C22" s="286" t="s">
        <v>411</v>
      </c>
      <c r="D22" s="217"/>
      <c r="E22" s="217"/>
      <c r="F22" s="217"/>
      <c r="G22" s="224"/>
      <c r="H22" s="309">
        <v>39157873</v>
      </c>
      <c r="I22" s="301">
        <v>36363884.745454</v>
      </c>
    </row>
    <row r="23" spans="1:9" ht="12.75">
      <c r="A23" s="153">
        <v>12</v>
      </c>
      <c r="B23" s="153"/>
      <c r="C23" s="286" t="s">
        <v>412</v>
      </c>
      <c r="D23" s="217"/>
      <c r="E23" s="217"/>
      <c r="F23" s="217"/>
      <c r="G23" s="224"/>
      <c r="H23" s="309">
        <v>414851</v>
      </c>
      <c r="I23" s="301">
        <v>426383</v>
      </c>
    </row>
    <row r="24" spans="1:9" ht="12.75">
      <c r="A24" s="153">
        <v>13</v>
      </c>
      <c r="B24" s="153"/>
      <c r="C24" s="286" t="s">
        <v>413</v>
      </c>
      <c r="D24" s="217"/>
      <c r="E24" s="217"/>
      <c r="F24" s="217"/>
      <c r="G24" s="224"/>
      <c r="H24" s="309">
        <v>1226333.44</v>
      </c>
      <c r="I24" s="301">
        <v>1118476.4</v>
      </c>
    </row>
    <row r="25" spans="1:9" ht="12.75">
      <c r="A25" s="153">
        <v>14</v>
      </c>
      <c r="B25" s="153"/>
      <c r="C25" s="287" t="s">
        <v>431</v>
      </c>
      <c r="D25" s="225"/>
      <c r="E25" s="225"/>
      <c r="F25" s="225"/>
      <c r="G25" s="288"/>
      <c r="H25" s="310">
        <f>SUM(H22:H24)</f>
        <v>40799057.44</v>
      </c>
      <c r="I25" s="294">
        <f>SUM(I22:I24)</f>
        <v>37908744.145454</v>
      </c>
    </row>
    <row r="26" spans="1:9" ht="12.75">
      <c r="A26" s="153"/>
      <c r="B26" s="153"/>
      <c r="C26" s="286"/>
      <c r="D26" s="217"/>
      <c r="E26" s="217"/>
      <c r="F26" s="217"/>
      <c r="G26" s="224"/>
      <c r="H26" s="309"/>
      <c r="I26" s="301"/>
    </row>
    <row r="27" spans="1:9" ht="12.75">
      <c r="A27" s="153">
        <v>15</v>
      </c>
      <c r="B27" s="153"/>
      <c r="C27" s="286" t="s">
        <v>414</v>
      </c>
      <c r="D27" s="217"/>
      <c r="E27" s="217"/>
      <c r="F27" s="217"/>
      <c r="G27" s="224"/>
      <c r="H27" s="309"/>
      <c r="I27" s="301"/>
    </row>
    <row r="28" spans="1:9" ht="12.75">
      <c r="A28" s="153">
        <v>16</v>
      </c>
      <c r="B28" s="153"/>
      <c r="C28" s="286" t="s">
        <v>415</v>
      </c>
      <c r="D28" s="217"/>
      <c r="E28" s="217"/>
      <c r="F28" s="217"/>
      <c r="G28" s="224"/>
      <c r="H28" s="309">
        <v>30671096.31</v>
      </c>
      <c r="I28" s="301">
        <v>27993907.190000005</v>
      </c>
    </row>
    <row r="29" spans="1:9" ht="12.75">
      <c r="A29" s="153">
        <v>17</v>
      </c>
      <c r="B29" s="153"/>
      <c r="C29" s="286" t="s">
        <v>416</v>
      </c>
      <c r="D29" s="217"/>
      <c r="E29" s="217"/>
      <c r="F29" s="217"/>
      <c r="G29" s="224"/>
      <c r="H29" s="309">
        <v>7936534.95</v>
      </c>
      <c r="I29" s="301">
        <v>8339700.48</v>
      </c>
    </row>
    <row r="30" spans="1:9" ht="12.75">
      <c r="A30" s="153">
        <v>18</v>
      </c>
      <c r="B30" s="153"/>
      <c r="C30" s="286" t="s">
        <v>417</v>
      </c>
      <c r="D30" s="217"/>
      <c r="E30" s="217"/>
      <c r="F30" s="217"/>
      <c r="G30" s="224"/>
      <c r="H30" s="309"/>
      <c r="I30" s="301">
        <v>0</v>
      </c>
    </row>
    <row r="31" spans="1:9" ht="12.75">
      <c r="A31" s="153">
        <v>19</v>
      </c>
      <c r="B31" s="153"/>
      <c r="C31" s="287" t="s">
        <v>432</v>
      </c>
      <c r="D31" s="225"/>
      <c r="E31" s="225"/>
      <c r="F31" s="225"/>
      <c r="G31" s="288"/>
      <c r="H31" s="310">
        <f>SUM(H28:H30)</f>
        <v>38607631.26</v>
      </c>
      <c r="I31" s="294">
        <f>SUM(I28:I30)</f>
        <v>36333607.67</v>
      </c>
    </row>
    <row r="32" spans="1:9" ht="12.75">
      <c r="A32" s="153"/>
      <c r="B32" s="153"/>
      <c r="C32" s="286" t="s">
        <v>26</v>
      </c>
      <c r="D32" s="217"/>
      <c r="E32" s="217"/>
      <c r="F32" s="217"/>
      <c r="G32" s="224"/>
      <c r="H32" s="309"/>
      <c r="I32" s="301"/>
    </row>
    <row r="33" spans="1:9" ht="12.75">
      <c r="A33" s="153">
        <v>20</v>
      </c>
      <c r="B33" s="153"/>
      <c r="C33" s="287" t="s">
        <v>418</v>
      </c>
      <c r="D33" s="225"/>
      <c r="E33" s="225"/>
      <c r="F33" s="225"/>
      <c r="G33" s="288"/>
      <c r="H33" s="309">
        <v>429194.74</v>
      </c>
      <c r="I33" s="301">
        <v>425029.91000000003</v>
      </c>
    </row>
    <row r="34" spans="1:9" ht="12.75">
      <c r="A34" s="153"/>
      <c r="B34" s="153"/>
      <c r="C34" s="286"/>
      <c r="D34" s="217"/>
      <c r="E34" s="217"/>
      <c r="F34" s="217"/>
      <c r="G34" s="224"/>
      <c r="H34" s="309"/>
      <c r="I34" s="301"/>
    </row>
    <row r="35" spans="1:9" ht="12.75">
      <c r="A35" s="153">
        <v>21</v>
      </c>
      <c r="B35" s="153"/>
      <c r="C35" s="287" t="s">
        <v>433</v>
      </c>
      <c r="D35" s="225"/>
      <c r="E35" s="225"/>
      <c r="F35" s="225"/>
      <c r="G35" s="288"/>
      <c r="H35" s="309">
        <v>206301</v>
      </c>
      <c r="I35" s="301">
        <v>206301</v>
      </c>
    </row>
    <row r="36" spans="1:9" ht="12.75">
      <c r="A36" s="304">
        <v>21.1</v>
      </c>
      <c r="B36" s="153"/>
      <c r="C36" s="287" t="s">
        <v>583</v>
      </c>
      <c r="D36" s="225"/>
      <c r="E36" s="225"/>
      <c r="F36" s="225"/>
      <c r="G36" s="288"/>
      <c r="H36" s="309">
        <v>18568297.15</v>
      </c>
      <c r="I36" s="301">
        <v>18781253.01</v>
      </c>
    </row>
    <row r="37" spans="1:9" ht="12.75">
      <c r="A37" s="153">
        <v>22</v>
      </c>
      <c r="B37" s="153"/>
      <c r="C37" s="287" t="s">
        <v>421</v>
      </c>
      <c r="D37" s="225"/>
      <c r="E37" s="225"/>
      <c r="F37" s="225"/>
      <c r="G37" s="288"/>
      <c r="H37" s="309"/>
      <c r="I37" s="301"/>
    </row>
    <row r="38" spans="1:9" ht="12.75">
      <c r="A38" s="153">
        <v>23</v>
      </c>
      <c r="B38" s="153"/>
      <c r="C38" s="287" t="s">
        <v>434</v>
      </c>
      <c r="D38" s="225"/>
      <c r="E38" s="225"/>
      <c r="F38" s="225"/>
      <c r="G38" s="288"/>
      <c r="H38" s="310">
        <f>+H14-H19-H25-H31+H33+H35+H36</f>
        <v>271884265.59999996</v>
      </c>
      <c r="I38" s="294">
        <f>+I14-I19-I25-I31+I33+I35+I36</f>
        <v>274699880.874546</v>
      </c>
    </row>
    <row r="39" spans="1:9" ht="12.75">
      <c r="A39" s="44"/>
      <c r="B39" s="2"/>
      <c r="C39" s="226"/>
      <c r="D39" s="226"/>
      <c r="E39" s="226"/>
      <c r="F39" s="226"/>
      <c r="G39" s="226"/>
      <c r="H39" s="40"/>
      <c r="I39" s="46"/>
    </row>
    <row r="40" spans="1:9" ht="12.75">
      <c r="A40" s="167"/>
      <c r="B40" s="227"/>
      <c r="C40" s="228"/>
      <c r="D40" s="228"/>
      <c r="E40" s="228"/>
      <c r="F40" s="228"/>
      <c r="G40" s="228"/>
      <c r="H40" s="168"/>
      <c r="I40" s="169"/>
    </row>
    <row r="41" spans="1:9" ht="12.75">
      <c r="A41" s="44"/>
      <c r="B41" s="2"/>
      <c r="C41" s="226"/>
      <c r="D41" s="226"/>
      <c r="E41" s="226"/>
      <c r="F41" s="226"/>
      <c r="G41" s="226"/>
      <c r="H41" s="40"/>
      <c r="I41" s="46"/>
    </row>
    <row r="42" spans="1:9" ht="12.75">
      <c r="A42" s="53"/>
      <c r="B42" s="87"/>
      <c r="C42" s="411" t="s">
        <v>419</v>
      </c>
      <c r="D42" s="412"/>
      <c r="E42" s="412"/>
      <c r="F42" s="412"/>
      <c r="G42" s="412"/>
      <c r="H42" s="87"/>
      <c r="I42" s="87"/>
    </row>
    <row r="43" spans="1:9" ht="12.75">
      <c r="A43" s="53"/>
      <c r="B43" s="153"/>
      <c r="C43" s="413"/>
      <c r="D43" s="414"/>
      <c r="E43" s="414"/>
      <c r="F43" s="414"/>
      <c r="G43" s="415"/>
      <c r="H43" s="30"/>
      <c r="I43" s="87"/>
    </row>
    <row r="44" spans="1:9" ht="12.75">
      <c r="A44" s="157">
        <v>24</v>
      </c>
      <c r="B44" s="153"/>
      <c r="C44" s="407" t="s">
        <v>420</v>
      </c>
      <c r="D44" s="408"/>
      <c r="E44" s="408"/>
      <c r="F44" s="408"/>
      <c r="G44" s="409"/>
      <c r="H44" s="30"/>
      <c r="I44" s="87"/>
    </row>
    <row r="45" spans="1:9" ht="12.75">
      <c r="A45" s="157">
        <v>25</v>
      </c>
      <c r="B45" s="153"/>
      <c r="C45" s="53"/>
      <c r="D45" s="217"/>
      <c r="E45" s="217" t="s">
        <v>435</v>
      </c>
      <c r="F45" s="217"/>
      <c r="G45" s="224"/>
      <c r="H45" s="30"/>
      <c r="I45" s="87"/>
    </row>
    <row r="46" spans="1:9" ht="12.75">
      <c r="A46" s="157">
        <v>26</v>
      </c>
      <c r="B46" s="153"/>
      <c r="C46" s="53"/>
      <c r="D46" s="217"/>
      <c r="E46" s="217" t="s">
        <v>436</v>
      </c>
      <c r="F46" s="217"/>
      <c r="G46" s="224"/>
      <c r="H46" s="30"/>
      <c r="I46" s="87"/>
    </row>
    <row r="47" spans="1:9" ht="12.75">
      <c r="A47" s="157">
        <v>27</v>
      </c>
      <c r="B47" s="153"/>
      <c r="C47" s="53"/>
      <c r="D47" s="217"/>
      <c r="E47" s="217" t="s">
        <v>437</v>
      </c>
      <c r="F47" s="217"/>
      <c r="G47" s="224"/>
      <c r="H47" s="86"/>
      <c r="I47" s="86"/>
    </row>
    <row r="48" spans="1:9" ht="12.75">
      <c r="A48" s="157">
        <v>28</v>
      </c>
      <c r="B48" s="153"/>
      <c r="C48" s="53"/>
      <c r="D48" s="217"/>
      <c r="E48" s="217" t="s">
        <v>438</v>
      </c>
      <c r="F48" s="217"/>
      <c r="G48" s="224"/>
      <c r="H48" s="86"/>
      <c r="I48" s="86"/>
    </row>
    <row r="49" spans="1:9" ht="12.75">
      <c r="A49" s="157">
        <v>29</v>
      </c>
      <c r="B49" s="153"/>
      <c r="C49" s="53"/>
      <c r="D49" s="217"/>
      <c r="E49" s="217" t="s">
        <v>439</v>
      </c>
      <c r="F49" s="217"/>
      <c r="G49" s="224"/>
      <c r="H49" s="30"/>
      <c r="I49" s="87"/>
    </row>
    <row r="50" spans="1:9" ht="12.75">
      <c r="A50" s="157">
        <v>30</v>
      </c>
      <c r="B50" s="153"/>
      <c r="C50" s="53"/>
      <c r="D50" s="217"/>
      <c r="E50" s="217" t="s">
        <v>440</v>
      </c>
      <c r="F50" s="217"/>
      <c r="G50" s="224"/>
      <c r="H50" s="30"/>
      <c r="I50" s="87"/>
    </row>
    <row r="51" spans="1:9" ht="12.75">
      <c r="A51" s="157">
        <v>31</v>
      </c>
      <c r="B51" s="153"/>
      <c r="C51" s="53"/>
      <c r="D51" s="217"/>
      <c r="E51" s="217" t="s">
        <v>441</v>
      </c>
      <c r="F51" s="217"/>
      <c r="G51" s="224"/>
      <c r="H51" s="30"/>
      <c r="I51" s="87"/>
    </row>
    <row r="52" spans="1:9" ht="12.75">
      <c r="A52" s="157">
        <v>32</v>
      </c>
      <c r="B52" s="153"/>
      <c r="C52" s="53"/>
      <c r="D52" s="217"/>
      <c r="E52" s="217" t="s">
        <v>442</v>
      </c>
      <c r="F52" s="217"/>
      <c r="G52" s="224"/>
      <c r="H52" s="30"/>
      <c r="I52" s="87"/>
    </row>
    <row r="53" spans="1:9" ht="12.75">
      <c r="A53" s="157">
        <v>33</v>
      </c>
      <c r="B53" s="153"/>
      <c r="C53" s="53"/>
      <c r="D53" s="217"/>
      <c r="E53" s="217" t="s">
        <v>443</v>
      </c>
      <c r="F53" s="217"/>
      <c r="G53" s="224"/>
      <c r="H53" s="30"/>
      <c r="I53" s="87"/>
    </row>
    <row r="54" spans="1:9" ht="12.75">
      <c r="A54" s="157">
        <v>34</v>
      </c>
      <c r="B54" s="153"/>
      <c r="C54" s="53"/>
      <c r="D54" s="217"/>
      <c r="E54" s="217" t="s">
        <v>444</v>
      </c>
      <c r="F54" s="217"/>
      <c r="G54" s="224"/>
      <c r="H54" s="302" t="s">
        <v>582</v>
      </c>
      <c r="I54" s="87"/>
    </row>
    <row r="55" spans="1:9" ht="12.75">
      <c r="A55" s="83"/>
      <c r="B55" s="229"/>
      <c r="C55" s="83"/>
      <c r="D55" s="230"/>
      <c r="E55" s="230"/>
      <c r="F55" s="230"/>
      <c r="G55" s="231"/>
      <c r="H55" s="88"/>
      <c r="I55" s="125"/>
    </row>
    <row r="56" spans="1:9" ht="12.75">
      <c r="A56" s="83"/>
      <c r="B56" s="191"/>
      <c r="C56" s="88"/>
      <c r="D56" s="191" t="s">
        <v>445</v>
      </c>
      <c r="E56" s="230" t="s">
        <v>446</v>
      </c>
      <c r="F56" s="230"/>
      <c r="G56" s="230"/>
      <c r="H56" s="88"/>
      <c r="I56" s="163"/>
    </row>
    <row r="57" spans="1:9" ht="12.75">
      <c r="A57" s="54"/>
      <c r="B57" s="74"/>
      <c r="C57" s="9"/>
      <c r="D57" s="232"/>
      <c r="E57" s="232" t="s">
        <v>447</v>
      </c>
      <c r="F57" s="232"/>
      <c r="G57" s="232"/>
      <c r="H57" s="9"/>
      <c r="I57" s="85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2"/>
    </row>
    <row r="64" ht="12.75">
      <c r="B64" s="102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  <row r="76" ht="12.75">
      <c r="B76" s="102"/>
    </row>
    <row r="77" ht="12.75">
      <c r="B77" s="102"/>
    </row>
    <row r="78" ht="12.75">
      <c r="B78" s="102"/>
    </row>
    <row r="79" ht="12.75">
      <c r="B79" s="102"/>
    </row>
    <row r="80" ht="12.75">
      <c r="B80" s="102"/>
    </row>
    <row r="81" ht="12.75">
      <c r="B81" s="102"/>
    </row>
    <row r="82" ht="12.75">
      <c r="B82" s="102"/>
    </row>
    <row r="83" ht="12.75">
      <c r="B83" s="102"/>
    </row>
    <row r="84" ht="12.75">
      <c r="B84" s="102"/>
    </row>
    <row r="85" ht="12.75">
      <c r="B85" s="102"/>
    </row>
    <row r="86" ht="12.75">
      <c r="B86" s="102"/>
    </row>
    <row r="87" ht="12.75">
      <c r="B87" s="102"/>
    </row>
    <row r="88" ht="12.75">
      <c r="B88" s="102"/>
    </row>
    <row r="89" ht="12.75">
      <c r="B89" s="102"/>
    </row>
    <row r="90" ht="12.75">
      <c r="B90" s="102"/>
    </row>
    <row r="91" ht="12.75">
      <c r="B91" s="102"/>
    </row>
    <row r="92" ht="12.75">
      <c r="B92" s="102"/>
    </row>
    <row r="93" ht="12.75">
      <c r="B93" s="102"/>
    </row>
    <row r="94" ht="12.75">
      <c r="B94" s="102"/>
    </row>
    <row r="95" ht="12.75">
      <c r="B95" s="102"/>
    </row>
    <row r="96" ht="12.75">
      <c r="B96" s="102"/>
    </row>
    <row r="97" ht="12.75">
      <c r="B97" s="102"/>
    </row>
    <row r="98" ht="12.75">
      <c r="B98" s="102"/>
    </row>
    <row r="99" ht="12.75">
      <c r="B99" s="102"/>
    </row>
    <row r="100" ht="12.75">
      <c r="B100" s="102"/>
    </row>
    <row r="101" ht="12.75">
      <c r="B101" s="102"/>
    </row>
    <row r="102" ht="12.75">
      <c r="B102" s="102"/>
    </row>
    <row r="103" ht="12.75">
      <c r="B103" s="102"/>
    </row>
    <row r="104" ht="12.75">
      <c r="B104" s="102"/>
    </row>
    <row r="105" ht="12.75">
      <c r="B105" s="102"/>
    </row>
    <row r="106" ht="12.75">
      <c r="B106" s="102"/>
    </row>
    <row r="107" ht="12.75">
      <c r="B107" s="102"/>
    </row>
    <row r="108" ht="12.75">
      <c r="B108" s="102"/>
    </row>
    <row r="109" ht="12.75">
      <c r="B109" s="102"/>
    </row>
    <row r="110" ht="12.75">
      <c r="B110" s="102"/>
    </row>
    <row r="111" ht="12.75">
      <c r="B111" s="102"/>
    </row>
    <row r="112" ht="12.75">
      <c r="B112" s="102"/>
    </row>
    <row r="113" ht="12.75">
      <c r="B113" s="102"/>
    </row>
    <row r="114" ht="12.75">
      <c r="B114" s="102"/>
    </row>
    <row r="115" ht="12.75">
      <c r="B115" s="102"/>
    </row>
    <row r="116" ht="12.75">
      <c r="B116" s="102"/>
    </row>
    <row r="117" ht="12.75">
      <c r="B117" s="102"/>
    </row>
    <row r="118" ht="12.75">
      <c r="B118" s="102"/>
    </row>
    <row r="119" ht="12.75">
      <c r="B119" s="102"/>
    </row>
    <row r="120" ht="12.75">
      <c r="B120" s="102"/>
    </row>
    <row r="121" ht="12.75">
      <c r="B121" s="102"/>
    </row>
    <row r="122" ht="12.75">
      <c r="B122" s="102"/>
    </row>
    <row r="123" ht="12.75">
      <c r="B123" s="102"/>
    </row>
    <row r="124" ht="12.75">
      <c r="B124" s="102"/>
    </row>
    <row r="125" ht="12.75">
      <c r="B125" s="102"/>
    </row>
    <row r="126" ht="12.75">
      <c r="B126" s="102"/>
    </row>
    <row r="127" ht="12.75">
      <c r="B127" s="102"/>
    </row>
    <row r="128" ht="12.75">
      <c r="B128" s="102"/>
    </row>
    <row r="129" ht="12.75">
      <c r="B129" s="102"/>
    </row>
    <row r="130" ht="12.75">
      <c r="B130" s="102"/>
    </row>
    <row r="131" ht="12.75">
      <c r="B131" s="102"/>
    </row>
    <row r="132" ht="12.75">
      <c r="B132" s="102"/>
    </row>
    <row r="133" ht="12.75">
      <c r="B133" s="102"/>
    </row>
    <row r="134" ht="12.75">
      <c r="B134" s="102"/>
    </row>
    <row r="135" ht="12.75">
      <c r="B135" s="102"/>
    </row>
    <row r="136" ht="12.75">
      <c r="B136" s="102"/>
    </row>
    <row r="137" ht="12.75">
      <c r="B137" s="102"/>
    </row>
    <row r="138" ht="12.75">
      <c r="B138" s="102"/>
    </row>
    <row r="139" ht="12.75">
      <c r="B139" s="102"/>
    </row>
    <row r="140" ht="12.75">
      <c r="B140" s="102"/>
    </row>
    <row r="141" ht="12.75">
      <c r="B141" s="102"/>
    </row>
    <row r="142" ht="12.75">
      <c r="B142" s="102"/>
    </row>
    <row r="143" ht="12.75">
      <c r="B143" s="102"/>
    </row>
    <row r="144" ht="12.75">
      <c r="B144" s="102"/>
    </row>
    <row r="145" ht="12.75">
      <c r="B145" s="102"/>
    </row>
    <row r="146" ht="12.75">
      <c r="B146" s="102"/>
    </row>
    <row r="147" ht="12.75">
      <c r="B147" s="102"/>
    </row>
    <row r="148" ht="12.75">
      <c r="B148" s="102"/>
    </row>
    <row r="149" ht="12.75">
      <c r="B149" s="102"/>
    </row>
    <row r="150" ht="12.75">
      <c r="B150" s="102"/>
    </row>
    <row r="151" ht="12.75">
      <c r="B151" s="102"/>
    </row>
    <row r="152" ht="12.75">
      <c r="B152" s="102"/>
    </row>
    <row r="153" ht="12.75">
      <c r="B153" s="102"/>
    </row>
    <row r="154" ht="12.75">
      <c r="B154" s="102"/>
    </row>
    <row r="155" ht="12.75">
      <c r="B155" s="102"/>
    </row>
    <row r="156" ht="12.75">
      <c r="B156" s="102"/>
    </row>
    <row r="157" ht="12.75">
      <c r="B157" s="102"/>
    </row>
    <row r="158" ht="12.75">
      <c r="B158" s="102"/>
    </row>
    <row r="159" ht="12.75">
      <c r="B159" s="102"/>
    </row>
    <row r="160" ht="12.75">
      <c r="B160" s="102"/>
    </row>
    <row r="161" ht="12.75">
      <c r="B161" s="102"/>
    </row>
    <row r="162" ht="12.75">
      <c r="B162" s="102"/>
    </row>
    <row r="163" ht="12.75">
      <c r="B163" s="102"/>
    </row>
    <row r="164" ht="12.75">
      <c r="B164" s="102"/>
    </row>
    <row r="165" ht="12.75">
      <c r="B165" s="102"/>
    </row>
    <row r="166" ht="12.75">
      <c r="B166" s="102"/>
    </row>
    <row r="167" ht="12.75">
      <c r="B167" s="102"/>
    </row>
    <row r="168" ht="12.75">
      <c r="B168" s="102"/>
    </row>
    <row r="169" ht="12.75">
      <c r="B169" s="102"/>
    </row>
    <row r="170" ht="12.75">
      <c r="B170" s="102"/>
    </row>
    <row r="171" ht="12.75">
      <c r="B171" s="102"/>
    </row>
    <row r="172" ht="12.75">
      <c r="B172" s="102"/>
    </row>
    <row r="173" ht="12.75">
      <c r="B173" s="102"/>
    </row>
    <row r="174" ht="12.75">
      <c r="B174" s="102"/>
    </row>
    <row r="175" ht="12.75">
      <c r="B175" s="102"/>
    </row>
    <row r="176" ht="12.75">
      <c r="B176" s="102"/>
    </row>
    <row r="177" ht="12.75">
      <c r="B177" s="102"/>
    </row>
    <row r="178" ht="12.75">
      <c r="B178" s="102"/>
    </row>
    <row r="179" ht="12.75">
      <c r="B179" s="102"/>
    </row>
    <row r="180" ht="12.75">
      <c r="B180" s="102"/>
    </row>
    <row r="181" ht="12.75">
      <c r="B181" s="102"/>
    </row>
    <row r="182" ht="12.75">
      <c r="B182" s="102"/>
    </row>
    <row r="183" ht="12.75">
      <c r="B183" s="102"/>
    </row>
  </sheetData>
  <sheetProtection/>
  <mergeCells count="6">
    <mergeCell ref="A1:I1"/>
    <mergeCell ref="A2:I2"/>
    <mergeCell ref="C44:G44"/>
    <mergeCell ref="C9:G9"/>
    <mergeCell ref="C42:G42"/>
    <mergeCell ref="C43:G43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92" r:id="rId1"/>
  <headerFooter scaleWithDoc="0" alignWithMargins="0">
    <oddFooter>&amp;C&amp;F, Page &amp;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29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5.7109375" style="76" customWidth="1"/>
    <col min="2" max="2" width="1.28515625" style="76" customWidth="1"/>
    <col min="3" max="3" width="7.28125" style="76" customWidth="1"/>
    <col min="4" max="6" width="9.140625" style="76" customWidth="1"/>
    <col min="7" max="7" width="11.140625" style="76" bestFit="1" customWidth="1"/>
    <col min="8" max="8" width="14.140625" style="76" customWidth="1"/>
    <col min="9" max="9" width="13.57421875" style="76" customWidth="1"/>
    <col min="10" max="10" width="13.8515625" style="76" customWidth="1"/>
    <col min="11" max="11" width="15.57421875" style="76" customWidth="1"/>
    <col min="12" max="16384" width="9.140625" style="76" customWidth="1"/>
  </cols>
  <sheetData>
    <row r="1" spans="1:11" ht="17.25">
      <c r="A1" s="401" t="s">
        <v>74</v>
      </c>
      <c r="B1" s="402"/>
      <c r="C1" s="402"/>
      <c r="D1" s="402"/>
      <c r="E1" s="402"/>
      <c r="F1" s="402"/>
      <c r="G1" s="402"/>
      <c r="H1" s="402"/>
      <c r="I1" s="402"/>
      <c r="J1" s="402"/>
      <c r="K1" s="403"/>
    </row>
    <row r="2" spans="1:11" ht="17.25">
      <c r="A2" s="404" t="s">
        <v>75</v>
      </c>
      <c r="B2" s="405"/>
      <c r="C2" s="405"/>
      <c r="D2" s="405"/>
      <c r="E2" s="405"/>
      <c r="F2" s="405"/>
      <c r="G2" s="405"/>
      <c r="H2" s="405"/>
      <c r="I2" s="405"/>
      <c r="J2" s="405"/>
      <c r="K2" s="406"/>
    </row>
    <row r="3" spans="1:11" ht="12.75">
      <c r="A3" s="54"/>
      <c r="B3" s="9"/>
      <c r="C3" s="9"/>
      <c r="D3" s="9"/>
      <c r="E3" s="9"/>
      <c r="F3" s="9"/>
      <c r="G3" s="9"/>
      <c r="H3" s="9"/>
      <c r="I3" s="9"/>
      <c r="J3" s="9"/>
      <c r="K3" s="85"/>
    </row>
    <row r="4" spans="1:11" ht="12.75">
      <c r="A4" s="125"/>
      <c r="B4" s="88"/>
      <c r="C4" s="88"/>
      <c r="D4" s="88"/>
      <c r="E4" s="88"/>
      <c r="F4" s="88"/>
      <c r="G4" s="88"/>
      <c r="H4" s="126" t="s">
        <v>76</v>
      </c>
      <c r="I4" s="126" t="s">
        <v>77</v>
      </c>
      <c r="J4" s="126" t="s">
        <v>78</v>
      </c>
      <c r="K4" s="92" t="s">
        <v>79</v>
      </c>
    </row>
    <row r="5" spans="1:11" ht="12.75">
      <c r="A5" s="39"/>
      <c r="B5" s="40"/>
      <c r="C5" s="40"/>
      <c r="D5" s="40"/>
      <c r="E5" s="40"/>
      <c r="F5" s="40"/>
      <c r="G5" s="40"/>
      <c r="H5" s="39"/>
      <c r="I5" s="41" t="s">
        <v>80</v>
      </c>
      <c r="J5" s="41" t="s">
        <v>81</v>
      </c>
      <c r="K5" s="4" t="s">
        <v>26</v>
      </c>
    </row>
    <row r="6" spans="1:11" ht="12.75">
      <c r="A6" s="39"/>
      <c r="B6" s="40"/>
      <c r="C6" s="40"/>
      <c r="D6" s="40"/>
      <c r="E6" s="40"/>
      <c r="F6" s="3"/>
      <c r="G6" s="3"/>
      <c r="H6" s="41" t="s">
        <v>82</v>
      </c>
      <c r="I6" s="41" t="s">
        <v>82</v>
      </c>
      <c r="J6" s="41" t="s">
        <v>83</v>
      </c>
      <c r="K6" s="4" t="s">
        <v>84</v>
      </c>
    </row>
    <row r="7" spans="1:11" ht="12.75">
      <c r="A7" s="1" t="s">
        <v>15</v>
      </c>
      <c r="B7" s="3" t="s">
        <v>85</v>
      </c>
      <c r="C7" s="3"/>
      <c r="D7" s="3"/>
      <c r="E7" s="3"/>
      <c r="F7" s="3"/>
      <c r="G7" s="3"/>
      <c r="H7" s="41" t="s">
        <v>86</v>
      </c>
      <c r="I7" s="41" t="s">
        <v>87</v>
      </c>
      <c r="J7" s="41" t="s">
        <v>88</v>
      </c>
      <c r="K7" s="4" t="s">
        <v>89</v>
      </c>
    </row>
    <row r="8" spans="1:11" ht="13.5" thickBot="1">
      <c r="A8" s="5" t="s">
        <v>19</v>
      </c>
      <c r="B8" s="7" t="s">
        <v>20</v>
      </c>
      <c r="C8" s="7"/>
      <c r="D8" s="7"/>
      <c r="E8" s="7"/>
      <c r="F8" s="7"/>
      <c r="G8" s="7"/>
      <c r="H8" s="42" t="s">
        <v>21</v>
      </c>
      <c r="I8" s="42" t="s">
        <v>22</v>
      </c>
      <c r="J8" s="42" t="s">
        <v>23</v>
      </c>
      <c r="K8" s="8" t="s">
        <v>24</v>
      </c>
    </row>
    <row r="9" spans="1:11" ht="15.75" customHeight="1">
      <c r="A9" s="153">
        <v>1</v>
      </c>
      <c r="B9" s="53"/>
      <c r="C9" s="30" t="s">
        <v>90</v>
      </c>
      <c r="D9" s="30"/>
      <c r="E9" s="30"/>
      <c r="F9" s="30"/>
      <c r="G9" s="30"/>
      <c r="H9" s="305">
        <v>113176583.66000003</v>
      </c>
      <c r="I9" s="305">
        <v>3313056.3600000003</v>
      </c>
      <c r="J9" s="87"/>
      <c r="K9" s="86"/>
    </row>
    <row r="10" spans="1:11" ht="15.75" customHeight="1">
      <c r="A10" s="153">
        <v>2</v>
      </c>
      <c r="B10" s="53"/>
      <c r="C10" s="30" t="s">
        <v>91</v>
      </c>
      <c r="D10" s="30" t="s">
        <v>92</v>
      </c>
      <c r="E10" s="30"/>
      <c r="F10" s="30"/>
      <c r="G10" s="30"/>
      <c r="H10" s="296"/>
      <c r="I10" s="296"/>
      <c r="J10" s="87"/>
      <c r="K10" s="86"/>
    </row>
    <row r="11" spans="1:11" ht="15.75" customHeight="1">
      <c r="A11" s="153">
        <v>3</v>
      </c>
      <c r="B11" s="53"/>
      <c r="C11" s="30" t="s">
        <v>93</v>
      </c>
      <c r="D11" s="30"/>
      <c r="E11" s="30"/>
      <c r="F11" s="30"/>
      <c r="G11" s="30"/>
      <c r="H11" s="296">
        <v>12626827.199999996</v>
      </c>
      <c r="I11" s="296">
        <v>463181.16</v>
      </c>
      <c r="J11" s="87"/>
      <c r="K11" s="296">
        <v>0</v>
      </c>
    </row>
    <row r="12" spans="1:11" ht="15.75" customHeight="1">
      <c r="A12" s="153">
        <v>4</v>
      </c>
      <c r="B12" s="53"/>
      <c r="C12" s="30" t="s">
        <v>94</v>
      </c>
      <c r="D12" s="30"/>
      <c r="E12" s="30"/>
      <c r="F12" s="30"/>
      <c r="G12" s="30"/>
      <c r="H12" s="296">
        <v>862749.3600000002</v>
      </c>
      <c r="I12" s="296">
        <v>0</v>
      </c>
      <c r="J12" s="87"/>
      <c r="K12" s="296">
        <v>0</v>
      </c>
    </row>
    <row r="13" spans="1:11" ht="15.75" customHeight="1">
      <c r="A13" s="153">
        <v>5</v>
      </c>
      <c r="B13" s="53"/>
      <c r="C13" s="30" t="s">
        <v>95</v>
      </c>
      <c r="D13" s="30"/>
      <c r="E13" s="30"/>
      <c r="F13" s="30"/>
      <c r="G13" s="30"/>
      <c r="H13" s="296">
        <v>439684.4500000003</v>
      </c>
      <c r="I13" s="296">
        <v>0</v>
      </c>
      <c r="J13" s="87"/>
      <c r="K13" s="296">
        <v>0</v>
      </c>
    </row>
    <row r="14" spans="1:11" ht="15.75" customHeight="1">
      <c r="A14" s="153">
        <v>6</v>
      </c>
      <c r="B14" s="53"/>
      <c r="C14" s="30" t="s">
        <v>96</v>
      </c>
      <c r="D14" s="30"/>
      <c r="E14" s="30"/>
      <c r="F14" s="30"/>
      <c r="G14" s="30"/>
      <c r="H14" s="296">
        <v>43193.369999999995</v>
      </c>
      <c r="I14" s="296">
        <v>0</v>
      </c>
      <c r="J14" s="87"/>
      <c r="K14" s="296">
        <v>0</v>
      </c>
    </row>
    <row r="15" spans="1:11" ht="15.75" customHeight="1">
      <c r="A15" s="153">
        <v>7</v>
      </c>
      <c r="B15" s="53"/>
      <c r="C15" s="30" t="s">
        <v>97</v>
      </c>
      <c r="D15" s="30"/>
      <c r="E15" s="30"/>
      <c r="F15" s="30"/>
      <c r="G15" s="30"/>
      <c r="H15" s="296">
        <v>613669.1000000002</v>
      </c>
      <c r="I15" s="296">
        <v>2461.8</v>
      </c>
      <c r="J15" s="87"/>
      <c r="K15" s="296">
        <v>0</v>
      </c>
    </row>
    <row r="16" spans="1:11" ht="15.75" customHeight="1">
      <c r="A16" s="153">
        <v>8</v>
      </c>
      <c r="B16" s="53"/>
      <c r="C16" s="30"/>
      <c r="D16" s="30"/>
      <c r="E16" s="30"/>
      <c r="F16" s="30"/>
      <c r="G16" s="130" t="s">
        <v>98</v>
      </c>
      <c r="H16" s="327">
        <f>SUM(H10:H15)</f>
        <v>14586123.479999995</v>
      </c>
      <c r="I16" s="327">
        <f>SUM(I10:I15)</f>
        <v>465642.95999999996</v>
      </c>
      <c r="J16" s="87"/>
      <c r="K16" s="86"/>
    </row>
    <row r="17" spans="1:11" ht="15.75" customHeight="1">
      <c r="A17" s="153">
        <v>9</v>
      </c>
      <c r="B17" s="53"/>
      <c r="C17" s="30" t="s">
        <v>99</v>
      </c>
      <c r="D17" s="30" t="s">
        <v>100</v>
      </c>
      <c r="E17" s="30"/>
      <c r="F17" s="30"/>
      <c r="G17" s="30"/>
      <c r="H17" s="296"/>
      <c r="I17" s="296"/>
      <c r="J17" s="87"/>
      <c r="K17" s="86"/>
    </row>
    <row r="18" spans="1:11" ht="15.75" customHeight="1">
      <c r="A18" s="153">
        <v>10</v>
      </c>
      <c r="B18" s="53"/>
      <c r="C18" s="30" t="s">
        <v>101</v>
      </c>
      <c r="D18" s="30"/>
      <c r="E18" s="30"/>
      <c r="F18" s="30"/>
      <c r="G18" s="30"/>
      <c r="H18" s="296">
        <v>1479673.670000001</v>
      </c>
      <c r="I18" s="296">
        <v>0</v>
      </c>
      <c r="J18" s="87"/>
      <c r="K18" s="296">
        <v>0</v>
      </c>
    </row>
    <row r="19" spans="1:11" ht="15.75" customHeight="1">
      <c r="A19" s="153">
        <v>11</v>
      </c>
      <c r="B19" s="53"/>
      <c r="C19" s="30" t="s">
        <v>102</v>
      </c>
      <c r="D19" s="30"/>
      <c r="E19" s="30"/>
      <c r="F19" s="30"/>
      <c r="G19" s="30"/>
      <c r="H19" s="296">
        <v>698502.4199999999</v>
      </c>
      <c r="I19" s="296">
        <v>0</v>
      </c>
      <c r="J19" s="87"/>
      <c r="K19" s="296">
        <v>0</v>
      </c>
    </row>
    <row r="20" spans="1:11" ht="15.75" customHeight="1">
      <c r="A20" s="153">
        <v>12</v>
      </c>
      <c r="B20" s="53"/>
      <c r="C20" s="30" t="s">
        <v>103</v>
      </c>
      <c r="D20" s="30"/>
      <c r="E20" s="30"/>
      <c r="F20" s="30"/>
      <c r="G20" s="30"/>
      <c r="H20" s="296">
        <v>7077182.279999999</v>
      </c>
      <c r="I20" s="296">
        <v>1.825806172917055E-11</v>
      </c>
      <c r="J20" s="87"/>
      <c r="K20" s="296">
        <v>0</v>
      </c>
    </row>
    <row r="21" spans="1:11" ht="15.75" customHeight="1">
      <c r="A21" s="153">
        <v>13</v>
      </c>
      <c r="B21" s="53"/>
      <c r="C21" s="30"/>
      <c r="D21" s="30"/>
      <c r="E21" s="30"/>
      <c r="F21" s="30"/>
      <c r="G21" s="130" t="s">
        <v>104</v>
      </c>
      <c r="H21" s="327">
        <f>SUM(H17:H20)</f>
        <v>9255358.370000001</v>
      </c>
      <c r="I21" s="327">
        <f>SUM(I17:I20)</f>
        <v>1.825806172917055E-11</v>
      </c>
      <c r="J21" s="87"/>
      <c r="K21" s="86"/>
    </row>
    <row r="22" spans="1:11" ht="15.75" customHeight="1">
      <c r="A22" s="153">
        <v>14</v>
      </c>
      <c r="B22" s="53"/>
      <c r="C22" s="30" t="s">
        <v>105</v>
      </c>
      <c r="D22" s="30"/>
      <c r="E22" s="30"/>
      <c r="F22" s="30"/>
      <c r="G22" s="30"/>
      <c r="H22" s="327">
        <f>+H9+H16-H21</f>
        <v>118507348.77000001</v>
      </c>
      <c r="I22" s="327">
        <f>+I9+I16-I21</f>
        <v>3778699.3200000003</v>
      </c>
      <c r="J22" s="87"/>
      <c r="K22" s="86"/>
    </row>
    <row r="23" spans="1:11" ht="15.75" customHeight="1">
      <c r="A23" s="84">
        <v>15</v>
      </c>
      <c r="B23" s="54"/>
      <c r="C23" s="9" t="s">
        <v>106</v>
      </c>
      <c r="D23" s="9"/>
      <c r="E23" s="9"/>
      <c r="F23" s="9"/>
      <c r="G23" s="9"/>
      <c r="H23" s="9"/>
      <c r="I23" s="132" t="s">
        <v>584</v>
      </c>
      <c r="J23" s="9"/>
      <c r="K23" s="85"/>
    </row>
    <row r="24" spans="1:11" ht="15.75" customHeight="1">
      <c r="A24" s="153">
        <v>16</v>
      </c>
      <c r="B24" s="53"/>
      <c r="C24" s="10"/>
      <c r="D24" s="30"/>
      <c r="E24" s="30"/>
      <c r="F24" s="30"/>
      <c r="G24" s="30"/>
      <c r="H24" s="30"/>
      <c r="I24" s="30"/>
      <c r="J24" s="30"/>
      <c r="K24" s="124"/>
    </row>
    <row r="25" spans="1:11" ht="15.75" customHeight="1">
      <c r="A25" s="153">
        <v>17</v>
      </c>
      <c r="B25" s="53"/>
      <c r="C25" s="30"/>
      <c r="D25" s="30"/>
      <c r="E25" s="30"/>
      <c r="F25" s="30"/>
      <c r="G25" s="30"/>
      <c r="H25" s="30"/>
      <c r="I25" s="30"/>
      <c r="J25" s="30"/>
      <c r="K25" s="86"/>
    </row>
    <row r="26" spans="1:11" ht="15.75" customHeight="1">
      <c r="A26" s="153">
        <v>18</v>
      </c>
      <c r="B26" s="53"/>
      <c r="C26" s="30" t="s">
        <v>107</v>
      </c>
      <c r="D26" s="30"/>
      <c r="E26" s="30"/>
      <c r="F26" s="30"/>
      <c r="G26" s="30"/>
      <c r="H26" s="30"/>
      <c r="I26" s="30"/>
      <c r="J26" s="129" t="s">
        <v>585</v>
      </c>
      <c r="K26" s="86"/>
    </row>
    <row r="27" spans="1:11" ht="15.75" customHeight="1">
      <c r="A27" s="153">
        <v>19</v>
      </c>
      <c r="B27" s="53"/>
      <c r="C27" s="20" t="s">
        <v>576</v>
      </c>
      <c r="D27" s="30"/>
      <c r="E27" s="30"/>
      <c r="F27" s="30"/>
      <c r="G27" s="30"/>
      <c r="H27" s="30"/>
      <c r="I27" s="30"/>
      <c r="J27" s="30"/>
      <c r="K27" s="86"/>
    </row>
    <row r="28" spans="1:11" ht="15.75" customHeight="1">
      <c r="A28" s="153">
        <v>20</v>
      </c>
      <c r="B28" s="53"/>
      <c r="C28" s="30"/>
      <c r="D28" s="30"/>
      <c r="E28" s="30"/>
      <c r="F28" s="30"/>
      <c r="G28" s="30"/>
      <c r="H28" s="30"/>
      <c r="I28" s="30"/>
      <c r="J28" s="30"/>
      <c r="K28" s="86"/>
    </row>
    <row r="29" spans="1:11" ht="15.75" customHeight="1">
      <c r="A29" s="155">
        <v>21</v>
      </c>
      <c r="B29" s="108"/>
      <c r="C29" s="113"/>
      <c r="D29" s="113"/>
      <c r="E29" s="113"/>
      <c r="F29" s="113"/>
      <c r="G29" s="113"/>
      <c r="H29" s="113"/>
      <c r="I29" s="113"/>
      <c r="J29" s="113"/>
      <c r="K29" s="109"/>
    </row>
  </sheetData>
  <sheetProtection/>
  <mergeCells count="2">
    <mergeCell ref="A1:K1"/>
    <mergeCell ref="A2:K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2" r:id="rId1"/>
  <headerFooter scaleWithDoc="0" alignWithMargins="0">
    <oddFooter>&amp;C&amp;F, Page &amp;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M79"/>
  <sheetViews>
    <sheetView zoomScale="70" zoomScaleNormal="70" zoomScalePageLayoutView="0" workbookViewId="0" topLeftCell="A1">
      <selection activeCell="I41" sqref="I41"/>
    </sheetView>
  </sheetViews>
  <sheetFormatPr defaultColWidth="9.140625" defaultRowHeight="12.75"/>
  <cols>
    <col min="1" max="1" width="5.140625" style="76" customWidth="1"/>
    <col min="2" max="2" width="5.57421875" style="76" bestFit="1" customWidth="1"/>
    <col min="3" max="3" width="3.7109375" style="76" customWidth="1"/>
    <col min="4" max="6" width="2.7109375" style="76" customWidth="1"/>
    <col min="7" max="7" width="32.57421875" style="76" customWidth="1"/>
    <col min="8" max="8" width="18.00390625" style="76" bestFit="1" customWidth="1"/>
    <col min="9" max="9" width="17.28125" style="76" bestFit="1" customWidth="1"/>
    <col min="10" max="10" width="14.00390625" style="76" customWidth="1"/>
    <col min="11" max="11" width="12.7109375" style="76" bestFit="1" customWidth="1"/>
    <col min="12" max="12" width="18.00390625" style="76" bestFit="1" customWidth="1"/>
    <col min="13" max="16384" width="9.140625" style="76" customWidth="1"/>
  </cols>
  <sheetData>
    <row r="1" spans="1:12" ht="17.25">
      <c r="A1" s="401" t="s">
        <v>108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3"/>
    </row>
    <row r="2" spans="1:12" ht="17.25">
      <c r="A2" s="404" t="s">
        <v>109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6"/>
    </row>
    <row r="3" spans="1:12" ht="12.75">
      <c r="A3" s="416" t="s">
        <v>110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8"/>
    </row>
    <row r="4" spans="1:12" ht="12.75">
      <c r="A4" s="23"/>
      <c r="B4" s="233"/>
      <c r="C4" s="105"/>
      <c r="D4" s="105"/>
      <c r="E4" s="105"/>
      <c r="F4" s="105"/>
      <c r="G4" s="105"/>
      <c r="H4" s="105"/>
      <c r="I4" s="105"/>
      <c r="J4" s="105"/>
      <c r="K4" s="105"/>
      <c r="L4" s="85"/>
    </row>
    <row r="5" spans="1:13" ht="12.75">
      <c r="A5" s="125"/>
      <c r="B5" s="163"/>
      <c r="C5" s="88"/>
      <c r="D5" s="88"/>
      <c r="E5" s="88"/>
      <c r="F5" s="88"/>
      <c r="G5" s="163"/>
      <c r="H5" s="92"/>
      <c r="I5" s="234" t="s">
        <v>112</v>
      </c>
      <c r="J5" s="92" t="s">
        <v>111</v>
      </c>
      <c r="K5" s="92" t="s">
        <v>451</v>
      </c>
      <c r="L5" s="92" t="s">
        <v>26</v>
      </c>
      <c r="M5" s="40"/>
    </row>
    <row r="6" spans="1:13" ht="12.75">
      <c r="A6" s="39"/>
      <c r="B6" s="46"/>
      <c r="C6" s="40"/>
      <c r="D6" s="40"/>
      <c r="E6" s="40"/>
      <c r="F6" s="40"/>
      <c r="G6" s="46"/>
      <c r="H6" s="4"/>
      <c r="I6" s="4" t="s">
        <v>114</v>
      </c>
      <c r="J6" s="4" t="s">
        <v>113</v>
      </c>
      <c r="K6" s="4" t="s">
        <v>454</v>
      </c>
      <c r="L6" s="4" t="s">
        <v>26</v>
      </c>
      <c r="M6" s="40"/>
    </row>
    <row r="7" spans="1:13" ht="12.75">
      <c r="A7" s="39"/>
      <c r="B7" s="46"/>
      <c r="C7" s="40"/>
      <c r="D7" s="40"/>
      <c r="E7" s="40"/>
      <c r="F7" s="40"/>
      <c r="G7" s="46"/>
      <c r="H7" s="4" t="s">
        <v>12</v>
      </c>
      <c r="I7" s="4" t="s">
        <v>424</v>
      </c>
      <c r="J7" s="4" t="s">
        <v>18</v>
      </c>
      <c r="K7" s="4" t="s">
        <v>115</v>
      </c>
      <c r="L7" s="4" t="s">
        <v>12</v>
      </c>
      <c r="M7" s="40"/>
    </row>
    <row r="8" spans="1:13" ht="12.75">
      <c r="A8" s="39"/>
      <c r="B8" s="46"/>
      <c r="C8" s="40"/>
      <c r="D8" s="40"/>
      <c r="E8" s="40"/>
      <c r="F8" s="40"/>
      <c r="G8" s="46"/>
      <c r="H8" s="4" t="s">
        <v>116</v>
      </c>
      <c r="I8" s="4" t="s">
        <v>337</v>
      </c>
      <c r="J8" s="49" t="s">
        <v>450</v>
      </c>
      <c r="K8" s="49" t="s">
        <v>120</v>
      </c>
      <c r="L8" s="4" t="s">
        <v>425</v>
      </c>
      <c r="M8" s="40"/>
    </row>
    <row r="9" spans="1:13" ht="12.75">
      <c r="A9" s="39"/>
      <c r="B9" s="46"/>
      <c r="C9" s="40"/>
      <c r="D9" s="40"/>
      <c r="E9" s="40"/>
      <c r="F9" s="3"/>
      <c r="G9" s="4"/>
      <c r="H9" s="4" t="s">
        <v>453</v>
      </c>
      <c r="I9" s="4" t="s">
        <v>450</v>
      </c>
      <c r="J9" s="4" t="s">
        <v>452</v>
      </c>
      <c r="K9" s="4" t="s">
        <v>455</v>
      </c>
      <c r="L9" s="4" t="s">
        <v>453</v>
      </c>
      <c r="M9" s="40"/>
    </row>
    <row r="10" spans="1:13" ht="12.75">
      <c r="A10" s="1" t="s">
        <v>15</v>
      </c>
      <c r="B10" s="49"/>
      <c r="C10" s="3" t="s">
        <v>118</v>
      </c>
      <c r="D10" s="3"/>
      <c r="E10" s="3"/>
      <c r="F10" s="3"/>
      <c r="G10" s="4"/>
      <c r="H10" s="4" t="s">
        <v>337</v>
      </c>
      <c r="I10" s="4" t="s">
        <v>451</v>
      </c>
      <c r="J10" s="4" t="s">
        <v>120</v>
      </c>
      <c r="K10" s="4" t="s">
        <v>121</v>
      </c>
      <c r="L10" s="4" t="s">
        <v>337</v>
      </c>
      <c r="M10" s="40"/>
    </row>
    <row r="11" spans="1:13" ht="13.5" thickBot="1">
      <c r="A11" s="5" t="s">
        <v>19</v>
      </c>
      <c r="B11" s="165" t="s">
        <v>117</v>
      </c>
      <c r="C11" s="7" t="s">
        <v>20</v>
      </c>
      <c r="D11" s="7"/>
      <c r="E11" s="7"/>
      <c r="F11" s="7"/>
      <c r="G11" s="8"/>
      <c r="H11" s="8" t="s">
        <v>21</v>
      </c>
      <c r="I11" s="8" t="s">
        <v>22</v>
      </c>
      <c r="J11" s="8" t="s">
        <v>23</v>
      </c>
      <c r="K11" s="8" t="s">
        <v>24</v>
      </c>
      <c r="L11" s="8" t="s">
        <v>25</v>
      </c>
      <c r="M11" s="40"/>
    </row>
    <row r="12" spans="1:13" ht="12.75">
      <c r="A12" s="235"/>
      <c r="B12" s="236"/>
      <c r="C12" s="237" t="s">
        <v>456</v>
      </c>
      <c r="D12" s="238" t="s">
        <v>457</v>
      </c>
      <c r="E12" s="239"/>
      <c r="F12" s="239"/>
      <c r="G12" s="240"/>
      <c r="H12" s="241"/>
      <c r="I12" s="241"/>
      <c r="J12" s="241"/>
      <c r="K12" s="241"/>
      <c r="L12" s="241"/>
      <c r="M12" s="40"/>
    </row>
    <row r="13" spans="1:13" ht="12.75">
      <c r="A13" s="84">
        <v>1</v>
      </c>
      <c r="B13" s="166">
        <v>311</v>
      </c>
      <c r="C13" s="9"/>
      <c r="D13" s="9" t="s">
        <v>32</v>
      </c>
      <c r="E13" s="9"/>
      <c r="F13" s="9"/>
      <c r="G13" s="85"/>
      <c r="H13" s="307">
        <v>24841</v>
      </c>
      <c r="I13" s="307">
        <v>0</v>
      </c>
      <c r="J13" s="307">
        <v>0</v>
      </c>
      <c r="K13" s="307">
        <v>0</v>
      </c>
      <c r="L13" s="307">
        <f>SUM(H13:K13)</f>
        <v>24841</v>
      </c>
      <c r="M13" s="40"/>
    </row>
    <row r="14" spans="1:13" ht="12.75">
      <c r="A14" s="84">
        <v>2</v>
      </c>
      <c r="B14" s="166">
        <v>312</v>
      </c>
      <c r="C14" s="9"/>
      <c r="D14" s="9" t="s">
        <v>33</v>
      </c>
      <c r="E14" s="9"/>
      <c r="F14" s="9"/>
      <c r="G14" s="85"/>
      <c r="H14" s="307">
        <v>46920.57</v>
      </c>
      <c r="I14" s="307">
        <v>-41.28</v>
      </c>
      <c r="J14" s="307">
        <v>0</v>
      </c>
      <c r="K14" s="307">
        <v>0</v>
      </c>
      <c r="L14" s="307">
        <f aca="true" t="shared" si="0" ref="L14:L19">SUM(H14:K14)</f>
        <v>46879.29</v>
      </c>
      <c r="M14" s="40"/>
    </row>
    <row r="15" spans="1:13" ht="12.75">
      <c r="A15" s="84">
        <v>3</v>
      </c>
      <c r="B15" s="166">
        <v>313</v>
      </c>
      <c r="C15" s="9"/>
      <c r="D15" s="9" t="s">
        <v>34</v>
      </c>
      <c r="E15" s="9"/>
      <c r="F15" s="9"/>
      <c r="G15" s="85"/>
      <c r="H15" s="307">
        <v>0</v>
      </c>
      <c r="I15" s="307">
        <v>0</v>
      </c>
      <c r="J15" s="307">
        <v>0</v>
      </c>
      <c r="K15" s="307">
        <v>0</v>
      </c>
      <c r="L15" s="307">
        <f t="shared" si="0"/>
        <v>0</v>
      </c>
      <c r="M15" s="40"/>
    </row>
    <row r="16" spans="1:13" ht="12.75">
      <c r="A16" s="84">
        <v>4</v>
      </c>
      <c r="B16" s="166">
        <v>314</v>
      </c>
      <c r="C16" s="9"/>
      <c r="D16" s="9" t="s">
        <v>35</v>
      </c>
      <c r="E16" s="9"/>
      <c r="F16" s="9"/>
      <c r="G16" s="85"/>
      <c r="H16" s="307">
        <v>0</v>
      </c>
      <c r="I16" s="307">
        <v>0</v>
      </c>
      <c r="J16" s="307">
        <v>0</v>
      </c>
      <c r="K16" s="307">
        <v>0</v>
      </c>
      <c r="L16" s="307">
        <f t="shared" si="0"/>
        <v>0</v>
      </c>
      <c r="M16" s="40"/>
    </row>
    <row r="17" spans="1:13" ht="12.75">
      <c r="A17" s="84">
        <v>5</v>
      </c>
      <c r="B17" s="166">
        <v>315</v>
      </c>
      <c r="C17" s="9"/>
      <c r="D17" s="9" t="s">
        <v>36</v>
      </c>
      <c r="E17" s="9"/>
      <c r="F17" s="9"/>
      <c r="G17" s="85"/>
      <c r="H17" s="307">
        <v>-2681326.77</v>
      </c>
      <c r="I17" s="307">
        <v>-569802.2400000001</v>
      </c>
      <c r="J17" s="307">
        <v>934086.1599999999</v>
      </c>
      <c r="K17" s="307">
        <v>0</v>
      </c>
      <c r="L17" s="307">
        <f t="shared" si="0"/>
        <v>-2317042.8500000006</v>
      </c>
      <c r="M17" s="40"/>
    </row>
    <row r="18" spans="1:13" ht="12.75">
      <c r="A18" s="84">
        <v>6</v>
      </c>
      <c r="B18" s="166">
        <v>316</v>
      </c>
      <c r="C18" s="9"/>
      <c r="D18" s="9" t="s">
        <v>37</v>
      </c>
      <c r="E18" s="9"/>
      <c r="F18" s="9"/>
      <c r="G18" s="85"/>
      <c r="H18" s="307">
        <v>-969330.7899999999</v>
      </c>
      <c r="I18" s="307">
        <v>-445356.68000000017</v>
      </c>
      <c r="J18" s="307">
        <v>11128.61</v>
      </c>
      <c r="K18" s="307">
        <v>20676.98</v>
      </c>
      <c r="L18" s="307">
        <f t="shared" si="0"/>
        <v>-1382881.8800000001</v>
      </c>
      <c r="M18" s="40"/>
    </row>
    <row r="19" spans="1:13" ht="12.75">
      <c r="A19" s="84">
        <v>7</v>
      </c>
      <c r="B19" s="166">
        <v>317</v>
      </c>
      <c r="C19" s="9"/>
      <c r="D19" s="9" t="s">
        <v>38</v>
      </c>
      <c r="E19" s="9"/>
      <c r="F19" s="9"/>
      <c r="G19" s="85"/>
      <c r="H19" s="307">
        <v>-17281.76</v>
      </c>
      <c r="I19" s="307">
        <v>-2505.119999999994</v>
      </c>
      <c r="J19" s="307">
        <v>456.38</v>
      </c>
      <c r="K19" s="307">
        <v>0</v>
      </c>
      <c r="L19" s="307">
        <f t="shared" si="0"/>
        <v>-19330.499999999993</v>
      </c>
      <c r="M19" s="40"/>
    </row>
    <row r="20" spans="1:13" ht="13.5" thickBot="1">
      <c r="A20" s="153">
        <v>8</v>
      </c>
      <c r="B20" s="242"/>
      <c r="C20" s="30"/>
      <c r="D20" s="30"/>
      <c r="E20" s="129" t="s">
        <v>39</v>
      </c>
      <c r="F20" s="30"/>
      <c r="G20" s="86"/>
      <c r="H20" s="297">
        <f>SUM(H13:H19)</f>
        <v>-3596177.75</v>
      </c>
      <c r="I20" s="326">
        <f>SUM(I13:I19)</f>
        <v>-1017705.3200000003</v>
      </c>
      <c r="J20" s="326">
        <f>SUM(J13:J19)</f>
        <v>945671.1499999999</v>
      </c>
      <c r="K20" s="326">
        <f>SUM(K13:K19)</f>
        <v>20676.98</v>
      </c>
      <c r="L20" s="326">
        <f>SUM(L13:L19)</f>
        <v>-3647534.9400000004</v>
      </c>
      <c r="M20" s="40"/>
    </row>
    <row r="21" spans="1:13" ht="13.5" thickTop="1">
      <c r="A21" s="1"/>
      <c r="B21" s="49"/>
      <c r="C21" s="40"/>
      <c r="D21" s="40"/>
      <c r="E21" s="40"/>
      <c r="F21" s="40"/>
      <c r="G21" s="46"/>
      <c r="H21" s="308"/>
      <c r="I21" s="308"/>
      <c r="J21" s="308"/>
      <c r="K21" s="308"/>
      <c r="L21" s="308"/>
      <c r="M21" s="40"/>
    </row>
    <row r="22" spans="1:13" ht="12.75">
      <c r="A22" s="84"/>
      <c r="B22" s="166"/>
      <c r="C22" s="243" t="s">
        <v>458</v>
      </c>
      <c r="D22" s="244" t="s">
        <v>459</v>
      </c>
      <c r="E22" s="105"/>
      <c r="F22" s="105"/>
      <c r="G22" s="94"/>
      <c r="H22" s="307"/>
      <c r="I22" s="307"/>
      <c r="J22" s="307"/>
      <c r="K22" s="307"/>
      <c r="L22" s="307"/>
      <c r="M22" s="40"/>
    </row>
    <row r="23" spans="1:13" ht="12.75">
      <c r="A23" s="84">
        <v>9</v>
      </c>
      <c r="B23" s="166">
        <v>321</v>
      </c>
      <c r="C23" s="9"/>
      <c r="D23" s="9" t="s">
        <v>32</v>
      </c>
      <c r="E23" s="9"/>
      <c r="F23" s="9"/>
      <c r="G23" s="85"/>
      <c r="H23" s="307">
        <v>-864521.5400000003</v>
      </c>
      <c r="I23" s="307">
        <v>-197390.34</v>
      </c>
      <c r="J23" s="307">
        <v>314553.54000000004</v>
      </c>
      <c r="K23" s="307">
        <v>0</v>
      </c>
      <c r="L23" s="307">
        <f>SUM(H23:K23)</f>
        <v>-747358.3400000003</v>
      </c>
      <c r="M23" s="40"/>
    </row>
    <row r="24" spans="1:13" ht="12.75">
      <c r="A24" s="84">
        <v>10</v>
      </c>
      <c r="B24" s="166">
        <v>322</v>
      </c>
      <c r="C24" s="9"/>
      <c r="D24" s="9" t="s">
        <v>40</v>
      </c>
      <c r="E24" s="9"/>
      <c r="F24" s="9"/>
      <c r="G24" s="85"/>
      <c r="H24" s="307">
        <v>0</v>
      </c>
      <c r="I24" s="307">
        <v>0</v>
      </c>
      <c r="J24" s="307">
        <v>0</v>
      </c>
      <c r="K24" s="307">
        <v>0</v>
      </c>
      <c r="L24" s="307">
        <f>SUM(H24:K24)</f>
        <v>0</v>
      </c>
      <c r="M24" s="40"/>
    </row>
    <row r="25" spans="1:13" ht="12.75">
      <c r="A25" s="84">
        <v>11</v>
      </c>
      <c r="B25" s="166">
        <v>323</v>
      </c>
      <c r="C25" s="9"/>
      <c r="D25" s="9" t="s">
        <v>41</v>
      </c>
      <c r="E25" s="9"/>
      <c r="F25" s="9"/>
      <c r="G25" s="85"/>
      <c r="H25" s="307">
        <v>0</v>
      </c>
      <c r="I25" s="307">
        <v>0</v>
      </c>
      <c r="J25" s="307">
        <v>0</v>
      </c>
      <c r="K25" s="307">
        <v>0</v>
      </c>
      <c r="L25" s="307">
        <f>SUM(H25:K25)</f>
        <v>0</v>
      </c>
      <c r="M25" s="40"/>
    </row>
    <row r="26" spans="1:13" ht="12.75">
      <c r="A26" s="84">
        <v>12</v>
      </c>
      <c r="B26" s="166">
        <v>324</v>
      </c>
      <c r="C26" s="9"/>
      <c r="D26" s="9" t="s">
        <v>42</v>
      </c>
      <c r="E26" s="9"/>
      <c r="F26" s="9"/>
      <c r="G26" s="85"/>
      <c r="H26" s="307">
        <v>-6274338.139999998</v>
      </c>
      <c r="I26" s="307">
        <v>-1493270.96</v>
      </c>
      <c r="J26" s="307">
        <v>2511121.1100000003</v>
      </c>
      <c r="K26" s="307">
        <v>8422.8</v>
      </c>
      <c r="L26" s="307">
        <f>SUM(H26:K26)</f>
        <v>-5248065.189999998</v>
      </c>
      <c r="M26" s="40"/>
    </row>
    <row r="27" spans="1:13" ht="12.75">
      <c r="A27" s="153">
        <v>13</v>
      </c>
      <c r="B27" s="242">
        <v>325</v>
      </c>
      <c r="C27" s="30"/>
      <c r="D27" s="30" t="s">
        <v>43</v>
      </c>
      <c r="E27" s="30"/>
      <c r="F27" s="30"/>
      <c r="G27" s="86"/>
      <c r="H27" s="309">
        <v>-553516.2399999999</v>
      </c>
      <c r="I27" s="307">
        <v>-124856.09</v>
      </c>
      <c r="J27" s="307">
        <v>0</v>
      </c>
      <c r="K27" s="307">
        <v>0</v>
      </c>
      <c r="L27" s="309">
        <f>SUM(H27:K27)</f>
        <v>-678372.3299999998</v>
      </c>
      <c r="M27" s="40"/>
    </row>
    <row r="28" spans="1:13" ht="13.5" thickBot="1">
      <c r="A28" s="84">
        <v>14</v>
      </c>
      <c r="B28" s="166"/>
      <c r="C28" s="9"/>
      <c r="D28" s="9"/>
      <c r="E28" s="132" t="s">
        <v>44</v>
      </c>
      <c r="F28" s="9"/>
      <c r="G28" s="85"/>
      <c r="H28" s="297">
        <f>SUM(H23:H27)</f>
        <v>-7692375.919999998</v>
      </c>
      <c r="I28" s="326">
        <f>SUM(I23:I27)</f>
        <v>-1815517.3900000001</v>
      </c>
      <c r="J28" s="326">
        <f>SUM(J23:J27)</f>
        <v>2825674.6500000004</v>
      </c>
      <c r="K28" s="326">
        <f>SUM(K23:K27)</f>
        <v>8422.8</v>
      </c>
      <c r="L28" s="326">
        <f>SUM(L23:L27)</f>
        <v>-6673795.859999998</v>
      </c>
      <c r="M28" s="40"/>
    </row>
    <row r="29" spans="1:13" ht="13.5" thickTop="1">
      <c r="A29" s="1"/>
      <c r="B29" s="49"/>
      <c r="C29" s="40"/>
      <c r="D29" s="36"/>
      <c r="E29" s="40"/>
      <c r="F29" s="40"/>
      <c r="G29" s="46"/>
      <c r="H29" s="308"/>
      <c r="I29" s="308"/>
      <c r="J29" s="308"/>
      <c r="K29" s="308"/>
      <c r="L29" s="360"/>
      <c r="M29" s="40"/>
    </row>
    <row r="30" spans="1:13" ht="12.75">
      <c r="A30" s="84"/>
      <c r="B30" s="166"/>
      <c r="C30" s="243" t="s">
        <v>461</v>
      </c>
      <c r="D30" s="244" t="s">
        <v>460</v>
      </c>
      <c r="E30" s="105"/>
      <c r="F30" s="105"/>
      <c r="G30" s="94"/>
      <c r="H30" s="307"/>
      <c r="I30" s="307"/>
      <c r="J30" s="307"/>
      <c r="K30" s="307"/>
      <c r="L30" s="307"/>
      <c r="M30" s="40"/>
    </row>
    <row r="31" spans="1:13" ht="12.75">
      <c r="A31" s="84">
        <v>15</v>
      </c>
      <c r="B31" s="166">
        <v>331</v>
      </c>
      <c r="C31" s="9"/>
      <c r="D31" s="9" t="s">
        <v>32</v>
      </c>
      <c r="E31" s="9"/>
      <c r="F31" s="9"/>
      <c r="G31" s="85"/>
      <c r="H31" s="307">
        <v>-588466.84</v>
      </c>
      <c r="I31" s="307">
        <v>-169920</v>
      </c>
      <c r="J31" s="307">
        <v>251909.12</v>
      </c>
      <c r="K31" s="307">
        <v>0</v>
      </c>
      <c r="L31" s="307">
        <f>SUM(H31:K31)</f>
        <v>-506477.72</v>
      </c>
      <c r="M31" s="40"/>
    </row>
    <row r="32" spans="1:13" ht="12.75">
      <c r="A32" s="84">
        <v>16</v>
      </c>
      <c r="B32" s="166">
        <v>332</v>
      </c>
      <c r="C32" s="9"/>
      <c r="D32" s="9" t="s">
        <v>45</v>
      </c>
      <c r="E32" s="9"/>
      <c r="F32" s="9"/>
      <c r="G32" s="85"/>
      <c r="H32" s="307">
        <v>-4923198.789999999</v>
      </c>
      <c r="I32" s="307">
        <v>-809795.79</v>
      </c>
      <c r="J32" s="307">
        <v>2404815.2</v>
      </c>
      <c r="K32" s="307">
        <v>0</v>
      </c>
      <c r="L32" s="307">
        <f>SUM(H32:K32)</f>
        <v>-3328179.379999999</v>
      </c>
      <c r="M32" s="40"/>
    </row>
    <row r="33" spans="1:13" ht="13.5" thickBot="1">
      <c r="A33" s="84">
        <v>17</v>
      </c>
      <c r="B33" s="166"/>
      <c r="C33" s="9"/>
      <c r="D33" s="9"/>
      <c r="E33" s="132" t="s">
        <v>46</v>
      </c>
      <c r="F33" s="9"/>
      <c r="G33" s="85"/>
      <c r="H33" s="297">
        <f>SUM(H31:H32)</f>
        <v>-5511665.629999999</v>
      </c>
      <c r="I33" s="326">
        <f>SUM(I31:I32)</f>
        <v>-979715.79</v>
      </c>
      <c r="J33" s="326">
        <f>SUM(J31:J32)</f>
        <v>2656724.3200000003</v>
      </c>
      <c r="K33" s="326">
        <f>SUM(K31:K32)</f>
        <v>0</v>
      </c>
      <c r="L33" s="326">
        <f>SUM(L31:L32)</f>
        <v>-3834657.0999999987</v>
      </c>
      <c r="M33" s="40"/>
    </row>
    <row r="34" spans="1:13" ht="13.5" thickTop="1">
      <c r="A34" s="1"/>
      <c r="B34" s="49"/>
      <c r="C34" s="40"/>
      <c r="D34" s="40"/>
      <c r="E34" s="40"/>
      <c r="F34" s="40"/>
      <c r="G34" s="46"/>
      <c r="H34" s="308"/>
      <c r="I34" s="308"/>
      <c r="J34" s="308"/>
      <c r="K34" s="308"/>
      <c r="L34" s="308"/>
      <c r="M34" s="40"/>
    </row>
    <row r="35" spans="1:13" ht="14.25" customHeight="1">
      <c r="A35" s="84"/>
      <c r="B35" s="166"/>
      <c r="C35" s="243" t="s">
        <v>462</v>
      </c>
      <c r="D35" s="244" t="s">
        <v>463</v>
      </c>
      <c r="E35" s="105"/>
      <c r="F35" s="105"/>
      <c r="G35" s="94"/>
      <c r="H35" s="307"/>
      <c r="I35" s="307"/>
      <c r="J35" s="307"/>
      <c r="K35" s="307"/>
      <c r="L35" s="307"/>
      <c r="M35" s="40"/>
    </row>
    <row r="36" spans="1:13" ht="14.25" customHeight="1">
      <c r="A36" s="84">
        <v>18</v>
      </c>
      <c r="B36" s="166">
        <v>341</v>
      </c>
      <c r="C36" s="9"/>
      <c r="D36" s="9" t="s">
        <v>32</v>
      </c>
      <c r="E36" s="9"/>
      <c r="F36" s="9"/>
      <c r="G36" s="85"/>
      <c r="H36" s="307">
        <v>-94545.88</v>
      </c>
      <c r="I36" s="307">
        <v>-8648.280000000002</v>
      </c>
      <c r="J36" s="307">
        <v>28628.48</v>
      </c>
      <c r="K36" s="307">
        <v>0</v>
      </c>
      <c r="L36" s="307">
        <f aca="true" t="shared" si="1" ref="L36:L44">SUM(H36:K36)</f>
        <v>-74565.68000000001</v>
      </c>
      <c r="M36" s="40"/>
    </row>
    <row r="37" spans="1:13" ht="14.25" customHeight="1">
      <c r="A37" s="84">
        <v>19</v>
      </c>
      <c r="B37" s="166">
        <v>342</v>
      </c>
      <c r="C37" s="9"/>
      <c r="D37" s="9" t="s">
        <v>48</v>
      </c>
      <c r="E37" s="9"/>
      <c r="F37" s="9"/>
      <c r="G37" s="85"/>
      <c r="H37" s="307">
        <v>-438859.6899999997</v>
      </c>
      <c r="I37" s="307">
        <v>-500932.8000000001</v>
      </c>
      <c r="J37" s="307">
        <v>201245.73</v>
      </c>
      <c r="K37" s="307">
        <v>18046.98</v>
      </c>
      <c r="L37" s="307">
        <f t="shared" si="1"/>
        <v>-720499.7799999998</v>
      </c>
      <c r="M37" s="40"/>
    </row>
    <row r="38" spans="1:13" ht="14.25" customHeight="1">
      <c r="A38" s="84">
        <v>20</v>
      </c>
      <c r="B38" s="166">
        <v>343</v>
      </c>
      <c r="C38" s="9"/>
      <c r="D38" s="9" t="s">
        <v>49</v>
      </c>
      <c r="E38" s="9"/>
      <c r="F38" s="9"/>
      <c r="G38" s="85"/>
      <c r="H38" s="307">
        <v>-42028250.029999994</v>
      </c>
      <c r="I38" s="307">
        <v>-4090597.199999999</v>
      </c>
      <c r="J38" s="307">
        <v>436303.69</v>
      </c>
      <c r="K38" s="307">
        <v>236400.31</v>
      </c>
      <c r="L38" s="307">
        <f t="shared" si="1"/>
        <v>-45446143.22999999</v>
      </c>
      <c r="M38" s="40"/>
    </row>
    <row r="39" spans="1:13" ht="14.25" customHeight="1">
      <c r="A39" s="84">
        <v>21</v>
      </c>
      <c r="B39" s="166">
        <v>344</v>
      </c>
      <c r="C39" s="9"/>
      <c r="D39" s="9" t="s">
        <v>50</v>
      </c>
      <c r="E39" s="9"/>
      <c r="F39" s="9"/>
      <c r="G39" s="85"/>
      <c r="H39" s="307">
        <v>-2583.0800000000017</v>
      </c>
      <c r="I39" s="307">
        <v>-25734.84</v>
      </c>
      <c r="J39" s="307">
        <v>0</v>
      </c>
      <c r="K39" s="307">
        <v>10187.7</v>
      </c>
      <c r="L39" s="307">
        <f t="shared" si="1"/>
        <v>-18130.22</v>
      </c>
      <c r="M39" s="40"/>
    </row>
    <row r="40" spans="1:13" ht="14.25" customHeight="1">
      <c r="A40" s="84">
        <v>22</v>
      </c>
      <c r="B40" s="166">
        <v>345</v>
      </c>
      <c r="C40" s="9"/>
      <c r="D40" s="9" t="s">
        <v>51</v>
      </c>
      <c r="E40" s="9"/>
      <c r="F40" s="9"/>
      <c r="G40" s="85"/>
      <c r="H40" s="307">
        <v>-20150536.720000003</v>
      </c>
      <c r="I40" s="307">
        <v>-2149879.3199999994</v>
      </c>
      <c r="J40" s="307">
        <v>218472.31</v>
      </c>
      <c r="K40" s="307">
        <v>351756.99000000005</v>
      </c>
      <c r="L40" s="307">
        <f t="shared" si="1"/>
        <v>-21730186.740000006</v>
      </c>
      <c r="M40" s="40"/>
    </row>
    <row r="41" spans="1:13" ht="14.25" customHeight="1">
      <c r="A41" s="84">
        <v>23</v>
      </c>
      <c r="B41" s="166">
        <v>346</v>
      </c>
      <c r="C41" s="9"/>
      <c r="D41" s="9" t="s">
        <v>52</v>
      </c>
      <c r="E41" s="9"/>
      <c r="F41" s="9"/>
      <c r="G41" s="85"/>
      <c r="H41" s="307">
        <v>-14214028.389999999</v>
      </c>
      <c r="I41" s="307">
        <v>-2351610.8400000003</v>
      </c>
      <c r="J41" s="307">
        <v>276599.81</v>
      </c>
      <c r="K41" s="307">
        <v>-30430.289999999997</v>
      </c>
      <c r="L41" s="307">
        <f t="shared" si="1"/>
        <v>-16319469.709999997</v>
      </c>
      <c r="M41" s="40"/>
    </row>
    <row r="42" spans="1:13" ht="14.25" customHeight="1">
      <c r="A42" s="84">
        <v>24</v>
      </c>
      <c r="B42" s="166">
        <v>347</v>
      </c>
      <c r="C42" s="9"/>
      <c r="D42" s="9" t="s">
        <v>53</v>
      </c>
      <c r="E42" s="9"/>
      <c r="F42" s="9"/>
      <c r="G42" s="85"/>
      <c r="H42" s="307">
        <v>0</v>
      </c>
      <c r="I42" s="307">
        <v>0</v>
      </c>
      <c r="J42" s="307">
        <v>0</v>
      </c>
      <c r="K42" s="307">
        <v>0</v>
      </c>
      <c r="L42" s="307">
        <f t="shared" si="1"/>
        <v>0</v>
      </c>
      <c r="M42" s="40"/>
    </row>
    <row r="43" spans="1:13" ht="14.25" customHeight="1">
      <c r="A43" s="84">
        <v>25</v>
      </c>
      <c r="B43" s="166">
        <v>348</v>
      </c>
      <c r="C43" s="9"/>
      <c r="D43" s="9" t="s">
        <v>54</v>
      </c>
      <c r="E43" s="9"/>
      <c r="F43" s="9"/>
      <c r="G43" s="85"/>
      <c r="H43" s="307">
        <v>-6395132.09</v>
      </c>
      <c r="I43" s="307">
        <v>-513164.6399999999</v>
      </c>
      <c r="J43" s="307">
        <v>115970.84</v>
      </c>
      <c r="K43" s="307">
        <v>35907.42</v>
      </c>
      <c r="L43" s="307">
        <f t="shared" si="1"/>
        <v>-6756418.47</v>
      </c>
      <c r="M43" s="40"/>
    </row>
    <row r="44" spans="1:13" ht="14.25" customHeight="1">
      <c r="A44" s="84">
        <v>26</v>
      </c>
      <c r="B44" s="166">
        <v>349</v>
      </c>
      <c r="C44" s="9"/>
      <c r="D44" s="9" t="s">
        <v>55</v>
      </c>
      <c r="E44" s="9"/>
      <c r="F44" s="9"/>
      <c r="G44" s="85"/>
      <c r="H44" s="307">
        <v>-596363.96</v>
      </c>
      <c r="I44" s="307">
        <v>-35498.76</v>
      </c>
      <c r="J44" s="307">
        <v>333052.83999999997</v>
      </c>
      <c r="K44" s="307">
        <v>0</v>
      </c>
      <c r="L44" s="307">
        <f t="shared" si="1"/>
        <v>-298809.88</v>
      </c>
      <c r="M44" s="40"/>
    </row>
    <row r="45" spans="1:13" ht="14.25" customHeight="1" thickBot="1">
      <c r="A45" s="84">
        <v>27</v>
      </c>
      <c r="B45" s="166"/>
      <c r="C45" s="9"/>
      <c r="D45" s="9"/>
      <c r="E45" s="132" t="s">
        <v>449</v>
      </c>
      <c r="F45" s="9"/>
      <c r="G45" s="85"/>
      <c r="H45" s="297">
        <f>SUM(H36:H44)</f>
        <v>-83920299.83999999</v>
      </c>
      <c r="I45" s="326">
        <f>SUM(I36:I44)</f>
        <v>-9676066.68</v>
      </c>
      <c r="J45" s="326">
        <f>SUM(J36:J44)</f>
        <v>1610273.7000000002</v>
      </c>
      <c r="K45" s="326">
        <f>SUM(K36:K44)</f>
        <v>621869.11</v>
      </c>
      <c r="L45" s="326">
        <f>SUM(L36:L44)</f>
        <v>-91364223.70999998</v>
      </c>
      <c r="M45" s="40"/>
    </row>
    <row r="46" spans="1:13" ht="14.25" customHeight="1" thickTop="1">
      <c r="A46" s="1"/>
      <c r="B46" s="49"/>
      <c r="C46" s="40"/>
      <c r="D46" s="40"/>
      <c r="E46" s="40"/>
      <c r="F46" s="40"/>
      <c r="G46" s="46"/>
      <c r="H46" s="308"/>
      <c r="I46" s="308"/>
      <c r="J46" s="308"/>
      <c r="K46" s="308"/>
      <c r="L46" s="308"/>
      <c r="M46" s="40"/>
    </row>
    <row r="47" spans="1:13" ht="14.25" customHeight="1">
      <c r="A47" s="84"/>
      <c r="B47" s="166"/>
      <c r="C47" s="243" t="s">
        <v>464</v>
      </c>
      <c r="D47" s="244" t="s">
        <v>465</v>
      </c>
      <c r="E47" s="105"/>
      <c r="F47" s="105"/>
      <c r="G47" s="94"/>
      <c r="H47" s="307"/>
      <c r="I47" s="307"/>
      <c r="J47" s="307"/>
      <c r="K47" s="307"/>
      <c r="L47" s="307"/>
      <c r="M47" s="40"/>
    </row>
    <row r="48" spans="1:13" ht="14.25" customHeight="1">
      <c r="A48" s="84">
        <v>28</v>
      </c>
      <c r="B48" s="166">
        <v>371</v>
      </c>
      <c r="C48" s="9"/>
      <c r="D48" s="9" t="s">
        <v>32</v>
      </c>
      <c r="E48" s="9"/>
      <c r="F48" s="9"/>
      <c r="G48" s="85"/>
      <c r="H48" s="307">
        <v>-533688.42</v>
      </c>
      <c r="I48" s="307">
        <v>-63051.35999999999</v>
      </c>
      <c r="J48" s="307">
        <v>40054.86</v>
      </c>
      <c r="K48" s="307">
        <v>6552.66</v>
      </c>
      <c r="L48" s="307">
        <f aca="true" t="shared" si="2" ref="L48:L58">SUM(H48:K48)</f>
        <v>-550132.26</v>
      </c>
      <c r="M48" s="40"/>
    </row>
    <row r="49" spans="1:13" ht="14.25" customHeight="1">
      <c r="A49" s="84">
        <v>29</v>
      </c>
      <c r="B49" s="166">
        <v>372</v>
      </c>
      <c r="C49" s="9"/>
      <c r="D49" s="9" t="s">
        <v>58</v>
      </c>
      <c r="E49" s="9"/>
      <c r="F49" s="9"/>
      <c r="G49" s="85"/>
      <c r="H49" s="307">
        <v>-944172.09</v>
      </c>
      <c r="I49" s="307">
        <v>-85266.9399999999</v>
      </c>
      <c r="J49" s="307">
        <v>2942.75</v>
      </c>
      <c r="K49" s="307">
        <v>0</v>
      </c>
      <c r="L49" s="307">
        <f t="shared" si="2"/>
        <v>-1026496.2799999999</v>
      </c>
      <c r="M49" s="40"/>
    </row>
    <row r="50" spans="1:13" ht="14.25" customHeight="1">
      <c r="A50" s="84">
        <v>30</v>
      </c>
      <c r="B50" s="166">
        <v>373</v>
      </c>
      <c r="C50" s="9"/>
      <c r="D50" s="9" t="s">
        <v>59</v>
      </c>
      <c r="E50" s="9"/>
      <c r="F50" s="9"/>
      <c r="G50" s="85"/>
      <c r="H50" s="307">
        <v>-2245794.4799999995</v>
      </c>
      <c r="I50" s="307">
        <v>-441178.5500000003</v>
      </c>
      <c r="J50" s="307">
        <v>200218.73</v>
      </c>
      <c r="K50" s="307">
        <v>-2212.5</v>
      </c>
      <c r="L50" s="307">
        <f t="shared" si="2"/>
        <v>-2488966.8</v>
      </c>
      <c r="M50" s="40"/>
    </row>
    <row r="51" spans="1:13" ht="14.25" customHeight="1">
      <c r="A51" s="84">
        <v>31</v>
      </c>
      <c r="B51" s="166">
        <v>374</v>
      </c>
      <c r="C51" s="9"/>
      <c r="D51" s="9" t="s">
        <v>60</v>
      </c>
      <c r="E51" s="9"/>
      <c r="F51" s="9"/>
      <c r="G51" s="85"/>
      <c r="H51" s="307">
        <v>0</v>
      </c>
      <c r="I51" s="307">
        <v>0</v>
      </c>
      <c r="J51" s="307">
        <v>0</v>
      </c>
      <c r="K51" s="307">
        <v>0</v>
      </c>
      <c r="L51" s="307">
        <f t="shared" si="2"/>
        <v>0</v>
      </c>
      <c r="M51" s="40"/>
    </row>
    <row r="52" spans="1:13" ht="14.25" customHeight="1">
      <c r="A52" s="84">
        <v>32</v>
      </c>
      <c r="B52" s="166">
        <v>375</v>
      </c>
      <c r="C52" s="9"/>
      <c r="D52" s="9" t="s">
        <v>61</v>
      </c>
      <c r="E52" s="9"/>
      <c r="F52" s="9"/>
      <c r="G52" s="85"/>
      <c r="H52" s="307">
        <v>-478</v>
      </c>
      <c r="I52" s="307">
        <v>0</v>
      </c>
      <c r="J52" s="307">
        <v>0</v>
      </c>
      <c r="K52" s="307">
        <v>0</v>
      </c>
      <c r="L52" s="307">
        <f t="shared" si="2"/>
        <v>-478</v>
      </c>
      <c r="M52" s="40"/>
    </row>
    <row r="53" spans="1:13" ht="14.25" customHeight="1">
      <c r="A53" s="84">
        <v>33</v>
      </c>
      <c r="B53" s="166">
        <v>376</v>
      </c>
      <c r="C53" s="9"/>
      <c r="D53" s="9" t="s">
        <v>62</v>
      </c>
      <c r="E53" s="9"/>
      <c r="F53" s="9"/>
      <c r="G53" s="85"/>
      <c r="H53" s="307">
        <v>-304522.65</v>
      </c>
      <c r="I53" s="307">
        <v>0</v>
      </c>
      <c r="J53" s="307">
        <v>1494.1</v>
      </c>
      <c r="K53" s="307">
        <v>0</v>
      </c>
      <c r="L53" s="307">
        <f t="shared" si="2"/>
        <v>-303028.55000000005</v>
      </c>
      <c r="M53" s="40"/>
    </row>
    <row r="54" spans="1:13" ht="14.25" customHeight="1">
      <c r="A54" s="84">
        <v>34</v>
      </c>
      <c r="B54" s="166">
        <v>377</v>
      </c>
      <c r="C54" s="9"/>
      <c r="D54" s="9" t="s">
        <v>63</v>
      </c>
      <c r="E54" s="9"/>
      <c r="F54" s="9"/>
      <c r="G54" s="85"/>
      <c r="H54" s="307">
        <v>-636928.64</v>
      </c>
      <c r="I54" s="307">
        <v>-138557.28</v>
      </c>
      <c r="J54" s="307">
        <v>0</v>
      </c>
      <c r="K54" s="307">
        <v>0</v>
      </c>
      <c r="L54" s="307">
        <f t="shared" si="2"/>
        <v>-775485.92</v>
      </c>
      <c r="M54" s="40"/>
    </row>
    <row r="55" spans="1:13" ht="14.25" customHeight="1">
      <c r="A55" s="84">
        <v>35</v>
      </c>
      <c r="B55" s="166">
        <v>378</v>
      </c>
      <c r="C55" s="9"/>
      <c r="D55" s="9" t="s">
        <v>64</v>
      </c>
      <c r="E55" s="9"/>
      <c r="F55" s="9"/>
      <c r="G55" s="85"/>
      <c r="H55" s="307">
        <v>-629605.36</v>
      </c>
      <c r="I55" s="307">
        <v>-133517.75999999998</v>
      </c>
      <c r="J55" s="307">
        <v>272851.69</v>
      </c>
      <c r="K55" s="307">
        <v>0</v>
      </c>
      <c r="L55" s="307">
        <f t="shared" si="2"/>
        <v>-490271.43</v>
      </c>
      <c r="M55" s="40"/>
    </row>
    <row r="56" spans="1:13" ht="14.25" customHeight="1">
      <c r="A56" s="84">
        <v>36</v>
      </c>
      <c r="B56" s="166">
        <v>379</v>
      </c>
      <c r="C56" s="9"/>
      <c r="D56" s="9" t="s">
        <v>65</v>
      </c>
      <c r="E56" s="9"/>
      <c r="F56" s="9"/>
      <c r="G56" s="85"/>
      <c r="H56" s="307">
        <v>-26192.96</v>
      </c>
      <c r="I56" s="307">
        <v>-54552.48</v>
      </c>
      <c r="J56" s="307">
        <v>0</v>
      </c>
      <c r="K56" s="307">
        <v>0</v>
      </c>
      <c r="L56" s="307">
        <f t="shared" si="2"/>
        <v>-80745.44</v>
      </c>
      <c r="M56" s="40"/>
    </row>
    <row r="57" spans="1:13" ht="14.25" customHeight="1">
      <c r="A57" s="84">
        <v>37</v>
      </c>
      <c r="B57" s="166">
        <v>390</v>
      </c>
      <c r="C57" s="9"/>
      <c r="D57" s="9" t="s">
        <v>68</v>
      </c>
      <c r="E57" s="9"/>
      <c r="F57" s="9"/>
      <c r="G57" s="85"/>
      <c r="H57" s="307">
        <v>-11894</v>
      </c>
      <c r="I57" s="307">
        <v>0</v>
      </c>
      <c r="J57" s="307">
        <v>0</v>
      </c>
      <c r="K57" s="307">
        <v>0</v>
      </c>
      <c r="L57" s="307">
        <f t="shared" si="2"/>
        <v>-11894</v>
      </c>
      <c r="M57" s="40"/>
    </row>
    <row r="58" spans="1:13" ht="14.25" customHeight="1">
      <c r="A58" s="84">
        <v>38</v>
      </c>
      <c r="B58" s="166">
        <v>391</v>
      </c>
      <c r="C58" s="9"/>
      <c r="D58" s="9" t="s">
        <v>122</v>
      </c>
      <c r="E58" s="9"/>
      <c r="F58" s="9"/>
      <c r="G58" s="85"/>
      <c r="H58" s="307">
        <v>-7122787.92</v>
      </c>
      <c r="I58" s="307">
        <v>-137800.56000000006</v>
      </c>
      <c r="J58" s="307">
        <v>950</v>
      </c>
      <c r="K58" s="307">
        <v>0</v>
      </c>
      <c r="L58" s="307">
        <f t="shared" si="2"/>
        <v>-7259638.48</v>
      </c>
      <c r="M58" s="40"/>
    </row>
    <row r="59" spans="1:13" ht="14.25" customHeight="1">
      <c r="A59" s="153">
        <v>39</v>
      </c>
      <c r="B59" s="242"/>
      <c r="C59" s="30"/>
      <c r="D59" s="30"/>
      <c r="E59" s="129" t="s">
        <v>66</v>
      </c>
      <c r="F59" s="30"/>
      <c r="G59" s="86"/>
      <c r="H59" s="310">
        <f>SUM(H48:H58)</f>
        <v>-12456064.52</v>
      </c>
      <c r="I59" s="310">
        <f>SUM(I48:I58)</f>
        <v>-1053924.9300000002</v>
      </c>
      <c r="J59" s="310">
        <f>SUM(J48:J58)</f>
        <v>518512.13</v>
      </c>
      <c r="K59" s="310">
        <f>SUM(K48:K58)</f>
        <v>4340.16</v>
      </c>
      <c r="L59" s="310">
        <f>SUM(L48:L58)</f>
        <v>-12987137.16</v>
      </c>
      <c r="M59" s="40"/>
    </row>
    <row r="60" spans="1:13" ht="14.25" customHeight="1" thickBot="1">
      <c r="A60" s="84">
        <v>40</v>
      </c>
      <c r="B60" s="166"/>
      <c r="C60" s="245"/>
      <c r="D60" s="9"/>
      <c r="E60" s="9"/>
      <c r="F60" s="131" t="s">
        <v>123</v>
      </c>
      <c r="G60" s="85"/>
      <c r="H60" s="297">
        <f>+H20+H28+H33+H45+H59</f>
        <v>-113176583.65999998</v>
      </c>
      <c r="I60" s="326">
        <f>+I20+I28+I33+I45+I59</f>
        <v>-14542930.11</v>
      </c>
      <c r="J60" s="326">
        <f>+J20+J28+J33+J45+J59</f>
        <v>8556855.950000001</v>
      </c>
      <c r="K60" s="326">
        <f>+K20+K28+K33+K45+K59</f>
        <v>655309.05</v>
      </c>
      <c r="L60" s="326">
        <f>+L20+L28+L33+L45+L59</f>
        <v>-118507348.76999997</v>
      </c>
      <c r="M60" s="40"/>
    </row>
    <row r="61" spans="1:13" ht="13.5" thickTop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</row>
    <row r="62" spans="1:13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</row>
    <row r="63" spans="1:13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</row>
    <row r="64" spans="1:13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</row>
    <row r="65" spans="1:13" ht="12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spans="1:13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ht="12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spans="1:13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ht="12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ht="12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ht="12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ht="12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ht="12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ht="12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</row>
    <row r="78" spans="1:13" ht="12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</row>
    <row r="79" spans="1:13" ht="12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</row>
  </sheetData>
  <sheetProtection/>
  <mergeCells count="3">
    <mergeCell ref="A1:L1"/>
    <mergeCell ref="A2:L2"/>
    <mergeCell ref="A3:L3"/>
  </mergeCells>
  <printOptions horizontalCentered="1"/>
  <pageMargins left="0.75" right="0.75" top="1" bottom="1" header="0.5" footer="0.5"/>
  <pageSetup firstPageNumber="1" useFirstPageNumber="1" fitToHeight="3" horizontalDpi="600" verticalDpi="600" orientation="portrait" scale="66" r:id="rId1"/>
  <headerFooter scaleWithDoc="0" alignWithMargins="0">
    <oddFooter>&amp;C&amp;F, Page &amp; 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39"/>
  <sheetViews>
    <sheetView zoomScale="85" zoomScaleNormal="85" zoomScalePageLayoutView="0" workbookViewId="0" topLeftCell="A1">
      <selection activeCell="L29" sqref="L29"/>
    </sheetView>
  </sheetViews>
  <sheetFormatPr defaultColWidth="22.140625" defaultRowHeight="12.75"/>
  <cols>
    <col min="1" max="1" width="5.7109375" style="13" customWidth="1"/>
    <col min="2" max="2" width="5.7109375" style="19" customWidth="1"/>
    <col min="3" max="5" width="2.7109375" style="19" customWidth="1"/>
    <col min="6" max="6" width="6.00390625" style="19" bestFit="1" customWidth="1"/>
    <col min="7" max="7" width="30.7109375" style="13" customWidth="1"/>
    <col min="8" max="9" width="13.7109375" style="13" customWidth="1"/>
    <col min="10" max="10" width="15.28125" style="13" customWidth="1"/>
    <col min="11" max="16384" width="22.140625" style="13" customWidth="1"/>
  </cols>
  <sheetData>
    <row r="1" spans="1:10" ht="17.25">
      <c r="A1" s="419" t="s">
        <v>124</v>
      </c>
      <c r="B1" s="420"/>
      <c r="C1" s="420"/>
      <c r="D1" s="420"/>
      <c r="E1" s="420"/>
      <c r="F1" s="420"/>
      <c r="G1" s="420"/>
      <c r="H1" s="420"/>
      <c r="I1" s="420"/>
      <c r="J1" s="421"/>
    </row>
    <row r="2" spans="1:10" ht="15.75" customHeight="1">
      <c r="A2" s="422" t="s">
        <v>125</v>
      </c>
      <c r="B2" s="423"/>
      <c r="C2" s="423"/>
      <c r="D2" s="423"/>
      <c r="E2" s="423"/>
      <c r="F2" s="423"/>
      <c r="G2" s="423"/>
      <c r="H2" s="423"/>
      <c r="I2" s="423"/>
      <c r="J2" s="424"/>
    </row>
    <row r="3" spans="1:10" ht="12.75">
      <c r="A3" s="133"/>
      <c r="B3" s="134"/>
      <c r="C3" s="134"/>
      <c r="D3" s="134"/>
      <c r="E3" s="134"/>
      <c r="F3" s="134"/>
      <c r="G3" s="9"/>
      <c r="H3" s="135"/>
      <c r="I3" s="136"/>
      <c r="J3" s="62"/>
    </row>
    <row r="4" spans="1:13" ht="12.75" customHeight="1">
      <c r="A4" s="137"/>
      <c r="B4" s="138"/>
      <c r="C4" s="138"/>
      <c r="D4" s="139"/>
      <c r="E4" s="139"/>
      <c r="F4" s="139"/>
      <c r="G4" s="140"/>
      <c r="H4" s="140"/>
      <c r="I4" s="141"/>
      <c r="J4" s="142" t="s">
        <v>126</v>
      </c>
      <c r="K4" s="14"/>
      <c r="L4" s="14"/>
      <c r="M4" s="15"/>
    </row>
    <row r="5" spans="1:10" ht="12.75" customHeight="1">
      <c r="A5" s="143"/>
      <c r="B5" s="55"/>
      <c r="C5" s="55"/>
      <c r="D5" s="63"/>
      <c r="E5" s="63"/>
      <c r="F5" s="63"/>
      <c r="G5" s="50"/>
      <c r="H5" s="50" t="s">
        <v>127</v>
      </c>
      <c r="I5" s="31" t="s">
        <v>127</v>
      </c>
      <c r="J5" s="51" t="s">
        <v>18</v>
      </c>
    </row>
    <row r="6" spans="1:10" ht="12.75" customHeight="1">
      <c r="A6" s="143"/>
      <c r="B6" s="55"/>
      <c r="C6" s="55"/>
      <c r="D6" s="63"/>
      <c r="E6" s="63"/>
      <c r="F6" s="63"/>
      <c r="G6" s="50"/>
      <c r="H6" s="51" t="s">
        <v>335</v>
      </c>
      <c r="I6" s="32" t="s">
        <v>466</v>
      </c>
      <c r="J6" s="51" t="s">
        <v>128</v>
      </c>
    </row>
    <row r="7" spans="1:10" ht="12.75" customHeight="1">
      <c r="A7" s="144" t="s">
        <v>15</v>
      </c>
      <c r="B7" s="56"/>
      <c r="C7" s="56"/>
      <c r="D7" s="64"/>
      <c r="E7" s="64"/>
      <c r="F7" s="64"/>
      <c r="G7" s="51" t="s">
        <v>129</v>
      </c>
      <c r="H7" s="51" t="s">
        <v>337</v>
      </c>
      <c r="I7" s="32" t="s">
        <v>337</v>
      </c>
      <c r="J7" s="145" t="s">
        <v>467</v>
      </c>
    </row>
    <row r="8" spans="1:10" ht="12.75" customHeight="1" thickBot="1">
      <c r="A8" s="146" t="s">
        <v>19</v>
      </c>
      <c r="B8" s="57" t="s">
        <v>117</v>
      </c>
      <c r="C8" s="57"/>
      <c r="D8" s="67"/>
      <c r="E8" s="67"/>
      <c r="F8" s="67"/>
      <c r="G8" s="52" t="s">
        <v>20</v>
      </c>
      <c r="H8" s="52" t="s">
        <v>21</v>
      </c>
      <c r="I8" s="33" t="s">
        <v>22</v>
      </c>
      <c r="J8" s="52" t="s">
        <v>23</v>
      </c>
    </row>
    <row r="9" spans="1:10" ht="15.75" customHeight="1">
      <c r="A9" s="144">
        <v>1</v>
      </c>
      <c r="B9" s="58"/>
      <c r="C9" s="66" t="s">
        <v>456</v>
      </c>
      <c r="D9" s="65" t="s">
        <v>469</v>
      </c>
      <c r="E9" s="65"/>
      <c r="F9" s="65"/>
      <c r="G9" s="60"/>
      <c r="H9" s="60"/>
      <c r="I9" s="16"/>
      <c r="J9" s="60"/>
    </row>
    <row r="10" spans="1:10" ht="15.75" customHeight="1">
      <c r="A10" s="147">
        <f aca="true" t="shared" si="0" ref="A10:A39">SUM(A9+1)</f>
        <v>2</v>
      </c>
      <c r="B10" s="34">
        <v>601</v>
      </c>
      <c r="C10" s="34"/>
      <c r="D10" s="68"/>
      <c r="E10" s="69" t="s">
        <v>130</v>
      </c>
      <c r="F10" s="69"/>
      <c r="G10" s="70"/>
      <c r="H10" s="61"/>
      <c r="I10" s="17"/>
      <c r="J10" s="70"/>
    </row>
    <row r="11" spans="1:10" ht="15.75" customHeight="1">
      <c r="A11" s="147">
        <f t="shared" si="0"/>
        <v>3</v>
      </c>
      <c r="B11" s="34"/>
      <c r="C11" s="34"/>
      <c r="D11" s="68"/>
      <c r="E11" s="69"/>
      <c r="F11" s="69">
        <v>601.1</v>
      </c>
      <c r="G11" s="70" t="s">
        <v>471</v>
      </c>
      <c r="H11" s="311">
        <v>117581408.44000001</v>
      </c>
      <c r="I11" s="312">
        <v>115834187.95</v>
      </c>
      <c r="J11" s="313">
        <f>H11-I11</f>
        <v>1747220.4900000095</v>
      </c>
    </row>
    <row r="12" spans="1:10" ht="15.75" customHeight="1">
      <c r="A12" s="147">
        <f t="shared" si="0"/>
        <v>4</v>
      </c>
      <c r="B12" s="34"/>
      <c r="C12" s="34"/>
      <c r="D12" s="68"/>
      <c r="E12" s="69"/>
      <c r="F12" s="69">
        <v>601.2</v>
      </c>
      <c r="G12" s="70" t="s">
        <v>472</v>
      </c>
      <c r="H12" s="311">
        <v>1498340.7799999998</v>
      </c>
      <c r="I12" s="312">
        <v>1472821.82</v>
      </c>
      <c r="J12" s="313">
        <f>H12-I12</f>
        <v>25518.95999999973</v>
      </c>
    </row>
    <row r="13" spans="1:10" ht="15.75" customHeight="1">
      <c r="A13" s="147">
        <f t="shared" si="0"/>
        <v>5</v>
      </c>
      <c r="B13" s="34"/>
      <c r="C13" s="34"/>
      <c r="D13" s="68"/>
      <c r="E13" s="69"/>
      <c r="F13" s="69">
        <v>601.3</v>
      </c>
      <c r="G13" s="70" t="s">
        <v>473</v>
      </c>
      <c r="H13" s="312">
        <v>5326642.74</v>
      </c>
      <c r="I13" s="312">
        <v>4818881.47</v>
      </c>
      <c r="J13" s="312">
        <f>H13-I13</f>
        <v>507761.2700000005</v>
      </c>
    </row>
    <row r="14" spans="1:10" ht="15.75" customHeight="1">
      <c r="A14" s="147">
        <f t="shared" si="0"/>
        <v>6</v>
      </c>
      <c r="B14" s="34"/>
      <c r="C14" s="34"/>
      <c r="D14" s="68"/>
      <c r="E14" s="69"/>
      <c r="F14" s="69"/>
      <c r="G14" s="70" t="s">
        <v>470</v>
      </c>
      <c r="H14" s="317">
        <f>SUM(H11:H13)</f>
        <v>124406391.96000001</v>
      </c>
      <c r="I14" s="317">
        <f>SUM(I11:I13)</f>
        <v>122125891.24</v>
      </c>
      <c r="J14" s="317">
        <f>SUM(J11:J13)</f>
        <v>2280500.72000001</v>
      </c>
    </row>
    <row r="15" spans="1:10" ht="15.75" customHeight="1">
      <c r="A15" s="147">
        <f t="shared" si="0"/>
        <v>7</v>
      </c>
      <c r="B15" s="34">
        <v>602</v>
      </c>
      <c r="C15" s="34"/>
      <c r="D15" s="68"/>
      <c r="E15" s="69" t="s">
        <v>131</v>
      </c>
      <c r="F15" s="69"/>
      <c r="G15" s="70"/>
      <c r="H15" s="312"/>
      <c r="I15" s="312"/>
      <c r="J15" s="312"/>
    </row>
    <row r="16" spans="1:10" ht="15.75" customHeight="1">
      <c r="A16" s="147">
        <f t="shared" si="0"/>
        <v>8</v>
      </c>
      <c r="B16" s="34"/>
      <c r="C16" s="34"/>
      <c r="D16" s="68"/>
      <c r="E16" s="69"/>
      <c r="F16" s="69">
        <v>602.1</v>
      </c>
      <c r="G16" s="70" t="s">
        <v>471</v>
      </c>
      <c r="H16" s="312">
        <v>-3671.61</v>
      </c>
      <c r="I16" s="312">
        <v>-365.9</v>
      </c>
      <c r="J16" s="314">
        <f>H16-I16</f>
        <v>-3305.71</v>
      </c>
    </row>
    <row r="17" spans="1:10" ht="15.75" customHeight="1">
      <c r="A17" s="147">
        <f t="shared" si="0"/>
        <v>9</v>
      </c>
      <c r="B17" s="34"/>
      <c r="C17" s="34"/>
      <c r="D17" s="68"/>
      <c r="E17" s="69"/>
      <c r="F17" s="69">
        <v>602.2</v>
      </c>
      <c r="G17" s="70" t="s">
        <v>472</v>
      </c>
      <c r="H17" s="312">
        <v>0</v>
      </c>
      <c r="I17" s="312">
        <v>0</v>
      </c>
      <c r="J17" s="314">
        <f>H17-I17</f>
        <v>0</v>
      </c>
    </row>
    <row r="18" spans="1:10" ht="15.75" customHeight="1">
      <c r="A18" s="147">
        <f t="shared" si="0"/>
        <v>10</v>
      </c>
      <c r="B18" s="34"/>
      <c r="C18" s="34"/>
      <c r="D18" s="68"/>
      <c r="E18" s="69"/>
      <c r="F18" s="69">
        <v>602.3</v>
      </c>
      <c r="G18" s="70" t="s">
        <v>473</v>
      </c>
      <c r="H18" s="315">
        <v>0</v>
      </c>
      <c r="I18" s="312">
        <v>0</v>
      </c>
      <c r="J18" s="314">
        <f>H18-I18</f>
        <v>0</v>
      </c>
    </row>
    <row r="19" spans="1:10" ht="15.75" customHeight="1">
      <c r="A19" s="147">
        <f t="shared" si="0"/>
        <v>11</v>
      </c>
      <c r="B19" s="35"/>
      <c r="C19" s="34"/>
      <c r="D19" s="68"/>
      <c r="E19" s="69"/>
      <c r="F19" s="69"/>
      <c r="G19" s="70" t="s">
        <v>470</v>
      </c>
      <c r="H19" s="318">
        <f>SUM(H16:H18)</f>
        <v>-3671.61</v>
      </c>
      <c r="I19" s="318">
        <f>SUM(I16:I18)</f>
        <v>-365.9</v>
      </c>
      <c r="J19" s="319">
        <f>SUM(J16:J18)</f>
        <v>-3305.71</v>
      </c>
    </row>
    <row r="20" spans="1:10" ht="15.75" customHeight="1">
      <c r="A20" s="147">
        <f t="shared" si="0"/>
        <v>12</v>
      </c>
      <c r="B20" s="34">
        <v>603</v>
      </c>
      <c r="C20" s="34"/>
      <c r="D20" s="68"/>
      <c r="E20" s="69" t="s">
        <v>132</v>
      </c>
      <c r="F20" s="69"/>
      <c r="G20" s="70"/>
      <c r="H20" s="312"/>
      <c r="I20" s="312"/>
      <c r="J20" s="314"/>
    </row>
    <row r="21" spans="1:10" ht="15.75" customHeight="1">
      <c r="A21" s="147">
        <f t="shared" si="0"/>
        <v>13</v>
      </c>
      <c r="B21" s="34"/>
      <c r="C21" s="34"/>
      <c r="D21" s="68"/>
      <c r="E21" s="69"/>
      <c r="F21" s="69">
        <v>603.1</v>
      </c>
      <c r="G21" s="70" t="s">
        <v>474</v>
      </c>
      <c r="H21" s="312">
        <v>1397126.71</v>
      </c>
      <c r="I21" s="312">
        <v>1407141.56</v>
      </c>
      <c r="J21" s="314">
        <f>H21-I21</f>
        <v>-10014.850000000093</v>
      </c>
    </row>
    <row r="22" spans="1:10" ht="15.75" customHeight="1">
      <c r="A22" s="147">
        <f t="shared" si="0"/>
        <v>14</v>
      </c>
      <c r="B22" s="34"/>
      <c r="C22" s="34"/>
      <c r="D22" s="68"/>
      <c r="E22" s="69"/>
      <c r="F22" s="69">
        <v>603.2</v>
      </c>
      <c r="G22" s="70" t="s">
        <v>475</v>
      </c>
      <c r="H22" s="312">
        <v>0</v>
      </c>
      <c r="I22" s="312">
        <v>0</v>
      </c>
      <c r="J22" s="314">
        <f>H22-I22</f>
        <v>0</v>
      </c>
    </row>
    <row r="23" spans="1:10" ht="15.75" customHeight="1">
      <c r="A23" s="147">
        <f t="shared" si="0"/>
        <v>15</v>
      </c>
      <c r="B23" s="34"/>
      <c r="C23" s="34"/>
      <c r="D23" s="68"/>
      <c r="E23" s="69"/>
      <c r="F23" s="69"/>
      <c r="G23" s="70" t="s">
        <v>470</v>
      </c>
      <c r="H23" s="319">
        <f>SUM(H21:H22)</f>
        <v>1397126.71</v>
      </c>
      <c r="I23" s="317">
        <f>SUM(I21:I22)</f>
        <v>1407141.56</v>
      </c>
      <c r="J23" s="319">
        <f>SUM(J21:J22)</f>
        <v>-10014.850000000093</v>
      </c>
    </row>
    <row r="24" spans="1:10" ht="15.75" customHeight="1">
      <c r="A24" s="147">
        <f t="shared" si="0"/>
        <v>16</v>
      </c>
      <c r="B24" s="34">
        <v>604</v>
      </c>
      <c r="C24" s="34"/>
      <c r="D24" s="68"/>
      <c r="E24" s="69" t="s">
        <v>133</v>
      </c>
      <c r="F24" s="69"/>
      <c r="G24" s="70"/>
      <c r="H24" s="312">
        <v>733742.8600000001</v>
      </c>
      <c r="I24" s="312">
        <v>726982.3200000001</v>
      </c>
      <c r="J24" s="314">
        <f aca="true" t="shared" si="1" ref="J24:J29">H24-I24</f>
        <v>6760.540000000037</v>
      </c>
    </row>
    <row r="25" spans="1:10" ht="15.75" customHeight="1">
      <c r="A25" s="147">
        <f t="shared" si="0"/>
        <v>17</v>
      </c>
      <c r="B25" s="34">
        <v>605</v>
      </c>
      <c r="C25" s="34"/>
      <c r="D25" s="68"/>
      <c r="E25" s="69" t="s">
        <v>134</v>
      </c>
      <c r="F25" s="69"/>
      <c r="G25" s="70"/>
      <c r="H25" s="312">
        <v>0</v>
      </c>
      <c r="I25" s="312">
        <v>0</v>
      </c>
      <c r="J25" s="314">
        <f t="shared" si="1"/>
        <v>0</v>
      </c>
    </row>
    <row r="26" spans="1:10" ht="15.75" customHeight="1">
      <c r="A26" s="147">
        <f t="shared" si="0"/>
        <v>18</v>
      </c>
      <c r="B26" s="34">
        <v>606</v>
      </c>
      <c r="C26" s="34"/>
      <c r="D26" s="68"/>
      <c r="E26" s="69" t="s">
        <v>135</v>
      </c>
      <c r="F26" s="69"/>
      <c r="G26" s="70"/>
      <c r="H26" s="312">
        <v>0</v>
      </c>
      <c r="I26" s="312">
        <v>0</v>
      </c>
      <c r="J26" s="314">
        <f t="shared" si="1"/>
        <v>0</v>
      </c>
    </row>
    <row r="27" spans="1:10" ht="15.75" customHeight="1">
      <c r="A27" s="147">
        <f t="shared" si="0"/>
        <v>19</v>
      </c>
      <c r="B27" s="34">
        <v>607</v>
      </c>
      <c r="C27" s="34"/>
      <c r="D27" s="68"/>
      <c r="E27" s="69" t="s">
        <v>136</v>
      </c>
      <c r="F27" s="69"/>
      <c r="G27" s="70"/>
      <c r="H27" s="316">
        <v>1349931.4099999997</v>
      </c>
      <c r="I27" s="312">
        <v>721525.43</v>
      </c>
      <c r="J27" s="314">
        <f t="shared" si="1"/>
        <v>628405.9799999996</v>
      </c>
    </row>
    <row r="28" spans="1:10" ht="15.75" customHeight="1">
      <c r="A28" s="147">
        <f t="shared" si="0"/>
        <v>20</v>
      </c>
      <c r="B28" s="34">
        <v>608</v>
      </c>
      <c r="C28" s="34"/>
      <c r="D28" s="68"/>
      <c r="E28" s="69" t="s">
        <v>137</v>
      </c>
      <c r="F28" s="69"/>
      <c r="G28" s="70"/>
      <c r="H28" s="312">
        <v>0</v>
      </c>
      <c r="I28" s="312">
        <v>0</v>
      </c>
      <c r="J28" s="314">
        <f t="shared" si="1"/>
        <v>0</v>
      </c>
    </row>
    <row r="29" spans="1:10" ht="15.75" customHeight="1">
      <c r="A29" s="147">
        <f t="shared" si="0"/>
        <v>21</v>
      </c>
      <c r="B29" s="34">
        <v>609</v>
      </c>
      <c r="C29" s="34"/>
      <c r="D29" s="68"/>
      <c r="E29" s="69" t="s">
        <v>138</v>
      </c>
      <c r="F29" s="69"/>
      <c r="G29" s="70"/>
      <c r="H29" s="312">
        <v>-96642.29999999999</v>
      </c>
      <c r="I29" s="312">
        <v>3627.9299999999967</v>
      </c>
      <c r="J29" s="314">
        <f t="shared" si="1"/>
        <v>-100270.22999999998</v>
      </c>
    </row>
    <row r="30" spans="1:10" ht="15.75" customHeight="1">
      <c r="A30" s="147">
        <f t="shared" si="0"/>
        <v>22</v>
      </c>
      <c r="B30" s="53"/>
      <c r="C30" s="34"/>
      <c r="D30" s="68"/>
      <c r="E30" s="69" t="s">
        <v>470</v>
      </c>
      <c r="F30" s="69"/>
      <c r="G30" s="70"/>
      <c r="H30" s="317">
        <f>SUM(H24:H29)</f>
        <v>1987031.9699999997</v>
      </c>
      <c r="I30" s="317">
        <f>SUM(I24:I29)</f>
        <v>1452135.68</v>
      </c>
      <c r="J30" s="319">
        <f>SUM(J24:J29)</f>
        <v>534896.2899999997</v>
      </c>
    </row>
    <row r="31" spans="1:10" ht="15.75" customHeight="1">
      <c r="A31" s="148">
        <f t="shared" si="0"/>
        <v>23</v>
      </c>
      <c r="B31" s="53"/>
      <c r="C31" s="34"/>
      <c r="D31" s="68"/>
      <c r="E31" s="69" t="s">
        <v>476</v>
      </c>
      <c r="F31" s="69"/>
      <c r="G31" s="70"/>
      <c r="H31" s="317">
        <f>+H30+H23+H19+H14</f>
        <v>127786879.03</v>
      </c>
      <c r="I31" s="317">
        <f>+I30+I23+I19+I14</f>
        <v>124984802.58</v>
      </c>
      <c r="J31" s="319">
        <f>+J30+J23+J19+J14</f>
        <v>2802076.4500000095</v>
      </c>
    </row>
    <row r="32" spans="1:10" ht="15.75" customHeight="1">
      <c r="A32" s="148"/>
      <c r="B32" s="54"/>
      <c r="C32" s="34"/>
      <c r="D32" s="68"/>
      <c r="E32" s="69"/>
      <c r="F32" s="69"/>
      <c r="G32" s="70"/>
      <c r="H32" s="312"/>
      <c r="I32" s="312"/>
      <c r="J32" s="314"/>
    </row>
    <row r="33" spans="1:11" ht="15.75" customHeight="1">
      <c r="A33" s="148">
        <f>SUM(A31+1)</f>
        <v>24</v>
      </c>
      <c r="B33" s="59"/>
      <c r="C33" s="71" t="s">
        <v>458</v>
      </c>
      <c r="D33" s="72" t="s">
        <v>477</v>
      </c>
      <c r="E33" s="69"/>
      <c r="F33" s="69"/>
      <c r="G33" s="70"/>
      <c r="H33" s="312"/>
      <c r="I33" s="316"/>
      <c r="J33" s="316"/>
      <c r="K33" s="18"/>
    </row>
    <row r="34" spans="1:10" ht="15.75" customHeight="1">
      <c r="A34" s="148">
        <f t="shared" si="0"/>
        <v>25</v>
      </c>
      <c r="B34" s="59">
        <v>611</v>
      </c>
      <c r="C34" s="34"/>
      <c r="D34" s="68"/>
      <c r="E34" s="69" t="s">
        <v>139</v>
      </c>
      <c r="F34" s="69"/>
      <c r="G34" s="70"/>
      <c r="H34" s="312">
        <v>262269.1</v>
      </c>
      <c r="I34" s="312">
        <v>228613.12</v>
      </c>
      <c r="J34" s="316">
        <f>H34-I34</f>
        <v>33655.97999999998</v>
      </c>
    </row>
    <row r="35" spans="1:10" ht="15.75" customHeight="1">
      <c r="A35" s="148">
        <f t="shared" si="0"/>
        <v>26</v>
      </c>
      <c r="B35" s="59">
        <v>612</v>
      </c>
      <c r="C35" s="34"/>
      <c r="D35" s="68"/>
      <c r="E35" s="69" t="s">
        <v>140</v>
      </c>
      <c r="F35" s="69"/>
      <c r="G35" s="70"/>
      <c r="H35" s="316">
        <v>0</v>
      </c>
      <c r="I35" s="312">
        <v>0</v>
      </c>
      <c r="J35" s="316">
        <f>H35-I35</f>
        <v>0</v>
      </c>
    </row>
    <row r="36" spans="1:10" ht="15.75" customHeight="1">
      <c r="A36" s="148">
        <f t="shared" si="0"/>
        <v>27</v>
      </c>
      <c r="B36" s="59">
        <v>613</v>
      </c>
      <c r="C36" s="34"/>
      <c r="D36" s="68"/>
      <c r="E36" s="69" t="s">
        <v>141</v>
      </c>
      <c r="F36" s="69"/>
      <c r="G36" s="70"/>
      <c r="H36" s="316">
        <v>0</v>
      </c>
      <c r="I36" s="312">
        <v>0</v>
      </c>
      <c r="J36" s="316">
        <f>H36-I36</f>
        <v>0</v>
      </c>
    </row>
    <row r="37" spans="1:10" ht="15.75" customHeight="1">
      <c r="A37" s="148">
        <f t="shared" si="0"/>
        <v>28</v>
      </c>
      <c r="B37" s="59">
        <v>614</v>
      </c>
      <c r="C37" s="34"/>
      <c r="D37" s="68"/>
      <c r="E37" s="69" t="s">
        <v>142</v>
      </c>
      <c r="F37" s="69"/>
      <c r="G37" s="70"/>
      <c r="H37" s="316">
        <v>-26287.139999999985</v>
      </c>
      <c r="I37" s="312">
        <v>1152.0000000002328</v>
      </c>
      <c r="J37" s="316">
        <f>H37-I37</f>
        <v>-27439.140000000218</v>
      </c>
    </row>
    <row r="38" spans="1:10" ht="15.75" customHeight="1">
      <c r="A38" s="148">
        <f t="shared" si="0"/>
        <v>29</v>
      </c>
      <c r="B38" s="59"/>
      <c r="C38" s="34"/>
      <c r="D38" s="68"/>
      <c r="E38" s="69" t="s">
        <v>478</v>
      </c>
      <c r="F38" s="69"/>
      <c r="G38" s="70"/>
      <c r="H38" s="320">
        <f>SUM(H34:H37)</f>
        <v>235981.96</v>
      </c>
      <c r="I38" s="320">
        <f>SUM(I34:I37)</f>
        <v>229765.12000000023</v>
      </c>
      <c r="J38" s="320">
        <f>SUM(J34:J37)</f>
        <v>6216.839999999764</v>
      </c>
    </row>
    <row r="39" spans="1:10" ht="15.75" customHeight="1" thickBot="1">
      <c r="A39" s="147">
        <f t="shared" si="0"/>
        <v>30</v>
      </c>
      <c r="B39" s="149">
        <v>501</v>
      </c>
      <c r="C39" s="34"/>
      <c r="D39" s="68"/>
      <c r="E39" s="69"/>
      <c r="F39" s="69" t="s">
        <v>479</v>
      </c>
      <c r="G39" s="70"/>
      <c r="H39" s="321">
        <f>+H31+H38</f>
        <v>128022860.99</v>
      </c>
      <c r="I39" s="321">
        <f>+I31+I38</f>
        <v>125214567.7</v>
      </c>
      <c r="J39" s="322">
        <f>+J31+J38</f>
        <v>2808293.2900000094</v>
      </c>
    </row>
    <row r="40" ht="10.5" thickTop="1"/>
  </sheetData>
  <sheetProtection/>
  <mergeCells count="2">
    <mergeCell ref="A1:J1"/>
    <mergeCell ref="A2:J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91" r:id="rId1"/>
  <headerFooter scaleWithDoc="0" alignWithMargins="0">
    <oddFooter>&amp;C&amp;F, Page &amp; 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02"/>
  <sheetViews>
    <sheetView zoomScale="85" zoomScaleNormal="85" zoomScalePageLayoutView="0" workbookViewId="0" topLeftCell="A1">
      <selection activeCell="J12" sqref="J12:K12"/>
    </sheetView>
  </sheetViews>
  <sheetFormatPr defaultColWidth="9.140625" defaultRowHeight="12.75"/>
  <cols>
    <col min="1" max="2" width="5.7109375" style="76" customWidth="1"/>
    <col min="3" max="5" width="1.7109375" style="76" customWidth="1"/>
    <col min="6" max="6" width="40.140625" style="76" bestFit="1" customWidth="1"/>
    <col min="7" max="9" width="2.7109375" style="76" customWidth="1"/>
    <col min="10" max="11" width="11.7109375" style="76" customWidth="1"/>
    <col min="12" max="12" width="14.7109375" style="76" customWidth="1"/>
    <col min="13" max="13" width="9.140625" style="76" customWidth="1"/>
    <col min="14" max="14" width="10.57421875" style="76" bestFit="1" customWidth="1"/>
    <col min="15" max="16384" width="9.140625" style="76" customWidth="1"/>
  </cols>
  <sheetData>
    <row r="1" spans="1:12" ht="17.25">
      <c r="A1" s="401" t="s">
        <v>143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3"/>
    </row>
    <row r="2" spans="1:12" ht="17.25">
      <c r="A2" s="404" t="s">
        <v>144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6"/>
    </row>
    <row r="3" spans="1:12" ht="12.75">
      <c r="A3" s="246" t="s">
        <v>145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2.75" customHeight="1">
      <c r="A4" s="247"/>
      <c r="B4" s="9"/>
      <c r="C4" s="9"/>
      <c r="D4" s="9"/>
      <c r="E4" s="9"/>
      <c r="F4" s="9"/>
      <c r="G4" s="9"/>
      <c r="H4" s="9"/>
      <c r="I4" s="9"/>
      <c r="J4" s="9"/>
      <c r="K4" s="9"/>
      <c r="L4" s="85"/>
    </row>
    <row r="5" spans="1:12" ht="12.75">
      <c r="A5" s="248"/>
      <c r="B5" s="46"/>
      <c r="C5" s="40"/>
      <c r="D5" s="40"/>
      <c r="E5" s="40"/>
      <c r="F5" s="40"/>
      <c r="G5" s="44"/>
      <c r="H5" s="40"/>
      <c r="I5" s="46"/>
      <c r="J5" s="41"/>
      <c r="K5" s="1"/>
      <c r="L5" s="145" t="s">
        <v>126</v>
      </c>
    </row>
    <row r="6" spans="1:12" ht="12.75">
      <c r="A6" s="248"/>
      <c r="B6" s="46"/>
      <c r="C6" s="40"/>
      <c r="D6" s="40"/>
      <c r="E6" s="40"/>
      <c r="F6" s="40"/>
      <c r="G6" s="104" t="s">
        <v>146</v>
      </c>
      <c r="H6" s="3"/>
      <c r="I6" s="4"/>
      <c r="J6" s="31" t="s">
        <v>127</v>
      </c>
      <c r="K6" s="31" t="s">
        <v>127</v>
      </c>
      <c r="L6" s="145" t="s">
        <v>18</v>
      </c>
    </row>
    <row r="7" spans="1:13" ht="12.75">
      <c r="A7" s="249"/>
      <c r="B7" s="250"/>
      <c r="C7" s="36"/>
      <c r="D7" s="36"/>
      <c r="E7" s="36"/>
      <c r="F7" s="36"/>
      <c r="G7" s="246"/>
      <c r="H7" s="251"/>
      <c r="I7" s="145"/>
      <c r="J7" s="32" t="s">
        <v>335</v>
      </c>
      <c r="K7" s="32" t="s">
        <v>466</v>
      </c>
      <c r="L7" s="145" t="s">
        <v>128</v>
      </c>
      <c r="M7" s="76" t="s">
        <v>147</v>
      </c>
    </row>
    <row r="8" spans="1:12" ht="12.75">
      <c r="A8" s="252" t="s">
        <v>15</v>
      </c>
      <c r="B8" s="253"/>
      <c r="C8" s="254"/>
      <c r="D8" s="254"/>
      <c r="E8" s="254"/>
      <c r="F8" s="254" t="s">
        <v>148</v>
      </c>
      <c r="G8" s="255"/>
      <c r="H8" s="255"/>
      <c r="I8" s="256"/>
      <c r="J8" s="32" t="s">
        <v>337</v>
      </c>
      <c r="K8" s="32" t="s">
        <v>337</v>
      </c>
      <c r="L8" s="145" t="s">
        <v>467</v>
      </c>
    </row>
    <row r="9" spans="1:12" ht="13.5" thickBot="1">
      <c r="A9" s="257" t="s">
        <v>19</v>
      </c>
      <c r="B9" s="258" t="s">
        <v>117</v>
      </c>
      <c r="C9" s="259"/>
      <c r="D9" s="259"/>
      <c r="E9" s="259"/>
      <c r="F9" s="259" t="s">
        <v>20</v>
      </c>
      <c r="G9" s="260" t="s">
        <v>149</v>
      </c>
      <c r="H9" s="260" t="s">
        <v>150</v>
      </c>
      <c r="I9" s="257" t="s">
        <v>151</v>
      </c>
      <c r="J9" s="33" t="s">
        <v>21</v>
      </c>
      <c r="K9" s="33" t="s">
        <v>22</v>
      </c>
      <c r="L9" s="261" t="s">
        <v>23</v>
      </c>
    </row>
    <row r="10" spans="1:12" ht="12.75">
      <c r="A10" s="84"/>
      <c r="B10" s="85"/>
      <c r="C10" s="132" t="s">
        <v>456</v>
      </c>
      <c r="D10" s="244" t="s">
        <v>480</v>
      </c>
      <c r="E10" s="244"/>
      <c r="F10" s="243"/>
      <c r="G10" s="54"/>
      <c r="H10" s="54"/>
      <c r="I10" s="95"/>
      <c r="J10" s="95"/>
      <c r="K10" s="95"/>
      <c r="L10" s="85"/>
    </row>
    <row r="11" spans="1:12" ht="12.75">
      <c r="A11" s="84"/>
      <c r="B11" s="85"/>
      <c r="C11" s="9"/>
      <c r="D11" s="132"/>
      <c r="E11" s="132" t="s">
        <v>481</v>
      </c>
      <c r="F11" s="132"/>
      <c r="G11" s="54"/>
      <c r="H11" s="54"/>
      <c r="I11" s="95"/>
      <c r="J11" s="299"/>
      <c r="K11" s="299"/>
      <c r="L11" s="307"/>
    </row>
    <row r="12" spans="1:12" ht="12.75">
      <c r="A12" s="84">
        <f aca="true" t="shared" si="0" ref="A12:A29">SUM(A11+1)</f>
        <v>1</v>
      </c>
      <c r="B12" s="166">
        <v>701</v>
      </c>
      <c r="C12" s="74"/>
      <c r="D12" s="74"/>
      <c r="E12" s="74"/>
      <c r="F12" s="9" t="s">
        <v>152</v>
      </c>
      <c r="G12" s="155" t="s">
        <v>149</v>
      </c>
      <c r="H12" s="155" t="s">
        <v>150</v>
      </c>
      <c r="I12" s="84"/>
      <c r="J12" s="299">
        <v>78221.11</v>
      </c>
      <c r="K12" s="299">
        <v>68562.82</v>
      </c>
      <c r="L12" s="307">
        <f>J12-K12</f>
        <v>9658.289999999994</v>
      </c>
    </row>
    <row r="13" spans="1:12" ht="12.75">
      <c r="A13" s="84">
        <f t="shared" si="0"/>
        <v>2</v>
      </c>
      <c r="B13" s="166">
        <v>701</v>
      </c>
      <c r="C13" s="74"/>
      <c r="D13" s="74"/>
      <c r="E13" s="74"/>
      <c r="F13" s="9" t="s">
        <v>153</v>
      </c>
      <c r="G13" s="155"/>
      <c r="H13" s="155"/>
      <c r="I13" s="84" t="s">
        <v>151</v>
      </c>
      <c r="J13" s="299"/>
      <c r="K13" s="299"/>
      <c r="L13" s="307">
        <f>J13-K13</f>
        <v>0</v>
      </c>
    </row>
    <row r="14" spans="1:12" ht="12.75">
      <c r="A14" s="84">
        <f t="shared" si="0"/>
        <v>3</v>
      </c>
      <c r="B14" s="166">
        <v>702</v>
      </c>
      <c r="C14" s="74"/>
      <c r="D14" s="74"/>
      <c r="E14" s="74"/>
      <c r="F14" s="9" t="s">
        <v>154</v>
      </c>
      <c r="G14" s="155" t="s">
        <v>149</v>
      </c>
      <c r="H14" s="155" t="s">
        <v>150</v>
      </c>
      <c r="I14" s="84"/>
      <c r="J14" s="299">
        <v>0</v>
      </c>
      <c r="K14" s="299">
        <v>6746.56</v>
      </c>
      <c r="L14" s="307">
        <f>J14-K14</f>
        <v>-6746.56</v>
      </c>
    </row>
    <row r="15" spans="1:12" ht="12.75">
      <c r="A15" s="84">
        <f t="shared" si="0"/>
        <v>4</v>
      </c>
      <c r="B15" s="166">
        <v>703</v>
      </c>
      <c r="C15" s="74"/>
      <c r="D15" s="74"/>
      <c r="E15" s="74"/>
      <c r="F15" s="9" t="s">
        <v>155</v>
      </c>
      <c r="G15" s="155" t="s">
        <v>149</v>
      </c>
      <c r="H15" s="155"/>
      <c r="I15" s="84"/>
      <c r="J15" s="299">
        <v>3777.3799999999997</v>
      </c>
      <c r="K15" s="299">
        <v>9827.49</v>
      </c>
      <c r="L15" s="307">
        <f>J15-K15</f>
        <v>-6050.110000000001</v>
      </c>
    </row>
    <row r="16" spans="1:12" ht="12.75">
      <c r="A16" s="84">
        <f t="shared" si="0"/>
        <v>5</v>
      </c>
      <c r="B16" s="166">
        <v>704</v>
      </c>
      <c r="C16" s="74"/>
      <c r="D16" s="74"/>
      <c r="E16" s="74"/>
      <c r="F16" s="9" t="s">
        <v>156</v>
      </c>
      <c r="G16" s="155" t="s">
        <v>149</v>
      </c>
      <c r="H16" s="155" t="s">
        <v>150</v>
      </c>
      <c r="I16" s="84" t="s">
        <v>151</v>
      </c>
      <c r="J16" s="299">
        <v>29473099.54</v>
      </c>
      <c r="K16" s="299">
        <v>30107763.27</v>
      </c>
      <c r="L16" s="307">
        <f>J16-K16</f>
        <v>-634663.7300000004</v>
      </c>
    </row>
    <row r="17" spans="1:12" ht="12.75">
      <c r="A17" s="84"/>
      <c r="B17" s="166"/>
      <c r="C17" s="74"/>
      <c r="D17" s="74"/>
      <c r="E17" s="74"/>
      <c r="F17" s="9"/>
      <c r="G17" s="155"/>
      <c r="H17" s="155"/>
      <c r="I17" s="84"/>
      <c r="J17" s="299"/>
      <c r="K17" s="299"/>
      <c r="L17" s="307"/>
    </row>
    <row r="18" spans="1:12" ht="12.75">
      <c r="A18" s="84"/>
      <c r="B18" s="85"/>
      <c r="C18" s="9"/>
      <c r="D18" s="9"/>
      <c r="E18" s="132" t="s">
        <v>482</v>
      </c>
      <c r="F18" s="132"/>
      <c r="G18" s="155"/>
      <c r="H18" s="155"/>
      <c r="I18" s="84"/>
      <c r="J18" s="299"/>
      <c r="K18" s="299"/>
      <c r="L18" s="307"/>
    </row>
    <row r="19" spans="1:12" ht="12.75">
      <c r="A19" s="84">
        <v>6</v>
      </c>
      <c r="B19" s="166">
        <v>706</v>
      </c>
      <c r="C19" s="74"/>
      <c r="D19" s="74"/>
      <c r="E19" s="74"/>
      <c r="F19" s="9" t="s">
        <v>157</v>
      </c>
      <c r="G19" s="155" t="s">
        <v>149</v>
      </c>
      <c r="H19" s="155" t="s">
        <v>150</v>
      </c>
      <c r="I19" s="84"/>
      <c r="J19" s="299">
        <v>-26.990000000000002</v>
      </c>
      <c r="K19" s="299">
        <v>80.96000000000001</v>
      </c>
      <c r="L19" s="307">
        <f aca="true" t="shared" si="1" ref="L19:L28">J19-K19</f>
        <v>-107.95000000000002</v>
      </c>
    </row>
    <row r="20" spans="1:12" ht="12.75">
      <c r="A20" s="84">
        <f t="shared" si="0"/>
        <v>7</v>
      </c>
      <c r="B20" s="166">
        <v>706</v>
      </c>
      <c r="C20" s="74"/>
      <c r="D20" s="74"/>
      <c r="E20" s="74"/>
      <c r="F20" s="9" t="s">
        <v>158</v>
      </c>
      <c r="G20" s="155"/>
      <c r="H20" s="155"/>
      <c r="I20" s="84" t="s">
        <v>151</v>
      </c>
      <c r="J20" s="299"/>
      <c r="K20" s="299"/>
      <c r="L20" s="307">
        <f t="shared" si="1"/>
        <v>0</v>
      </c>
    </row>
    <row r="21" spans="1:12" ht="12.75">
      <c r="A21" s="84">
        <f t="shared" si="0"/>
        <v>8</v>
      </c>
      <c r="B21" s="166">
        <v>707</v>
      </c>
      <c r="C21" s="74"/>
      <c r="D21" s="74"/>
      <c r="E21" s="74"/>
      <c r="F21" s="9" t="s">
        <v>159</v>
      </c>
      <c r="G21" s="155" t="s">
        <v>149</v>
      </c>
      <c r="H21" s="155" t="s">
        <v>150</v>
      </c>
      <c r="I21" s="84"/>
      <c r="J21" s="299">
        <v>75.84</v>
      </c>
      <c r="K21" s="299">
        <v>660</v>
      </c>
      <c r="L21" s="307">
        <f t="shared" si="1"/>
        <v>-584.16</v>
      </c>
    </row>
    <row r="22" spans="1:12" ht="12.75">
      <c r="A22" s="84">
        <f t="shared" si="0"/>
        <v>9</v>
      </c>
      <c r="B22" s="166">
        <v>708</v>
      </c>
      <c r="C22" s="74"/>
      <c r="D22" s="74"/>
      <c r="E22" s="74"/>
      <c r="F22" s="9" t="s">
        <v>160</v>
      </c>
      <c r="G22" s="155" t="s">
        <v>149</v>
      </c>
      <c r="H22" s="155"/>
      <c r="I22" s="84"/>
      <c r="J22" s="299">
        <v>0</v>
      </c>
      <c r="K22" s="299">
        <v>37.370000000000005</v>
      </c>
      <c r="L22" s="307">
        <f t="shared" si="1"/>
        <v>-37.370000000000005</v>
      </c>
    </row>
    <row r="23" spans="1:12" ht="12.75">
      <c r="A23" s="84">
        <f t="shared" si="0"/>
        <v>10</v>
      </c>
      <c r="B23" s="166">
        <v>708</v>
      </c>
      <c r="C23" s="74"/>
      <c r="D23" s="74"/>
      <c r="E23" s="74"/>
      <c r="F23" s="9" t="s">
        <v>161</v>
      </c>
      <c r="G23" s="155"/>
      <c r="H23" s="155" t="s">
        <v>150</v>
      </c>
      <c r="I23" s="84"/>
      <c r="J23" s="299"/>
      <c r="K23" s="299"/>
      <c r="L23" s="307">
        <f t="shared" si="1"/>
        <v>0</v>
      </c>
    </row>
    <row r="24" spans="1:12" ht="12.75">
      <c r="A24" s="84">
        <f t="shared" si="0"/>
        <v>11</v>
      </c>
      <c r="B24" s="166">
        <v>709</v>
      </c>
      <c r="C24" s="74"/>
      <c r="D24" s="74"/>
      <c r="E24" s="74"/>
      <c r="F24" s="9" t="s">
        <v>162</v>
      </c>
      <c r="G24" s="155" t="s">
        <v>149</v>
      </c>
      <c r="H24" s="155"/>
      <c r="I24" s="84"/>
      <c r="J24" s="299">
        <v>196.28</v>
      </c>
      <c r="K24" s="299">
        <v>0</v>
      </c>
      <c r="L24" s="307">
        <f t="shared" si="1"/>
        <v>196.28</v>
      </c>
    </row>
    <row r="25" spans="1:12" ht="12.75">
      <c r="A25" s="84">
        <f t="shared" si="0"/>
        <v>12</v>
      </c>
      <c r="B25" s="166">
        <v>710</v>
      </c>
      <c r="C25" s="74"/>
      <c r="D25" s="74"/>
      <c r="E25" s="74"/>
      <c r="F25" s="9" t="s">
        <v>163</v>
      </c>
      <c r="G25" s="155" t="s">
        <v>149</v>
      </c>
      <c r="H25" s="155"/>
      <c r="I25" s="84"/>
      <c r="J25" s="299">
        <v>0</v>
      </c>
      <c r="K25" s="299">
        <v>0</v>
      </c>
      <c r="L25" s="307">
        <f t="shared" si="1"/>
        <v>0</v>
      </c>
    </row>
    <row r="26" spans="1:12" ht="12.75">
      <c r="A26" s="84">
        <f t="shared" si="0"/>
        <v>13</v>
      </c>
      <c r="B26" s="166">
        <v>711</v>
      </c>
      <c r="C26" s="74"/>
      <c r="D26" s="74"/>
      <c r="E26" s="74"/>
      <c r="F26" s="9" t="s">
        <v>164</v>
      </c>
      <c r="G26" s="155" t="s">
        <v>149</v>
      </c>
      <c r="H26" s="155"/>
      <c r="I26" s="84"/>
      <c r="J26" s="299">
        <v>110505.58</v>
      </c>
      <c r="K26" s="299">
        <v>291936.06</v>
      </c>
      <c r="L26" s="307">
        <f t="shared" si="1"/>
        <v>-181430.47999999998</v>
      </c>
    </row>
    <row r="27" spans="1:12" ht="12.75">
      <c r="A27" s="84">
        <f t="shared" si="0"/>
        <v>14</v>
      </c>
      <c r="B27" s="166">
        <v>712</v>
      </c>
      <c r="C27" s="74"/>
      <c r="D27" s="74"/>
      <c r="E27" s="74"/>
      <c r="F27" s="9" t="s">
        <v>165</v>
      </c>
      <c r="G27" s="155" t="s">
        <v>149</v>
      </c>
      <c r="H27" s="155"/>
      <c r="I27" s="84"/>
      <c r="J27" s="299">
        <v>20105.55</v>
      </c>
      <c r="K27" s="299">
        <v>59441.89000000001</v>
      </c>
      <c r="L27" s="307">
        <f t="shared" si="1"/>
        <v>-39336.34000000001</v>
      </c>
    </row>
    <row r="28" spans="1:12" ht="12.75">
      <c r="A28" s="84">
        <f t="shared" si="0"/>
        <v>15</v>
      </c>
      <c r="B28" s="166">
        <v>713</v>
      </c>
      <c r="C28" s="74"/>
      <c r="D28" s="74"/>
      <c r="E28" s="74"/>
      <c r="F28" s="9" t="s">
        <v>166</v>
      </c>
      <c r="G28" s="155" t="s">
        <v>149</v>
      </c>
      <c r="H28" s="155" t="s">
        <v>150</v>
      </c>
      <c r="I28" s="84"/>
      <c r="J28" s="296">
        <v>0</v>
      </c>
      <c r="K28" s="299">
        <v>126.31</v>
      </c>
      <c r="L28" s="309">
        <f t="shared" si="1"/>
        <v>-126.31</v>
      </c>
    </row>
    <row r="29" spans="1:12" ht="13.5" thickBot="1">
      <c r="A29" s="153">
        <f t="shared" si="0"/>
        <v>16</v>
      </c>
      <c r="B29" s="86"/>
      <c r="C29" s="30"/>
      <c r="D29" s="30"/>
      <c r="E29" s="30"/>
      <c r="F29" s="129" t="s">
        <v>167</v>
      </c>
      <c r="G29" s="157"/>
      <c r="H29" s="157"/>
      <c r="I29" s="153"/>
      <c r="J29" s="297">
        <f>SUM(J12:J28)</f>
        <v>29685954.29</v>
      </c>
      <c r="K29" s="297">
        <f>SUM(K12:K28)</f>
        <v>30545182.73</v>
      </c>
      <c r="L29" s="326">
        <f>SUM(L12:L28)</f>
        <v>-859228.4400000004</v>
      </c>
    </row>
    <row r="30" spans="1:12" ht="13.5" thickTop="1">
      <c r="A30" s="84"/>
      <c r="B30" s="85"/>
      <c r="C30" s="132" t="s">
        <v>458</v>
      </c>
      <c r="D30" s="244" t="s">
        <v>483</v>
      </c>
      <c r="E30" s="243"/>
      <c r="F30" s="243"/>
      <c r="G30" s="54"/>
      <c r="H30" s="54"/>
      <c r="I30" s="95"/>
      <c r="J30" s="299"/>
      <c r="K30" s="299"/>
      <c r="L30" s="307"/>
    </row>
    <row r="31" spans="1:12" ht="12.75">
      <c r="A31" s="84"/>
      <c r="B31" s="85"/>
      <c r="C31" s="9"/>
      <c r="D31" s="9"/>
      <c r="E31" s="132" t="s">
        <v>481</v>
      </c>
      <c r="F31" s="132"/>
      <c r="G31" s="54"/>
      <c r="H31" s="54"/>
      <c r="I31" s="95"/>
      <c r="J31" s="299"/>
      <c r="K31" s="299"/>
      <c r="L31" s="307"/>
    </row>
    <row r="32" spans="1:12" ht="12.75">
      <c r="A32" s="84">
        <v>17</v>
      </c>
      <c r="B32" s="166">
        <v>721</v>
      </c>
      <c r="C32" s="74"/>
      <c r="D32" s="74"/>
      <c r="E32" s="74"/>
      <c r="F32" s="9" t="s">
        <v>152</v>
      </c>
      <c r="G32" s="155" t="s">
        <v>149</v>
      </c>
      <c r="H32" s="155" t="s">
        <v>150</v>
      </c>
      <c r="I32" s="84"/>
      <c r="J32" s="323">
        <v>1934.4</v>
      </c>
      <c r="K32" s="299">
        <v>6105.39</v>
      </c>
      <c r="L32" s="325">
        <f>J32-K32</f>
        <v>-4170.99</v>
      </c>
    </row>
    <row r="33" spans="1:12" ht="12.75">
      <c r="A33" s="84">
        <f aca="true" t="shared" si="2" ref="A33:A47">SUM(A32+1)</f>
        <v>18</v>
      </c>
      <c r="B33" s="166">
        <v>721</v>
      </c>
      <c r="C33" s="74"/>
      <c r="D33" s="74"/>
      <c r="E33" s="74"/>
      <c r="F33" s="9" t="s">
        <v>168</v>
      </c>
      <c r="G33" s="155"/>
      <c r="H33" s="155"/>
      <c r="I33" s="84" t="s">
        <v>151</v>
      </c>
      <c r="J33" s="323"/>
      <c r="K33" s="299"/>
      <c r="L33" s="325">
        <f aca="true" t="shared" si="3" ref="L33:L46">J33-K33</f>
        <v>0</v>
      </c>
    </row>
    <row r="34" spans="1:12" ht="12.75">
      <c r="A34" s="84">
        <f t="shared" si="2"/>
        <v>19</v>
      </c>
      <c r="B34" s="166">
        <v>722</v>
      </c>
      <c r="C34" s="74"/>
      <c r="D34" s="74"/>
      <c r="E34" s="74"/>
      <c r="F34" s="9" t="s">
        <v>169</v>
      </c>
      <c r="G34" s="155" t="s">
        <v>149</v>
      </c>
      <c r="H34" s="155"/>
      <c r="I34" s="84"/>
      <c r="J34" s="323">
        <v>0</v>
      </c>
      <c r="K34" s="299">
        <v>0</v>
      </c>
      <c r="L34" s="325">
        <f t="shared" si="3"/>
        <v>0</v>
      </c>
    </row>
    <row r="35" spans="1:12" ht="12.75">
      <c r="A35" s="84">
        <f t="shared" si="2"/>
        <v>20</v>
      </c>
      <c r="B35" s="166">
        <v>722</v>
      </c>
      <c r="C35" s="74"/>
      <c r="D35" s="74"/>
      <c r="E35" s="74"/>
      <c r="F35" s="9" t="s">
        <v>170</v>
      </c>
      <c r="G35" s="155"/>
      <c r="H35" s="155" t="s">
        <v>150</v>
      </c>
      <c r="I35" s="84"/>
      <c r="J35" s="323"/>
      <c r="K35" s="299"/>
      <c r="L35" s="325">
        <f t="shared" si="3"/>
        <v>0</v>
      </c>
    </row>
    <row r="36" spans="1:12" ht="12.75">
      <c r="A36" s="84">
        <f t="shared" si="2"/>
        <v>21</v>
      </c>
      <c r="B36" s="166">
        <v>723</v>
      </c>
      <c r="C36" s="74"/>
      <c r="D36" s="74"/>
      <c r="E36" s="74"/>
      <c r="F36" s="9" t="s">
        <v>171</v>
      </c>
      <c r="G36" s="155" t="s">
        <v>149</v>
      </c>
      <c r="H36" s="155"/>
      <c r="I36" s="84"/>
      <c r="J36" s="323">
        <v>0</v>
      </c>
      <c r="K36" s="299">
        <v>0</v>
      </c>
      <c r="L36" s="325">
        <f t="shared" si="3"/>
        <v>0</v>
      </c>
    </row>
    <row r="37" spans="1:12" ht="12.75">
      <c r="A37" s="84"/>
      <c r="B37" s="166">
        <v>724</v>
      </c>
      <c r="C37" s="9"/>
      <c r="D37" s="9"/>
      <c r="E37" s="132" t="s">
        <v>172</v>
      </c>
      <c r="F37" s="132"/>
      <c r="G37" s="155" t="s">
        <v>149</v>
      </c>
      <c r="H37" s="155" t="s">
        <v>150</v>
      </c>
      <c r="I37" s="84"/>
      <c r="J37" s="323">
        <v>432953.02</v>
      </c>
      <c r="K37" s="299">
        <v>479061.75999999995</v>
      </c>
      <c r="L37" s="325">
        <f t="shared" si="3"/>
        <v>-46108.73999999993</v>
      </c>
    </row>
    <row r="38" spans="1:12" ht="12.75">
      <c r="A38" s="84">
        <v>22</v>
      </c>
      <c r="B38" s="166">
        <v>725</v>
      </c>
      <c r="C38" s="74"/>
      <c r="D38" s="74"/>
      <c r="E38" s="74"/>
      <c r="F38" s="9" t="s">
        <v>155</v>
      </c>
      <c r="G38" s="155" t="s">
        <v>149</v>
      </c>
      <c r="H38" s="155"/>
      <c r="I38" s="84"/>
      <c r="J38" s="323">
        <v>229796.64999999997</v>
      </c>
      <c r="K38" s="299">
        <v>199141.49999999997</v>
      </c>
      <c r="L38" s="325">
        <f t="shared" si="3"/>
        <v>30655.149999999994</v>
      </c>
    </row>
    <row r="39" spans="1:12" ht="12.75">
      <c r="A39" s="84">
        <f t="shared" si="2"/>
        <v>23</v>
      </c>
      <c r="B39" s="166">
        <v>726</v>
      </c>
      <c r="C39" s="74"/>
      <c r="D39" s="74"/>
      <c r="E39" s="74"/>
      <c r="F39" s="9" t="s">
        <v>173</v>
      </c>
      <c r="G39" s="155" t="s">
        <v>149</v>
      </c>
      <c r="H39" s="155" t="s">
        <v>150</v>
      </c>
      <c r="I39" s="84" t="s">
        <v>151</v>
      </c>
      <c r="J39" s="323">
        <v>1801197.32</v>
      </c>
      <c r="K39" s="299">
        <v>1948381.99</v>
      </c>
      <c r="L39" s="325">
        <f t="shared" si="3"/>
        <v>-147184.66999999993</v>
      </c>
    </row>
    <row r="40" spans="1:12" ht="12.75">
      <c r="A40" s="84"/>
      <c r="B40" s="166"/>
      <c r="C40" s="74"/>
      <c r="D40" s="74"/>
      <c r="E40" s="132" t="s">
        <v>482</v>
      </c>
      <c r="F40" s="132"/>
      <c r="G40" s="155"/>
      <c r="H40" s="155"/>
      <c r="I40" s="84"/>
      <c r="J40" s="324"/>
      <c r="K40" s="299">
        <v>0</v>
      </c>
      <c r="L40" s="325">
        <f t="shared" si="3"/>
        <v>0</v>
      </c>
    </row>
    <row r="41" spans="1:12" ht="12.75">
      <c r="A41" s="84">
        <v>24</v>
      </c>
      <c r="B41" s="166">
        <v>729</v>
      </c>
      <c r="C41" s="74"/>
      <c r="D41" s="74"/>
      <c r="E41" s="74"/>
      <c r="F41" s="9" t="s">
        <v>174</v>
      </c>
      <c r="G41" s="155" t="s">
        <v>149</v>
      </c>
      <c r="H41" s="155" t="s">
        <v>150</v>
      </c>
      <c r="I41" s="84"/>
      <c r="J41" s="323">
        <v>146.78</v>
      </c>
      <c r="K41" s="299">
        <v>1319.04</v>
      </c>
      <c r="L41" s="325">
        <f t="shared" si="3"/>
        <v>-1172.26</v>
      </c>
    </row>
    <row r="42" spans="1:12" ht="12.75">
      <c r="A42" s="84">
        <f t="shared" si="2"/>
        <v>25</v>
      </c>
      <c r="B42" s="166">
        <v>729</v>
      </c>
      <c r="C42" s="74"/>
      <c r="D42" s="74"/>
      <c r="E42" s="74"/>
      <c r="F42" s="9" t="s">
        <v>175</v>
      </c>
      <c r="G42" s="155"/>
      <c r="H42" s="155"/>
      <c r="I42" s="84" t="s">
        <v>151</v>
      </c>
      <c r="J42" s="323"/>
      <c r="K42" s="299"/>
      <c r="L42" s="325">
        <f t="shared" si="3"/>
        <v>0</v>
      </c>
    </row>
    <row r="43" spans="1:12" ht="12.75">
      <c r="A43" s="84">
        <f t="shared" si="2"/>
        <v>26</v>
      </c>
      <c r="B43" s="166">
        <v>730</v>
      </c>
      <c r="C43" s="74"/>
      <c r="D43" s="74"/>
      <c r="E43" s="74"/>
      <c r="F43" s="9" t="s">
        <v>159</v>
      </c>
      <c r="G43" s="155" t="s">
        <v>149</v>
      </c>
      <c r="H43" s="155" t="s">
        <v>150</v>
      </c>
      <c r="I43" s="84"/>
      <c r="J43" s="323">
        <v>56710.21</v>
      </c>
      <c r="K43" s="299">
        <v>63214.11</v>
      </c>
      <c r="L43" s="325">
        <f t="shared" si="3"/>
        <v>-6503.9000000000015</v>
      </c>
    </row>
    <row r="44" spans="1:12" ht="12.75">
      <c r="A44" s="84">
        <f t="shared" si="2"/>
        <v>27</v>
      </c>
      <c r="B44" s="166">
        <v>731</v>
      </c>
      <c r="C44" s="74"/>
      <c r="D44" s="74"/>
      <c r="E44" s="74"/>
      <c r="F44" s="9" t="s">
        <v>176</v>
      </c>
      <c r="G44" s="155" t="s">
        <v>149</v>
      </c>
      <c r="H44" s="155" t="s">
        <v>150</v>
      </c>
      <c r="I44" s="84"/>
      <c r="J44" s="323">
        <v>0</v>
      </c>
      <c r="K44" s="299">
        <v>0</v>
      </c>
      <c r="L44" s="325">
        <f t="shared" si="3"/>
        <v>0</v>
      </c>
    </row>
    <row r="45" spans="1:12" ht="12.75">
      <c r="A45" s="84">
        <f t="shared" si="2"/>
        <v>28</v>
      </c>
      <c r="B45" s="166">
        <v>732</v>
      </c>
      <c r="C45" s="74"/>
      <c r="D45" s="74"/>
      <c r="E45" s="74"/>
      <c r="F45" s="9" t="s">
        <v>177</v>
      </c>
      <c r="G45" s="155" t="s">
        <v>149</v>
      </c>
      <c r="H45" s="155" t="s">
        <v>150</v>
      </c>
      <c r="I45" s="84"/>
      <c r="J45" s="323">
        <v>512639.75</v>
      </c>
      <c r="K45" s="299">
        <v>389138.62999999995</v>
      </c>
      <c r="L45" s="325">
        <f t="shared" si="3"/>
        <v>123501.12000000005</v>
      </c>
    </row>
    <row r="46" spans="1:12" ht="12.75">
      <c r="A46" s="84">
        <f t="shared" si="2"/>
        <v>29</v>
      </c>
      <c r="B46" s="166">
        <v>733</v>
      </c>
      <c r="C46" s="74"/>
      <c r="D46" s="74"/>
      <c r="E46" s="74"/>
      <c r="F46" s="9" t="s">
        <v>178</v>
      </c>
      <c r="G46" s="155" t="s">
        <v>149</v>
      </c>
      <c r="H46" s="155" t="s">
        <v>150</v>
      </c>
      <c r="I46" s="84"/>
      <c r="J46" s="323">
        <v>0</v>
      </c>
      <c r="K46" s="299">
        <v>0</v>
      </c>
      <c r="L46" s="325">
        <f t="shared" si="3"/>
        <v>0</v>
      </c>
    </row>
    <row r="47" spans="1:12" ht="13.5" thickBot="1">
      <c r="A47" s="84">
        <f t="shared" si="2"/>
        <v>30</v>
      </c>
      <c r="B47" s="166" t="s">
        <v>26</v>
      </c>
      <c r="C47" s="74"/>
      <c r="D47" s="74"/>
      <c r="E47" s="74"/>
      <c r="F47" s="132" t="s">
        <v>179</v>
      </c>
      <c r="G47" s="155"/>
      <c r="H47" s="155"/>
      <c r="I47" s="84"/>
      <c r="J47" s="295">
        <f>SUM(J32:J46)</f>
        <v>3035378.13</v>
      </c>
      <c r="K47" s="295">
        <f>SUM(K32:K46)</f>
        <v>3086362.4199999995</v>
      </c>
      <c r="L47" s="377">
        <f>SUM(L32:L46)</f>
        <v>-50984.289999999804</v>
      </c>
    </row>
    <row r="48" ht="15.75" customHeight="1" thickTop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81" spans="2:9" ht="12.75">
      <c r="B81" s="102"/>
      <c r="C81" s="102"/>
      <c r="D81" s="102"/>
      <c r="E81" s="102"/>
      <c r="G81" s="102"/>
      <c r="H81" s="102"/>
      <c r="I81" s="102"/>
    </row>
    <row r="82" spans="2:9" ht="12.75">
      <c r="B82" s="102"/>
      <c r="C82" s="102"/>
      <c r="D82" s="102"/>
      <c r="E82" s="102"/>
      <c r="G82" s="102"/>
      <c r="H82" s="102"/>
      <c r="I82" s="102"/>
    </row>
    <row r="83" spans="2:9" ht="12.75">
      <c r="B83" s="102"/>
      <c r="C83" s="102"/>
      <c r="D83" s="102"/>
      <c r="E83" s="102"/>
      <c r="G83" s="102"/>
      <c r="H83" s="102"/>
      <c r="I83" s="102"/>
    </row>
    <row r="84" spans="2:9" ht="12.75">
      <c r="B84" s="102"/>
      <c r="C84" s="102"/>
      <c r="D84" s="102"/>
      <c r="E84" s="102"/>
      <c r="G84" s="102"/>
      <c r="H84" s="102"/>
      <c r="I84" s="102"/>
    </row>
    <row r="85" spans="2:9" ht="12.75">
      <c r="B85" s="102"/>
      <c r="C85" s="102"/>
      <c r="D85" s="102"/>
      <c r="E85" s="102"/>
      <c r="G85" s="102"/>
      <c r="H85" s="102"/>
      <c r="I85" s="102"/>
    </row>
    <row r="86" spans="2:9" ht="12.75">
      <c r="B86" s="102"/>
      <c r="C86" s="102"/>
      <c r="D86" s="102"/>
      <c r="E86" s="102"/>
      <c r="G86" s="102"/>
      <c r="H86" s="102"/>
      <c r="I86" s="102"/>
    </row>
    <row r="87" spans="2:9" ht="12.75">
      <c r="B87" s="102"/>
      <c r="C87" s="102"/>
      <c r="D87" s="102"/>
      <c r="E87" s="102"/>
      <c r="G87" s="102"/>
      <c r="H87" s="102"/>
      <c r="I87" s="102"/>
    </row>
    <row r="88" spans="2:5" ht="12.75">
      <c r="B88" s="102"/>
      <c r="C88" s="102"/>
      <c r="D88" s="102"/>
      <c r="E88" s="102"/>
    </row>
    <row r="89" spans="2:5" ht="12.75">
      <c r="B89" s="102"/>
      <c r="C89" s="102"/>
      <c r="D89" s="102"/>
      <c r="E89" s="102"/>
    </row>
    <row r="90" spans="2:5" ht="12.75">
      <c r="B90" s="102"/>
      <c r="C90" s="102"/>
      <c r="D90" s="102"/>
      <c r="E90" s="102"/>
    </row>
    <row r="91" spans="2:5" ht="12.75">
      <c r="B91" s="102"/>
      <c r="C91" s="102"/>
      <c r="D91" s="102"/>
      <c r="E91" s="102"/>
    </row>
    <row r="92" spans="2:5" ht="12.75">
      <c r="B92" s="102"/>
      <c r="C92" s="102"/>
      <c r="D92" s="102"/>
      <c r="E92" s="102"/>
    </row>
    <row r="93" spans="2:5" ht="12.75">
      <c r="B93" s="102"/>
      <c r="C93" s="102"/>
      <c r="D93" s="102"/>
      <c r="E93" s="102"/>
    </row>
    <row r="94" spans="2:5" ht="12.75">
      <c r="B94" s="102"/>
      <c r="C94" s="102"/>
      <c r="D94" s="102"/>
      <c r="E94" s="102"/>
    </row>
    <row r="95" spans="2:5" ht="12.75">
      <c r="B95" s="102"/>
      <c r="C95" s="102"/>
      <c r="D95" s="102"/>
      <c r="E95" s="102"/>
    </row>
    <row r="96" spans="2:5" ht="12.75">
      <c r="B96" s="102"/>
      <c r="C96" s="102"/>
      <c r="D96" s="102"/>
      <c r="E96" s="102"/>
    </row>
    <row r="97" spans="2:5" ht="12.75">
      <c r="B97" s="102"/>
      <c r="C97" s="102"/>
      <c r="D97" s="102"/>
      <c r="E97" s="102"/>
    </row>
    <row r="98" spans="2:5" ht="12.75">
      <c r="B98" s="102"/>
      <c r="C98" s="102"/>
      <c r="D98" s="102"/>
      <c r="E98" s="102"/>
    </row>
    <row r="99" spans="2:5" ht="12.75">
      <c r="B99" s="102"/>
      <c r="C99" s="102"/>
      <c r="D99" s="102"/>
      <c r="E99" s="102"/>
    </row>
    <row r="100" spans="2:5" ht="12.75">
      <c r="B100" s="102"/>
      <c r="C100" s="102"/>
      <c r="D100" s="102"/>
      <c r="E100" s="102"/>
    </row>
    <row r="101" spans="2:5" ht="12.75">
      <c r="B101" s="102"/>
      <c r="C101" s="102"/>
      <c r="D101" s="102"/>
      <c r="E101" s="102"/>
    </row>
    <row r="102" spans="2:5" ht="12.75">
      <c r="B102" s="102"/>
      <c r="C102" s="102"/>
      <c r="D102" s="102"/>
      <c r="E102" s="102"/>
    </row>
  </sheetData>
  <sheetProtection/>
  <mergeCells count="2">
    <mergeCell ref="A1:L1"/>
    <mergeCell ref="A2:L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8" r:id="rId1"/>
  <headerFooter scaleWithDoc="0" alignWithMargins="0">
    <oddFooter>&amp;C&amp;F, Page &amp; 8</oddFooter>
  </headerFooter>
  <rowBreaks count="2" manualBreakCount="2">
    <brk id="28" max="11" man="1"/>
    <brk id="38" max="11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District_Annual_Report_Form</dc:title>
  <dc:subject>LETTER</dc:subject>
  <dc:creator>DRS</dc:creator>
  <cp:keywords/>
  <dc:description>website!</dc:description>
  <cp:lastModifiedBy>Du, Kristine</cp:lastModifiedBy>
  <cp:lastPrinted>2013-01-28T19:31:10Z</cp:lastPrinted>
  <dcterms:created xsi:type="dcterms:W3CDTF">1999-02-02T21:59:05Z</dcterms:created>
  <dcterms:modified xsi:type="dcterms:W3CDTF">2013-05-07T17:25:35Z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