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472" windowHeight="5892" tabRatio="945" activeTab="0"/>
  </bookViews>
  <sheets>
    <sheet name="Cover" sheetId="1" r:id="rId1"/>
    <sheet name="Table of Contents" sheetId="2" r:id="rId2"/>
    <sheet name="A-1a" sheetId="3" r:id="rId3"/>
    <sheet name="A-1a(2)" sheetId="4" r:id="rId4"/>
    <sheet name="A-1d" sheetId="5" r:id="rId5"/>
    <sheet name="A-3" sheetId="6" r:id="rId6"/>
    <sheet name="A-3a" sheetId="7" r:id="rId7"/>
    <sheet name="B1" sheetId="8" r:id="rId8"/>
    <sheet name="B2(1)" sheetId="9" r:id="rId9"/>
    <sheet name="B2(2)" sheetId="10" r:id="rId10"/>
    <sheet name="B2(3)" sheetId="11" r:id="rId11"/>
    <sheet name="B-4" sheetId="12" r:id="rId12"/>
    <sheet name="D-1 &amp; 2" sheetId="13" r:id="rId13"/>
    <sheet name="D-3" sheetId="14" r:id="rId14"/>
    <sheet name="D4-6" sheetId="15" r:id="rId15"/>
    <sheet name="D-7" sheetId="16" r:id="rId16"/>
    <sheet name="EOY Balance" sheetId="17" r:id="rId17"/>
    <sheet name="Declaration" sheetId="18" r:id="rId18"/>
    <sheet name="Index" sheetId="19" r:id="rId19"/>
  </sheets>
  <definedNames>
    <definedName name="_xlnm.Print_Area" localSheetId="4">'A-1d'!$A$1:$I$57</definedName>
    <definedName name="_xlnm.Print_Area" localSheetId="5">'A-3'!$A$1:$K$29</definedName>
    <definedName name="_xlnm.Print_Area" localSheetId="6">'A-3a'!$A$1:$L$60</definedName>
    <definedName name="_xlnm.Print_Area" localSheetId="7">'B1'!$A$1:$J$40</definedName>
    <definedName name="_xlnm.Print_Area" localSheetId="8">'B2(1)'!$A$1:$L$47</definedName>
    <definedName name="_xlnm.Print_Area" localSheetId="9">'B2(2)'!$A$1:$L$46</definedName>
    <definedName name="_xlnm.Print_Area" localSheetId="10">'B2(3)'!$A$1:$L$53</definedName>
    <definedName name="_xlnm.Print_Area" localSheetId="11">'B-4'!$A$1:$G$16</definedName>
    <definedName name="_xlnm.Print_Area" localSheetId="0">'Cover'!$A$1:$J$36</definedName>
    <definedName name="_xlnm.Print_Area" localSheetId="12">'D-1 &amp; 2'!$A$1:$O$63</definedName>
    <definedName name="_xlnm.Print_Area" localSheetId="13">'D-3'!$A$1:$K$55</definedName>
    <definedName name="_xlnm.Print_Area" localSheetId="14">'D4-6'!$A$1:$K$58</definedName>
    <definedName name="_xlnm.Print_Area" localSheetId="15">'D-7'!$A$1:$K$29</definedName>
    <definedName name="_xlnm.Print_Area" localSheetId="17">'Declaration'!$A$1:$L$30</definedName>
    <definedName name="_xlnm.Print_Area" localSheetId="16">'EOY Balance'!$A$1:$K$14</definedName>
    <definedName name="_xlnm.Print_Area" localSheetId="18">'Index'!$A$1:$D$21</definedName>
    <definedName name="_xlnm.Print_Area" localSheetId="1">'Table of Contents'!$A$1:$B$36</definedName>
    <definedName name="_xlnm.Print_Titles" localSheetId="1">'Table of Contents'!$1:$3</definedName>
  </definedNames>
  <calcPr fullCalcOnLoad="1"/>
</workbook>
</file>

<file path=xl/comments11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<sst xmlns="http://schemas.openxmlformats.org/spreadsheetml/2006/main" count="1097" uniqueCount="613">
  <si>
    <t xml:space="preserve">U# </t>
  </si>
  <si>
    <t>ANNUAL REPORT</t>
  </si>
  <si>
    <t>OF</t>
  </si>
  <si>
    <t>DISTRICT WATER SYSTEM OPERATIONS</t>
  </si>
  <si>
    <t>(NAME OF CORPORATION)</t>
  </si>
  <si>
    <t>(TOWN OR CITY)</t>
  </si>
  <si>
    <t>(COUNTY)</t>
  </si>
  <si>
    <t>TO THE</t>
  </si>
  <si>
    <t>PUBLIC UTILITIES COMMISSION</t>
  </si>
  <si>
    <t>STATE OF CALIFORNIA</t>
  </si>
  <si>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</si>
  <si>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</si>
  <si>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</si>
  <si>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</si>
  <si>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</si>
  <si>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</si>
  <si>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</si>
  <si>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</si>
  <si>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</si>
  <si>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</si>
  <si>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</si>
  <si>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</si>
  <si>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</si>
  <si>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</si>
  <si>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</si>
  <si>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</si>
  <si>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</si>
  <si>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</si>
  <si>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</si>
  <si>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</si>
  <si>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</si>
  <si>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</si>
  <si>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</si>
  <si>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</si>
  <si>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</si>
  <si>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</si>
  <si>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</si>
  <si>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</si>
  <si>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</si>
  <si>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</si>
  <si>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</si>
  <si>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</si>
  <si>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</si>
  <si>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</si>
  <si>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</si>
  <si>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</si>
  <si>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</si>
  <si>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</si>
  <si>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</si>
  <si>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</si>
  <si>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</si>
  <si>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</si>
  <si>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</si>
  <si>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</si>
  <si>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</si>
  <si>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</si>
  <si>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</si>
  <si>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</si>
  <si>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</si>
  <si>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</si>
  <si>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</si>
  <si>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</si>
  <si>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</si>
  <si>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</si>
  <si>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</si>
  <si>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</si>
  <si>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</si>
  <si>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</si>
  <si>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</si>
  <si>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</si>
  <si>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</si>
  <si>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</si>
  <si>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</si>
  <si>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</si>
  <si>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</si>
  <si>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</si>
  <si>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</si>
  <si>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</si>
  <si>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</si>
  <si>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</si>
  <si>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</si>
  <si>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</si>
  <si>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</si>
  <si>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</si>
  <si>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</si>
  <si>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</si>
  <si>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</si>
  <si>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</si>
  <si>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</si>
  <si>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</si>
  <si>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</si>
  <si>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</si>
  <si>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</si>
  <si>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</si>
  <si>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</si>
  <si>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</si>
  <si>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</si>
  <si>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</si>
  <si>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</si>
  <si>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</si>
  <si>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</si>
  <si>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</si>
  <si>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</si>
  <si>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</si>
  <si>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</si>
  <si>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</si>
  <si>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</si>
  <si>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</si>
  <si>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</si>
  <si>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</si>
  <si>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</si>
  <si>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</si>
  <si>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</si>
  <si>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</si>
  <si>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</si>
  <si>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</si>
  <si>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</si>
  <si>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</si>
  <si>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</si>
  <si>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</si>
  <si>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</si>
  <si>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</si>
  <si>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</si>
  <si>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</si>
  <si>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</si>
  <si>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</si>
  <si>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</si>
  <si>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</si>
  <si>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</si>
  <si>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</si>
  <si>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</si>
  <si>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</si>
  <si>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</si>
  <si>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</si>
  <si>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</si>
  <si>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</si>
  <si>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</si>
  <si>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</si>
  <si>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</si>
  <si>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</si>
  <si>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</si>
  <si>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</si>
  <si>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</si>
  <si>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</si>
  <si>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</si>
  <si>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</si>
  <si>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</si>
  <si>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</si>
  <si>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</si>
  <si>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</si>
  <si>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</si>
  <si>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</si>
  <si>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</si>
  <si>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</si>
  <si>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</si>
  <si>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</si>
  <si>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</si>
  <si>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</si>
  <si>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</si>
  <si>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</si>
  <si>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</si>
  <si>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</si>
  <si>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</si>
  <si>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</si>
  <si>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</si>
  <si>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</si>
  <si>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</si>
  <si>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</si>
  <si>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</si>
  <si>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</si>
  <si>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</si>
  <si>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</si>
  <si>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</si>
  <si>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</si>
  <si>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</si>
  <si>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</si>
  <si>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</si>
  <si>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</si>
  <si>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</si>
  <si>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</si>
  <si>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</si>
  <si>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</si>
  <si>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</si>
  <si>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</si>
  <si>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</si>
  <si>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</si>
  <si>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</si>
  <si>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</si>
  <si>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</si>
  <si>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</si>
  <si>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</si>
  <si>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</si>
  <si>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</si>
  <si>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</si>
  <si>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</si>
  <si>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</si>
  <si>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</si>
  <si>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</si>
  <si>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</si>
  <si>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</si>
  <si>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</si>
  <si>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</si>
  <si>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</si>
  <si>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</si>
  <si>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</si>
  <si>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</si>
  <si>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</si>
  <si>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</si>
  <si>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</si>
  <si>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</si>
  <si>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</si>
  <si>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</si>
  <si>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</si>
  <si>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</si>
  <si>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</si>
  <si>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</si>
  <si>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</si>
  <si>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</si>
  <si>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</si>
  <si>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</si>
  <si>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</si>
  <si>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</si>
  <si>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</si>
  <si>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</si>
  <si>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</si>
  <si>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</si>
  <si>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</si>
  <si>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</si>
  <si>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</si>
  <si>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</si>
  <si>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</si>
  <si>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</si>
  <si>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</si>
  <si>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</si>
  <si>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</si>
  <si>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</si>
  <si>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</si>
  <si>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</si>
  <si>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</si>
  <si>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</si>
  <si>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</si>
  <si>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</si>
  <si>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SCHEDULE D-1</t>
  </si>
  <si>
    <t>Sources of Supply and Water Developed</t>
  </si>
  <si>
    <t>STREAMS</t>
  </si>
  <si>
    <t>FLOW IN …</t>
  </si>
  <si>
    <r>
      <t>(Unit)</t>
    </r>
    <r>
      <rPr>
        <vertAlign val="superscript"/>
        <sz val="8"/>
        <rFont val="Arial"/>
        <family val="2"/>
      </rPr>
      <t>2</t>
    </r>
  </si>
  <si>
    <t>Annual</t>
  </si>
  <si>
    <t>Quantities</t>
  </si>
  <si>
    <t>From Stream</t>
  </si>
  <si>
    <t>Location of</t>
  </si>
  <si>
    <t>Priority Right</t>
  </si>
  <si>
    <t>Diversions</t>
  </si>
  <si>
    <t>Diverted</t>
  </si>
  <si>
    <t>Remarks</t>
  </si>
  <si>
    <r>
      <t>Diverted Into</t>
    </r>
    <r>
      <rPr>
        <vertAlign val="superscript"/>
        <sz val="10"/>
        <rFont val="Arial"/>
        <family val="2"/>
      </rPr>
      <t xml:space="preserve"> 1</t>
    </r>
  </si>
  <si>
    <t>or Creek</t>
  </si>
  <si>
    <t>Diversion</t>
  </si>
  <si>
    <t>(Name)</t>
  </si>
  <si>
    <t>Point</t>
  </si>
  <si>
    <t>Claim</t>
  </si>
  <si>
    <t>Capacity</t>
  </si>
  <si>
    <t>Max</t>
  </si>
  <si>
    <t>Min</t>
  </si>
  <si>
    <r>
      <t>_____ (Unit)</t>
    </r>
    <r>
      <rPr>
        <vertAlign val="superscript"/>
        <sz val="8"/>
        <rFont val="Arial"/>
        <family val="2"/>
      </rPr>
      <t>2</t>
    </r>
  </si>
  <si>
    <t>WELLS</t>
  </si>
  <si>
    <t xml:space="preserve">Pumping </t>
  </si>
  <si>
    <t>At Plant</t>
  </si>
  <si>
    <t>Pumped</t>
  </si>
  <si>
    <t>(Name or Number)</t>
  </si>
  <si>
    <t>Location</t>
  </si>
  <si>
    <t>Number</t>
  </si>
  <si>
    <t>in Water</t>
  </si>
  <si>
    <t>FLOW IN</t>
  </si>
  <si>
    <t>TUNNELS AND SPRINGS</t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</si>
  <si>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</si>
  <si>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</si>
  <si>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</si>
  <si>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</si>
  <si>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</si>
  <si>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</si>
  <si>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</si>
  <si>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t xml:space="preserve">  equals 43,560 cubic foot; in domestic use the thousand gallons or the hundred cubic feet.  The rate of flow or </t>
  </si>
  <si>
    <t xml:space="preserve">  discharge in larger amounts is expressed in cubic feet per second, in gallons per minute, in gallons per day,</t>
  </si>
  <si>
    <t xml:space="preserve">  or in the miner's inch.  Please be careful to state the unit used. </t>
  </si>
  <si>
    <t>SCHEDULE D-2</t>
  </si>
  <si>
    <t>Description of Storage Facilities</t>
  </si>
  <si>
    <t>Combined Capacity</t>
  </si>
  <si>
    <t>Type</t>
  </si>
  <si>
    <t>(Gallons or Acre Feet)</t>
  </si>
  <si>
    <t>A.  Collecting Reservoirs</t>
  </si>
  <si>
    <t xml:space="preserve">         Concrete</t>
  </si>
  <si>
    <t xml:space="preserve">         Earth</t>
  </si>
  <si>
    <t xml:space="preserve">         Wood</t>
  </si>
  <si>
    <t>B.  Distribution Reservoirs</t>
  </si>
  <si>
    <t>C.  Tanks</t>
  </si>
  <si>
    <t xml:space="preserve">         Steel</t>
  </si>
  <si>
    <t>Total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</si>
  <si>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</si>
  <si>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</si>
  <si>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</si>
  <si>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</si>
  <si>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</si>
  <si>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</si>
  <si>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</si>
  <si>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</si>
  <si>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</si>
  <si>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</si>
  <si>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</si>
  <si>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</si>
  <si>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 xml:space="preserve">  Ditch</t>
  </si>
  <si>
    <t xml:space="preserve">  Flume</t>
  </si>
  <si>
    <t xml:space="preserve">  Lined conduit</t>
  </si>
  <si>
    <t>All Lengths</t>
  </si>
  <si>
    <t xml:space="preserve">  Lines conduit</t>
  </si>
  <si>
    <t>B.  Footages of Pipe by Inside Diameters in Inches - Not Including Service Piping</t>
  </si>
  <si>
    <t xml:space="preserve"> Cast Iron</t>
  </si>
  <si>
    <t xml:space="preserve"> Cast iron (cement lined)</t>
  </si>
  <si>
    <t xml:space="preserve"> Concrete</t>
  </si>
  <si>
    <t xml:space="preserve"> Copper</t>
  </si>
  <si>
    <t xml:space="preserve"> Riveted Steel</t>
  </si>
  <si>
    <t xml:space="preserve"> Standard Screw</t>
  </si>
  <si>
    <t xml:space="preserve"> Screw or Welded Casing</t>
  </si>
  <si>
    <t xml:space="preserve"> Cement - Asbestos</t>
  </si>
  <si>
    <t xml:space="preserve"> Welded Steel</t>
  </si>
  <si>
    <t xml:space="preserve"> Wood</t>
  </si>
  <si>
    <t xml:space="preserve"> 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</si>
  <si>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</si>
  <si>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</si>
  <si>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</si>
  <si>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</si>
  <si>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</si>
  <si>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</si>
  <si>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</si>
  <si>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</si>
  <si>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</si>
  <si>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Classification</t>
  </si>
  <si>
    <t>Year</t>
  </si>
  <si>
    <t>Commercial (including domestic)</t>
  </si>
  <si>
    <t>Industrial</t>
  </si>
  <si>
    <t>Public authorities</t>
  </si>
  <si>
    <t>Irrigation</t>
  </si>
  <si>
    <t>Other (specify)</t>
  </si>
  <si>
    <t xml:space="preserve">  Subtotal</t>
  </si>
  <si>
    <t>Private fire connections</t>
  </si>
  <si>
    <t>Public fire hydrants</t>
  </si>
  <si>
    <t xml:space="preserve">  Total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</si>
  <si>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</si>
  <si>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</si>
  <si>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</si>
  <si>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</si>
  <si>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</si>
  <si>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</si>
  <si>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</si>
  <si>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</si>
  <si>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</si>
  <si>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</si>
  <si>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</si>
  <si>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 xml:space="preserve">B.  </t>
  </si>
  <si>
    <t>Number of Meters in Service Since Last Test</t>
  </si>
  <si>
    <t>SCHEDULE D-7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</si>
  <si>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</si>
  <si>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</si>
  <si>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</si>
  <si>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</si>
  <si>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</si>
  <si>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</si>
  <si>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</si>
  <si>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</si>
  <si>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</si>
  <si>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</si>
  <si>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</si>
  <si>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</si>
  <si>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</si>
  <si>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</si>
  <si>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</si>
  <si>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Total acres irrigated________________</t>
  </si>
  <si>
    <t>End of Year Balances in Selected Accounts</t>
  </si>
  <si>
    <t>Indicate the end of year balances shown in the district's accounting records for the following accounts:</t>
  </si>
  <si>
    <t>$</t>
  </si>
  <si>
    <t>Signature</t>
  </si>
  <si>
    <t>Date</t>
  </si>
  <si>
    <t>INDEX</t>
  </si>
  <si>
    <t>PAGE</t>
  </si>
  <si>
    <t>Acres Irrigated</t>
  </si>
  <si>
    <t>Advances for construction</t>
  </si>
  <si>
    <t>Construction work in progress</t>
  </si>
  <si>
    <t>Contributions in aid of construction</t>
  </si>
  <si>
    <t>Depreciation and amortization reserves</t>
  </si>
  <si>
    <t>Materials and supplies on hand</t>
  </si>
  <si>
    <t>Meters and services on pipe system</t>
  </si>
  <si>
    <t>Operating expenses</t>
  </si>
  <si>
    <t>Operating revenues</t>
  </si>
  <si>
    <t>Population served</t>
  </si>
  <si>
    <t>Service connections, active</t>
  </si>
  <si>
    <t>Source of supply and water developed</t>
  </si>
  <si>
    <t>Storage facilities</t>
  </si>
  <si>
    <t>Taxes</t>
  </si>
  <si>
    <t>Transmission and distribution facilities</t>
  </si>
  <si>
    <t>Utility plant in service</t>
  </si>
  <si>
    <t>Received  _____________________</t>
  </si>
  <si>
    <t>Examined _____________________</t>
  </si>
  <si>
    <t>5/8 x 3/4 - in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</si>
  <si>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</si>
  <si>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</si>
  <si>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</si>
  <si>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</si>
  <si>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</si>
  <si>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</si>
  <si>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</si>
  <si>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</si>
  <si>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</si>
  <si>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</si>
  <si>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</si>
  <si>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</si>
  <si>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</si>
  <si>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</si>
  <si>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</si>
  <si>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</si>
  <si>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</si>
  <si>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</si>
  <si>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</si>
  <si>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Rate Base</t>
  </si>
  <si>
    <t>Residential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</si>
  <si>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</si>
  <si>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</si>
  <si>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</si>
  <si>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</si>
  <si>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</si>
  <si>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</si>
  <si>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</si>
  <si>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</si>
  <si>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</si>
  <si>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</si>
  <si>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</si>
  <si>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</si>
  <si>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</si>
  <si>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</si>
  <si>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</si>
  <si>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</si>
  <si>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</si>
  <si>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</si>
  <si>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</si>
  <si>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</si>
  <si>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</si>
  <si>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</si>
  <si>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</si>
  <si>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</si>
  <si>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</si>
  <si>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</si>
  <si>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</si>
  <si>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</si>
  <si>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</si>
  <si>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</si>
  <si>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</si>
  <si>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</si>
  <si>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</si>
  <si>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</si>
  <si>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</si>
  <si>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</si>
  <si>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</si>
  <si>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</si>
  <si>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</si>
  <si>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</si>
  <si>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</si>
  <si>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</si>
  <si>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</si>
  <si>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</si>
  <si>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</si>
  <si>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</si>
  <si>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</si>
  <si>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</si>
  <si>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</si>
  <si>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</si>
  <si>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</si>
  <si>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</si>
  <si>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</si>
  <si>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</si>
  <si>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</si>
  <si>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</si>
  <si>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</si>
  <si>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</si>
  <si>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</si>
  <si>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</si>
  <si>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</si>
  <si>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</si>
  <si>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</si>
  <si>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</si>
  <si>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</si>
  <si>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</si>
  <si>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</si>
  <si>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</si>
  <si>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</si>
  <si>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</si>
  <si>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</si>
  <si>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</si>
  <si>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</si>
  <si>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r>
      <t>1</t>
    </r>
    <r>
      <rPr>
        <sz val="9"/>
        <rFont val="Arial"/>
        <family val="2"/>
      </rPr>
      <t xml:space="preserve"> State ditch, pipe line, reservoir, etc., with name, if any.</t>
    </r>
  </si>
  <si>
    <r>
      <t>2</t>
    </r>
    <r>
      <rPr>
        <sz val="9"/>
        <rFont val="Arial"/>
        <family val="2"/>
      </rPr>
      <t xml:space="preserve"> The quantity unit in established use for expressing water stored and used in large amounts is the acre foot, which</t>
    </r>
  </si>
  <si>
    <r>
      <t>3</t>
    </r>
    <r>
      <rPr>
        <sz val="9"/>
        <rFont val="Arial"/>
        <family val="2"/>
      </rPr>
      <t xml:space="preserve">  Average depth to water surface below ground surface.</t>
    </r>
  </si>
  <si>
    <t>Current Year</t>
  </si>
  <si>
    <t>of Service</t>
  </si>
  <si>
    <t>Commercial</t>
  </si>
  <si>
    <t>TABLE OF CONTENTS</t>
  </si>
  <si>
    <t>Schedule A-1a - Account 100.1 - Utility Plant in Service</t>
  </si>
  <si>
    <t>Schedule D-1 - Sources of Supply and Water Developed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</si>
  <si>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</si>
  <si>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</si>
  <si>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</si>
  <si>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D-5 - Number of Meters and Services on Pipe System at End of Year</t>
  </si>
  <si>
    <t>Schedule D-6 - Meter Testing Data</t>
  </si>
  <si>
    <t>Schedule D-7 - Water Delivered to Metered Customers by Months and Years</t>
  </si>
  <si>
    <t>Declaration</t>
  </si>
  <si>
    <t>Index</t>
  </si>
  <si>
    <t>2-3</t>
  </si>
  <si>
    <t>Page</t>
  </si>
  <si>
    <t>DECLARATION</t>
  </si>
  <si>
    <t>Schedule A-1d - District Rate Base and Working Cash</t>
  </si>
  <si>
    <t>Schedule A-3 - Depreciation and Amortization Reserves</t>
  </si>
  <si>
    <t>Schedule A-3a - Analysis of Entries in Account 250 - Reserve for Depreciation of Utility Plant</t>
  </si>
  <si>
    <t>Schedule B-1 - Operating Revenues</t>
  </si>
  <si>
    <t>Schedule B-2 - Operating Expenses - For Class A, B, and C Water Utilities</t>
  </si>
  <si>
    <t>Schedule B-4 - Taxes Charged During Year</t>
  </si>
  <si>
    <t>(PLEASE VERIFY THAT ALL SCHEDULES ARE ACCURATE AND COMPLETE BEFORE SIGNING)</t>
  </si>
  <si>
    <t>A.  Length of Ditches, Flumes and Lined Conduits in Miles for Various Capacities (Continued)</t>
  </si>
  <si>
    <t>Total Taxes</t>
  </si>
  <si>
    <t>Kind of Tax</t>
  </si>
  <si>
    <t>Charged</t>
  </si>
  <si>
    <t>Utility Plant in Service (Continued)</t>
  </si>
  <si>
    <r>
      <t xml:space="preserve">3 </t>
    </r>
    <r>
      <rPr>
        <sz val="10"/>
        <rFont val="Arial"/>
        <family val="2"/>
      </rPr>
      <t>Depth</t>
    </r>
  </si>
  <si>
    <r>
      <t xml:space="preserve">(Unit chosen) </t>
    </r>
    <r>
      <rPr>
        <vertAlign val="superscript"/>
        <sz val="10"/>
        <rFont val="Arial"/>
        <family val="2"/>
      </rPr>
      <t>2</t>
    </r>
  </si>
  <si>
    <t>1.  New, after being received</t>
  </si>
  <si>
    <t>2.  Used, before repair</t>
  </si>
  <si>
    <t>3.  Used, after repair</t>
  </si>
  <si>
    <t>4.  Found fast, requiring billing adjustment</t>
  </si>
  <si>
    <t>1.  Ten years or less</t>
  </si>
  <si>
    <t>2.  More than 10, but less than 15 years</t>
  </si>
  <si>
    <t>3.  More than 15 years</t>
  </si>
  <si>
    <t>Construction Work in Progress</t>
  </si>
  <si>
    <t>Materials and Supplies on hand</t>
  </si>
  <si>
    <t>Advances for Construction</t>
  </si>
  <si>
    <t>Contributions in Aid of Construction</t>
  </si>
  <si>
    <t>Over</t>
  </si>
  <si>
    <t>751 to</t>
  </si>
  <si>
    <t>501 to</t>
  </si>
  <si>
    <t>401 to</t>
  </si>
  <si>
    <t>301 to</t>
  </si>
  <si>
    <t>201 to</t>
  </si>
  <si>
    <t>101 to</t>
  </si>
  <si>
    <t>Name of District:</t>
  </si>
  <si>
    <t>Location:</t>
  </si>
  <si>
    <t xml:space="preserve">Total   </t>
  </si>
  <si>
    <t>I, the undersigned</t>
  </si>
  <si>
    <t>Name of Utility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</si>
  <si>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</si>
  <si>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</si>
  <si>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</si>
  <si>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Telephone Number</t>
  </si>
  <si>
    <t>Name of District</t>
  </si>
  <si>
    <t>District</t>
  </si>
  <si>
    <t>at</t>
  </si>
  <si>
    <t>Address of District Office</t>
  </si>
  <si>
    <t>Title (Please Print)</t>
  </si>
  <si>
    <t>Name of District Manager or Equivalent (Please Print)</t>
  </si>
  <si>
    <t>and the operations of its property for the period of January 1, 2012, through December 31, 2012.</t>
  </si>
  <si>
    <t>B.  Footages of Pipe by Inside Diameters in Inches - Not Including Service Piping (Continued)</t>
  </si>
  <si>
    <t>Description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</si>
  <si>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</si>
  <si>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</si>
  <si>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</si>
  <si>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</si>
  <si>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</si>
  <si>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</si>
  <si>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t>8-10</t>
  </si>
  <si>
    <t>FOR THE YEAR ENDED DECEMBER 31, 2012</t>
  </si>
  <si>
    <t>REPORT MUST BE FILED NOT LATER THAN APRIL 2, 2013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</si>
  <si>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</si>
  <si>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Santa Maria</t>
  </si>
  <si>
    <t>2330 A Street, #A, Santa Maria, CA 93455</t>
  </si>
  <si>
    <t>San Luis Obispo</t>
  </si>
  <si>
    <t>Santa Maria,</t>
  </si>
  <si>
    <t>Golden State Water Company</t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</si>
  <si>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</si>
  <si>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</si>
  <si>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</si>
  <si>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</si>
  <si>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</si>
  <si>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</si>
  <si>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</si>
  <si>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"REFER TO ATTACHED SCHEDULE"</t>
  </si>
  <si>
    <t xml:space="preserve">"REFER TO COMPANY </t>
  </si>
  <si>
    <t>SCHEDULE D-1"</t>
  </si>
  <si>
    <t>"None"</t>
  </si>
  <si>
    <t>Contract</t>
  </si>
  <si>
    <r>
      <t>Water delivered to Metered Customers by Months and Years in _______CCF__________ (Unit Chosen)</t>
    </r>
    <r>
      <rPr>
        <b/>
        <vertAlign val="superscript"/>
        <sz val="12"/>
        <rFont val="Arial"/>
        <family val="2"/>
      </rPr>
      <t>1</t>
    </r>
  </si>
  <si>
    <t>Gladys Farrow</t>
  </si>
  <si>
    <t>Vice President - Finance, Treasurer and Assistant Secretary</t>
  </si>
  <si>
    <t>909 394-3600</t>
  </si>
  <si>
    <t>Transferred Customer Expenses</t>
  </si>
  <si>
    <t>1 1/2 - in</t>
  </si>
  <si>
    <t>2 - in</t>
  </si>
  <si>
    <t>3 - in</t>
  </si>
  <si>
    <t>4 - in</t>
  </si>
  <si>
    <t>6 - in</t>
  </si>
  <si>
    <t>8 - in</t>
  </si>
  <si>
    <t>Groundwater assessments</t>
  </si>
  <si>
    <t>**</t>
  </si>
  <si>
    <t>*- Total number of meters tested (includes 3" and larger).</t>
  </si>
  <si>
    <t>**-Large meters (3" and larger) that were tested in place and returned to service after adjustments were made.</t>
  </si>
  <si>
    <t xml:space="preserve">Note that 2" and smaller meters that are removed from service and tested by a third party are normally scrapped after testing, and the report is filed. </t>
  </si>
  <si>
    <t>May 2, 2013</t>
  </si>
  <si>
    <t>Total population served</t>
  </si>
  <si>
    <t>* Assumes 4.1333 per household.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</si>
</sst>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14"/>
      <name val="MS Sans Serif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60" applyFont="1">
      <alignment/>
      <protection/>
    </xf>
    <xf numFmtId="0" fontId="6" fillId="0" borderId="0" xfId="60" applyFont="1" applyAlignment="1" applyProtection="1">
      <alignment horizontal="fill"/>
      <protection/>
    </xf>
    <xf numFmtId="0" fontId="6" fillId="0" borderId="0" xfId="60" applyFont="1" applyAlignment="1" applyProtection="1">
      <alignment horizontal="left"/>
      <protection/>
    </xf>
    <xf numFmtId="0" fontId="6" fillId="0" borderId="10" xfId="60" applyFont="1" applyBorder="1">
      <alignment/>
      <protection/>
    </xf>
    <xf numFmtId="0" fontId="6" fillId="0" borderId="17" xfId="60" applyFont="1" applyBorder="1">
      <alignment/>
      <protection/>
    </xf>
    <xf numFmtId="39" fontId="6" fillId="0" borderId="0" xfId="60" applyNumberFormat="1" applyFont="1" applyProtection="1">
      <alignment/>
      <protection/>
    </xf>
    <xf numFmtId="1" fontId="6" fillId="0" borderId="0" xfId="60" applyNumberFormat="1" applyFont="1">
      <alignment/>
      <protection/>
    </xf>
    <xf numFmtId="0" fontId="12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60" applyFont="1" applyBorder="1" applyAlignment="1">
      <alignment horizontal="center"/>
      <protection/>
    </xf>
    <xf numFmtId="0" fontId="0" fillId="0" borderId="10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60" applyFont="1" applyBorder="1" applyAlignment="1">
      <alignment horizontal="center"/>
      <protection/>
    </xf>
    <xf numFmtId="0" fontId="0" fillId="0" borderId="11" xfId="60" applyFont="1" applyBorder="1" applyAlignment="1" applyProtection="1">
      <alignment horizontal="center"/>
      <protection/>
    </xf>
    <xf numFmtId="0" fontId="0" fillId="0" borderId="14" xfId="60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60" applyNumberFormat="1" applyFont="1" applyBorder="1" applyAlignment="1">
      <alignment horizontal="center"/>
      <protection/>
    </xf>
    <xf numFmtId="1" fontId="0" fillId="0" borderId="19" xfId="60" applyNumberFormat="1" applyFont="1" applyBorder="1" applyAlignment="1" applyProtection="1">
      <alignment horizontal="center"/>
      <protection/>
    </xf>
    <xf numFmtId="1" fontId="0" fillId="0" borderId="21" xfId="60" applyNumberFormat="1" applyFont="1" applyBorder="1" applyAlignment="1" applyProtection="1">
      <alignment horizontal="center"/>
      <protection/>
    </xf>
    <xf numFmtId="1" fontId="0" fillId="0" borderId="19" xfId="60" applyNumberFormat="1" applyFont="1" applyBorder="1" applyAlignment="1" applyProtection="1">
      <alignment horizontal="left"/>
      <protection/>
    </xf>
    <xf numFmtId="1" fontId="0" fillId="0" borderId="18" xfId="60" applyNumberFormat="1" applyFont="1" applyBorder="1" applyAlignment="1">
      <alignment horizontal="center"/>
      <protection/>
    </xf>
    <xf numFmtId="0" fontId="6" fillId="0" borderId="11" xfId="60" applyFont="1" applyBorder="1">
      <alignment/>
      <protection/>
    </xf>
    <xf numFmtId="0" fontId="6" fillId="0" borderId="16" xfId="60" applyFont="1" applyBorder="1">
      <alignment/>
      <protection/>
    </xf>
    <xf numFmtId="0" fontId="6" fillId="0" borderId="22" xfId="60" applyFont="1" applyBorder="1">
      <alignment/>
      <protection/>
    </xf>
    <xf numFmtId="1" fontId="0" fillId="0" borderId="0" xfId="60" applyNumberFormat="1" applyFont="1" applyBorder="1" applyAlignment="1">
      <alignment horizontal="center"/>
      <protection/>
    </xf>
    <xf numFmtId="1" fontId="0" fillId="0" borderId="0" xfId="60" applyNumberFormat="1" applyFont="1" applyBorder="1" applyAlignment="1" applyProtection="1">
      <alignment horizontal="center"/>
      <protection/>
    </xf>
    <xf numFmtId="0" fontId="1" fillId="0" borderId="0" xfId="60" applyFont="1" applyBorder="1" applyAlignment="1" applyProtection="1">
      <alignment/>
      <protection/>
    </xf>
    <xf numFmtId="1" fontId="1" fillId="0" borderId="19" xfId="60" applyNumberFormat="1" applyFont="1" applyBorder="1" applyAlignment="1" applyProtection="1">
      <alignment horizontal="left"/>
      <protection/>
    </xf>
    <xf numFmtId="1" fontId="0" fillId="0" borderId="13" xfId="60" applyNumberFormat="1" applyFont="1" applyBorder="1" applyAlignment="1" applyProtection="1">
      <alignment horizontal="center"/>
      <protection/>
    </xf>
    <xf numFmtId="1" fontId="0" fillId="0" borderId="16" xfId="60" applyNumberFormat="1" applyFont="1" applyBorder="1" applyAlignment="1" applyProtection="1">
      <alignment horizontal="center"/>
      <protection/>
    </xf>
    <xf numFmtId="0" fontId="0" fillId="0" borderId="16" xfId="60" applyFont="1" applyBorder="1" applyAlignment="1" applyProtection="1">
      <alignment horizontal="left"/>
      <protection/>
    </xf>
    <xf numFmtId="0" fontId="6" fillId="0" borderId="23" xfId="60" applyFont="1" applyBorder="1">
      <alignment/>
      <protection/>
    </xf>
    <xf numFmtId="1" fontId="1" fillId="0" borderId="20" xfId="60" applyNumberFormat="1" applyFont="1" applyBorder="1" applyAlignment="1" applyProtection="1">
      <alignment horizontal="center"/>
      <protection/>
    </xf>
    <xf numFmtId="1" fontId="1" fillId="0" borderId="16" xfId="6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12" fontId="0" fillId="0" borderId="28" xfId="0" applyNumberFormat="1" applyFont="1" applyBorder="1" applyAlignment="1">
      <alignment horizontal="center"/>
    </xf>
    <xf numFmtId="12" fontId="0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6" fontId="10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60" applyFont="1" applyBorder="1">
      <alignment/>
      <protection/>
    </xf>
    <xf numFmtId="1" fontId="6" fillId="0" borderId="15" xfId="60" applyNumberFormat="1" applyFont="1" applyBorder="1">
      <alignment/>
      <protection/>
    </xf>
    <xf numFmtId="0" fontId="6" fillId="0" borderId="15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27" xfId="60" applyFont="1" applyBorder="1" applyAlignment="1">
      <alignment horizontal="center"/>
      <protection/>
    </xf>
    <xf numFmtId="1" fontId="0" fillId="0" borderId="27" xfId="60" applyNumberFormat="1" applyFont="1" applyBorder="1" applyAlignment="1">
      <alignment horizontal="center"/>
      <protection/>
    </xf>
    <xf numFmtId="1" fontId="0" fillId="0" borderId="29" xfId="60" applyNumberFormat="1" applyFont="1" applyBorder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0" xfId="60" applyFont="1" applyBorder="1" applyAlignment="1" applyProtection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19" xfId="6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60" applyFont="1" applyBorder="1" applyAlignment="1" applyProtection="1">
      <alignment horizontal="center"/>
      <protection/>
    </xf>
    <xf numFmtId="0" fontId="0" fillId="0" borderId="20" xfId="60" applyFont="1" applyBorder="1" applyAlignment="1" applyProtection="1">
      <alignment horizontal="center"/>
      <protection/>
    </xf>
    <xf numFmtId="0" fontId="0" fillId="0" borderId="18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1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6" fillId="0" borderId="19" xfId="0" applyFont="1" applyBorder="1" applyAlignment="1">
      <alignment vertical="top"/>
    </xf>
    <xf numFmtId="0" fontId="10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2" fillId="0" borderId="39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59" applyFont="1" applyBorder="1">
      <alignment/>
      <protection/>
    </xf>
    <xf numFmtId="0" fontId="0" fillId="0" borderId="42" xfId="59" applyFont="1" applyBorder="1">
      <alignment/>
      <protection/>
    </xf>
    <xf numFmtId="0" fontId="0" fillId="0" borderId="43" xfId="59" applyFont="1" applyBorder="1">
      <alignment/>
      <protection/>
    </xf>
    <xf numFmtId="0" fontId="0" fillId="0" borderId="44" xfId="59" applyFont="1" applyBorder="1">
      <alignment/>
      <protection/>
    </xf>
    <xf numFmtId="0" fontId="0" fillId="0" borderId="0" xfId="59" applyFont="1">
      <alignment/>
      <protection/>
    </xf>
    <xf numFmtId="0" fontId="0" fillId="0" borderId="39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>
      <alignment/>
      <protection/>
    </xf>
    <xf numFmtId="0" fontId="23" fillId="0" borderId="0" xfId="59" applyFont="1" applyBorder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0" fillId="0" borderId="24" xfId="59" applyFont="1" applyBorder="1">
      <alignment/>
      <protection/>
    </xf>
    <xf numFmtId="0" fontId="0" fillId="0" borderId="4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2" xfId="59" applyFont="1" applyBorder="1">
      <alignment/>
      <protection/>
    </xf>
    <xf numFmtId="0" fontId="0" fillId="0" borderId="39" xfId="59" applyFont="1" applyBorder="1" applyAlignment="1">
      <alignment horizontal="right"/>
      <protection/>
    </xf>
    <xf numFmtId="0" fontId="25" fillId="0" borderId="39" xfId="59" applyFont="1" applyBorder="1" applyAlignment="1">
      <alignment horizontal="centerContinuous"/>
      <protection/>
    </xf>
    <xf numFmtId="0" fontId="25" fillId="0" borderId="0" xfId="59" applyFont="1" applyBorder="1" applyAlignment="1">
      <alignment horizontal="centerContinuous"/>
      <protection/>
    </xf>
    <xf numFmtId="0" fontId="6" fillId="0" borderId="39" xfId="59" applyFont="1" applyBorder="1" applyAlignment="1">
      <alignment horizontal="centerContinuous"/>
      <protection/>
    </xf>
    <xf numFmtId="0" fontId="26" fillId="0" borderId="0" xfId="59" applyFont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0" fillId="0" borderId="40" xfId="59" applyFont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4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27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Continuous"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5" xfId="59" applyBorder="1" applyAlignment="1">
      <alignment/>
      <protection/>
    </xf>
    <xf numFmtId="0" fontId="28" fillId="0" borderId="0" xfId="59" applyFont="1" applyBorder="1" applyAlignment="1">
      <alignment horizontal="centerContinuous"/>
      <protection/>
    </xf>
    <xf numFmtId="177" fontId="0" fillId="0" borderId="28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34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34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66" fillId="0" borderId="0" xfId="0" applyFont="1" applyAlignment="1">
      <alignment/>
    </xf>
    <xf numFmtId="0" fontId="0" fillId="0" borderId="16" xfId="0" applyFont="1" applyBorder="1" applyAlignment="1">
      <alignment/>
    </xf>
    <xf numFmtId="0" fontId="65" fillId="0" borderId="16" xfId="0" applyFont="1" applyBorder="1" applyAlignment="1">
      <alignment/>
    </xf>
    <xf numFmtId="0" fontId="50" fillId="0" borderId="20" xfId="0" applyFont="1" applyBorder="1" applyAlignment="1">
      <alignment/>
    </xf>
    <xf numFmtId="177" fontId="1" fillId="0" borderId="51" xfId="42" applyNumberFormat="1" applyFont="1" applyBorder="1" applyAlignment="1">
      <alignment/>
    </xf>
    <xf numFmtId="0" fontId="65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/>
    </xf>
    <xf numFmtId="177" fontId="6" fillId="0" borderId="23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 hidden="1"/>
    </xf>
    <xf numFmtId="177" fontId="6" fillId="0" borderId="17" xfId="60" applyNumberFormat="1" applyFont="1" applyBorder="1" applyAlignment="1" applyProtection="1">
      <alignment horizontal="left"/>
      <protection/>
    </xf>
    <xf numFmtId="177" fontId="6" fillId="0" borderId="17" xfId="60" applyNumberFormat="1" applyFont="1" applyBorder="1">
      <alignment/>
      <protection/>
    </xf>
    <xf numFmtId="177" fontId="29" fillId="0" borderId="17" xfId="60" applyNumberFormat="1" applyFont="1" applyBorder="1" applyProtection="1">
      <alignment/>
      <protection/>
    </xf>
    <xf numFmtId="177" fontId="29" fillId="0" borderId="17" xfId="60" applyNumberFormat="1" applyFont="1" applyBorder="1" applyProtection="1">
      <alignment/>
      <protection hidden="1" locked="0"/>
    </xf>
    <xf numFmtId="177" fontId="29" fillId="0" borderId="17" xfId="60" applyNumberFormat="1" applyFont="1" applyBorder="1" applyProtection="1">
      <alignment/>
      <protection hidden="1"/>
    </xf>
    <xf numFmtId="177" fontId="29" fillId="0" borderId="17" xfId="60" applyNumberFormat="1" applyFont="1" applyBorder="1">
      <alignment/>
      <protection/>
    </xf>
    <xf numFmtId="177" fontId="29" fillId="0" borderId="50" xfId="60" applyNumberFormat="1" applyFont="1" applyBorder="1">
      <alignment/>
      <protection/>
    </xf>
    <xf numFmtId="177" fontId="29" fillId="0" borderId="52" xfId="60" applyNumberFormat="1" applyFont="1" applyBorder="1">
      <alignment/>
      <protection/>
    </xf>
    <xf numFmtId="177" fontId="0" fillId="0" borderId="20" xfId="42" applyNumberFormat="1" applyFont="1" applyBorder="1" applyAlignment="1" applyProtection="1">
      <alignment/>
      <protection/>
    </xf>
    <xf numFmtId="177" fontId="0" fillId="0" borderId="28" xfId="42" applyNumberFormat="1" applyFont="1" applyBorder="1" applyAlignment="1">
      <alignment/>
    </xf>
    <xf numFmtId="177" fontId="0" fillId="0" borderId="53" xfId="42" applyNumberFormat="1" applyFont="1" applyBorder="1" applyAlignment="1" applyProtection="1">
      <alignment/>
      <protection/>
    </xf>
    <xf numFmtId="177" fontId="1" fillId="0" borderId="54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18" borderId="48" xfId="0" applyNumberFormat="1" applyFont="1" applyFill="1" applyBorder="1" applyAlignment="1">
      <alignment horizontal="center"/>
    </xf>
    <xf numFmtId="177" fontId="0" fillId="18" borderId="48" xfId="0" applyNumberFormat="1" applyFont="1" applyFill="1" applyBorder="1" applyAlignment="1">
      <alignment/>
    </xf>
    <xf numFmtId="177" fontId="0" fillId="18" borderId="22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177" fontId="0" fillId="0" borderId="25" xfId="0" applyNumberFormat="1" applyFont="1" applyBorder="1" applyAlignment="1">
      <alignment/>
    </xf>
    <xf numFmtId="0" fontId="10" fillId="0" borderId="55" xfId="0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65" fillId="0" borderId="15" xfId="0" applyFont="1" applyFill="1" applyBorder="1" applyAlignment="1">
      <alignment/>
    </xf>
    <xf numFmtId="0" fontId="66" fillId="0" borderId="15" xfId="0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54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5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57" xfId="0" applyBorder="1" applyAlignment="1">
      <alignment/>
    </xf>
    <xf numFmtId="0" fontId="0" fillId="0" borderId="54" xfId="0" applyBorder="1" applyAlignment="1">
      <alignment horizontal="right"/>
    </xf>
    <xf numFmtId="177" fontId="0" fillId="0" borderId="15" xfId="0" applyNumberFormat="1" applyBorder="1" applyAlignment="1">
      <alignment/>
    </xf>
    <xf numFmtId="177" fontId="1" fillId="0" borderId="58" xfId="42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56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0" fontId="0" fillId="0" borderId="18" xfId="61" applyFont="1" applyBorder="1" applyAlignment="1" applyProtection="1">
      <alignment horizontal="left"/>
      <protection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0" fontId="67" fillId="0" borderId="0" xfId="58" applyFont="1" applyAlignment="1">
      <alignment horizontal="right"/>
      <protection/>
    </xf>
    <xf numFmtId="0" fontId="67" fillId="0" borderId="0" xfId="58" applyFont="1">
      <alignment/>
      <protection/>
    </xf>
    <xf numFmtId="0" fontId="1" fillId="0" borderId="39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24" xfId="59" applyFont="1" applyBorder="1" applyAlignment="1">
      <alignment horizontal="center"/>
      <protection/>
    </xf>
    <xf numFmtId="0" fontId="24" fillId="0" borderId="39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24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27" xfId="60" applyFont="1" applyBorder="1" applyAlignment="1" applyProtection="1">
      <alignment horizontal="center"/>
      <protection/>
    </xf>
    <xf numFmtId="0" fontId="15" fillId="0" borderId="29" xfId="60" applyFont="1" applyBorder="1" applyAlignment="1" applyProtection="1">
      <alignment horizontal="center"/>
      <protection/>
    </xf>
    <xf numFmtId="0" fontId="15" fillId="0" borderId="30" xfId="60" applyFont="1" applyBorder="1" applyAlignment="1" applyProtection="1">
      <alignment horizontal="center"/>
      <protection/>
    </xf>
    <xf numFmtId="0" fontId="15" fillId="0" borderId="19" xfId="60" applyFont="1" applyBorder="1" applyAlignment="1" applyProtection="1">
      <alignment horizontal="center"/>
      <protection/>
    </xf>
    <xf numFmtId="0" fontId="15" fillId="0" borderId="0" xfId="60" applyFont="1" applyBorder="1" applyAlignment="1" applyProtection="1">
      <alignment horizontal="center"/>
      <protection/>
    </xf>
    <xf numFmtId="0" fontId="15" fillId="0" borderId="11" xfId="60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7" fillId="0" borderId="0" xfId="58" applyFont="1" applyAlignment="1">
      <alignment horizontal="left"/>
      <protection/>
    </xf>
    <xf numFmtId="0" fontId="67" fillId="0" borderId="0" xfId="58" applyFont="1" applyAlignment="1">
      <alignment horizontal="left" wrapText="1"/>
      <protection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5" xfId="59" applyFont="1" applyBorder="1" applyAlignment="1">
      <alignment horizontal="center"/>
      <protection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65" xfId="0" applyFont="1" applyBorder="1" applyAlignment="1">
      <alignment horizontal="center" vertical="top"/>
    </xf>
    <xf numFmtId="0" fontId="0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5" fontId="10" fillId="0" borderId="15" xfId="0" applyNumberFormat="1" applyFont="1" applyBorder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5ARA" xfId="59"/>
    <cellStyle name="Normal_ARPUC19" xfId="60"/>
    <cellStyle name="Normal_ARPUC2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tabSelected="1" zoomScale="85" zoomScaleNormal="85" zoomScalePageLayoutView="0" workbookViewId="0" topLeftCell="A1">
      <selection activeCell="E4" sqref="E4"/>
    </sheetView>
  </sheetViews>
  <sheetFormatPr defaultColWidth="9.140625" defaultRowHeight="12.75"/>
  <cols>
    <col min="1" max="1" width="4.421875" style="198" customWidth="1"/>
    <col min="2" max="16384" width="9.140625" style="198" customWidth="1"/>
  </cols>
  <sheetData>
    <row r="1" spans="1:10" ht="15" customHeight="1" thickTop="1">
      <c r="A1" s="194" t="s">
        <v>400</v>
      </c>
      <c r="B1" s="195"/>
      <c r="C1" s="195"/>
      <c r="D1" s="196"/>
      <c r="E1" s="195"/>
      <c r="F1" s="195"/>
      <c r="G1" s="195"/>
      <c r="H1" s="195"/>
      <c r="I1" s="195"/>
      <c r="J1" s="197"/>
    </row>
    <row r="2" spans="1:10" ht="20.25">
      <c r="A2" s="199" t="s">
        <v>401</v>
      </c>
      <c r="B2" s="200"/>
      <c r="C2" s="200"/>
      <c r="D2" s="201"/>
      <c r="E2" s="200"/>
      <c r="F2" s="200"/>
      <c r="G2" s="202"/>
      <c r="H2" s="203"/>
      <c r="I2" s="203"/>
      <c r="J2" s="204"/>
    </row>
    <row r="3" spans="1:10" ht="3" customHeight="1">
      <c r="A3" s="199"/>
      <c r="B3" s="200"/>
      <c r="C3" s="200"/>
      <c r="D3" s="201"/>
      <c r="E3" s="200"/>
      <c r="F3" s="200"/>
      <c r="G3" s="202"/>
      <c r="H3" s="203"/>
      <c r="I3" s="203"/>
      <c r="J3" s="204"/>
    </row>
    <row r="4" spans="1:10" ht="20.25">
      <c r="A4" s="205"/>
      <c r="B4" s="206"/>
      <c r="C4" s="206"/>
      <c r="D4" s="207"/>
      <c r="E4" s="200"/>
      <c r="F4" s="200"/>
      <c r="G4" s="202"/>
      <c r="H4" s="203"/>
      <c r="I4" s="203"/>
      <c r="J4" s="204"/>
    </row>
    <row r="5" spans="1:10" ht="12.75">
      <c r="A5" s="199"/>
      <c r="B5" s="200"/>
      <c r="C5" s="200"/>
      <c r="D5" s="200"/>
      <c r="E5" s="200"/>
      <c r="F5" s="200"/>
      <c r="G5" s="200"/>
      <c r="H5" s="200"/>
      <c r="I5" s="200"/>
      <c r="J5" s="204"/>
    </row>
    <row r="6" spans="1:10" ht="12.75">
      <c r="A6" s="208" t="s">
        <v>0</v>
      </c>
      <c r="B6" s="206"/>
      <c r="C6" s="206"/>
      <c r="D6" s="200"/>
      <c r="E6" s="200"/>
      <c r="F6" s="200"/>
      <c r="G6" s="200"/>
      <c r="H6" s="200"/>
      <c r="I6" s="200"/>
      <c r="J6" s="204"/>
    </row>
    <row r="7" spans="1:10" ht="12.75">
      <c r="A7" s="199"/>
      <c r="B7" s="200"/>
      <c r="C7" s="200"/>
      <c r="D7" s="200"/>
      <c r="E7" s="200"/>
      <c r="F7" s="200"/>
      <c r="G7" s="200"/>
      <c r="H7" s="200"/>
      <c r="I7" s="200"/>
      <c r="J7" s="204"/>
    </row>
    <row r="8" spans="1:10" ht="12.75">
      <c r="A8" s="199"/>
      <c r="B8" s="200"/>
      <c r="C8" s="200"/>
      <c r="D8" s="200"/>
      <c r="E8" s="200"/>
      <c r="F8" s="200"/>
      <c r="G8" s="200"/>
      <c r="H8" s="200"/>
      <c r="I8" s="200"/>
      <c r="J8" s="204"/>
    </row>
    <row r="9" spans="1:10" ht="12.75">
      <c r="A9" s="199"/>
      <c r="B9" s="200"/>
      <c r="C9" s="200"/>
      <c r="D9" s="200"/>
      <c r="E9" s="200"/>
      <c r="F9" s="200"/>
      <c r="G9" s="200"/>
      <c r="H9" s="200"/>
      <c r="I9" s="200"/>
      <c r="J9" s="204"/>
    </row>
    <row r="10" spans="1:10" ht="12.75">
      <c r="A10" s="199"/>
      <c r="B10" s="200"/>
      <c r="C10" s="200"/>
      <c r="D10" s="200"/>
      <c r="E10" s="200"/>
      <c r="F10" s="200"/>
      <c r="G10" s="200"/>
      <c r="H10" s="200"/>
      <c r="I10" s="200"/>
      <c r="J10" s="204"/>
    </row>
    <row r="11" spans="1:10" ht="22.5">
      <c r="A11" s="400">
        <v>2012</v>
      </c>
      <c r="B11" s="401"/>
      <c r="C11" s="401"/>
      <c r="D11" s="401"/>
      <c r="E11" s="401"/>
      <c r="F11" s="401"/>
      <c r="G11" s="401"/>
      <c r="H11" s="401"/>
      <c r="I11" s="401"/>
      <c r="J11" s="402"/>
    </row>
    <row r="12" spans="1:10" ht="22.5">
      <c r="A12" s="400" t="s">
        <v>1</v>
      </c>
      <c r="B12" s="401"/>
      <c r="C12" s="401"/>
      <c r="D12" s="401"/>
      <c r="E12" s="401"/>
      <c r="F12" s="401"/>
      <c r="G12" s="401"/>
      <c r="H12" s="401"/>
      <c r="I12" s="401"/>
      <c r="J12" s="402"/>
    </row>
    <row r="13" spans="1:10" ht="22.5">
      <c r="A13" s="400" t="s">
        <v>2</v>
      </c>
      <c r="B13" s="401"/>
      <c r="C13" s="401"/>
      <c r="D13" s="401"/>
      <c r="E13" s="401"/>
      <c r="F13" s="401"/>
      <c r="G13" s="401"/>
      <c r="H13" s="401"/>
      <c r="I13" s="401"/>
      <c r="J13" s="402"/>
    </row>
    <row r="14" spans="1:10" ht="22.5">
      <c r="A14" s="400" t="s">
        <v>3</v>
      </c>
      <c r="B14" s="401"/>
      <c r="C14" s="401"/>
      <c r="D14" s="401"/>
      <c r="E14" s="401"/>
      <c r="F14" s="401"/>
      <c r="G14" s="401"/>
      <c r="H14" s="401"/>
      <c r="I14" s="401"/>
      <c r="J14" s="402"/>
    </row>
    <row r="15" spans="1:10" ht="22.5">
      <c r="A15" s="400" t="s">
        <v>2</v>
      </c>
      <c r="B15" s="401"/>
      <c r="C15" s="401"/>
      <c r="D15" s="401"/>
      <c r="E15" s="401"/>
      <c r="F15" s="401"/>
      <c r="G15" s="401"/>
      <c r="H15" s="401"/>
      <c r="I15" s="401"/>
      <c r="J15" s="402"/>
    </row>
    <row r="16" spans="1:10" ht="17.25">
      <c r="A16" s="209"/>
      <c r="B16" s="210"/>
      <c r="C16" s="210"/>
      <c r="D16" s="210"/>
      <c r="E16" s="210"/>
      <c r="F16" s="210"/>
      <c r="G16" s="210"/>
      <c r="H16" s="210"/>
      <c r="I16" s="203"/>
      <c r="J16" s="204"/>
    </row>
    <row r="17" spans="1:10" ht="17.25">
      <c r="A17" s="209"/>
      <c r="B17" s="292" t="s">
        <v>581</v>
      </c>
      <c r="C17" s="210"/>
      <c r="D17" s="210"/>
      <c r="E17" s="210"/>
      <c r="F17" s="210"/>
      <c r="G17" s="210"/>
      <c r="H17" s="210"/>
      <c r="I17" s="203"/>
      <c r="J17" s="204"/>
    </row>
    <row r="18" spans="1:10" ht="12.75">
      <c r="A18" s="199"/>
      <c r="B18" s="403"/>
      <c r="C18" s="403"/>
      <c r="D18" s="403"/>
      <c r="E18" s="403"/>
      <c r="F18" s="403"/>
      <c r="G18" s="403"/>
      <c r="H18" s="403"/>
      <c r="I18" s="403"/>
      <c r="J18" s="204"/>
    </row>
    <row r="19" spans="1:10" ht="12.75">
      <c r="A19" s="199"/>
      <c r="B19" s="404" t="s">
        <v>4</v>
      </c>
      <c r="C19" s="404"/>
      <c r="D19" s="404"/>
      <c r="E19" s="404"/>
      <c r="F19" s="404"/>
      <c r="G19" s="404"/>
      <c r="H19" s="404"/>
      <c r="I19" s="404"/>
      <c r="J19" s="204"/>
    </row>
    <row r="20" spans="1:10" ht="12.75">
      <c r="A20" s="199"/>
      <c r="B20" s="200"/>
      <c r="C20" s="200"/>
      <c r="D20" s="200"/>
      <c r="E20" s="200"/>
      <c r="F20" s="200"/>
      <c r="G20" s="200"/>
      <c r="H20" s="200"/>
      <c r="I20" s="200"/>
      <c r="J20" s="204"/>
    </row>
    <row r="21" spans="1:10" ht="12.75">
      <c r="A21" s="199"/>
      <c r="B21" s="200"/>
      <c r="C21" s="200"/>
      <c r="D21" s="200"/>
      <c r="E21" s="200"/>
      <c r="F21" s="200"/>
      <c r="G21" s="200"/>
      <c r="H21" s="200"/>
      <c r="I21" s="200"/>
      <c r="J21" s="204"/>
    </row>
    <row r="22" spans="1:10" ht="12.75">
      <c r="A22" s="199"/>
      <c r="B22" s="200" t="s">
        <v>549</v>
      </c>
      <c r="C22" s="200"/>
      <c r="D22" s="405" t="s">
        <v>577</v>
      </c>
      <c r="E22" s="403"/>
      <c r="F22" s="200" t="s">
        <v>550</v>
      </c>
      <c r="G22" s="291" t="s">
        <v>580</v>
      </c>
      <c r="H22" s="291"/>
      <c r="I22" s="291" t="s">
        <v>579</v>
      </c>
      <c r="J22" s="204"/>
    </row>
    <row r="23" spans="1:10" ht="12.75">
      <c r="A23" s="211"/>
      <c r="B23" s="203"/>
      <c r="C23" s="203"/>
      <c r="D23" s="203"/>
      <c r="E23" s="203"/>
      <c r="F23" s="203"/>
      <c r="G23" s="212" t="s">
        <v>5</v>
      </c>
      <c r="H23" s="203"/>
      <c r="I23" s="213" t="s">
        <v>6</v>
      </c>
      <c r="J23" s="204"/>
    </row>
    <row r="24" spans="1:10" ht="12.75">
      <c r="A24" s="199"/>
      <c r="B24" s="200"/>
      <c r="C24" s="200"/>
      <c r="D24" s="200"/>
      <c r="E24" s="200"/>
      <c r="F24" s="200"/>
      <c r="G24" s="200"/>
      <c r="H24" s="200"/>
      <c r="I24" s="200"/>
      <c r="J24" s="204"/>
    </row>
    <row r="25" spans="1:10" ht="12.75">
      <c r="A25" s="199"/>
      <c r="B25" s="200"/>
      <c r="C25" s="200"/>
      <c r="D25" s="200"/>
      <c r="E25" s="200"/>
      <c r="F25" s="200"/>
      <c r="G25" s="200"/>
      <c r="H25" s="200"/>
      <c r="I25" s="200"/>
      <c r="J25" s="204"/>
    </row>
    <row r="26" spans="1:10" ht="12.75">
      <c r="A26" s="199"/>
      <c r="B26" s="200"/>
      <c r="C26" s="200"/>
      <c r="D26" s="200"/>
      <c r="E26" s="200"/>
      <c r="F26" s="200"/>
      <c r="G26" s="200"/>
      <c r="H26" s="200"/>
      <c r="I26" s="200"/>
      <c r="J26" s="204"/>
    </row>
    <row r="27" spans="1:10" ht="12.75">
      <c r="A27" s="199"/>
      <c r="B27" s="200"/>
      <c r="C27" s="200"/>
      <c r="D27" s="200"/>
      <c r="E27" s="200"/>
      <c r="F27" s="200"/>
      <c r="G27" s="200"/>
      <c r="H27" s="200"/>
      <c r="I27" s="200"/>
      <c r="J27" s="204"/>
    </row>
    <row r="28" spans="1:10" ht="22.5">
      <c r="A28" s="400" t="s">
        <v>7</v>
      </c>
      <c r="B28" s="401"/>
      <c r="C28" s="401"/>
      <c r="D28" s="401"/>
      <c r="E28" s="401"/>
      <c r="F28" s="401"/>
      <c r="G28" s="401"/>
      <c r="H28" s="401"/>
      <c r="I28" s="401"/>
      <c r="J28" s="402"/>
    </row>
    <row r="29" spans="1:10" ht="22.5">
      <c r="A29" s="400" t="s">
        <v>8</v>
      </c>
      <c r="B29" s="401"/>
      <c r="C29" s="401"/>
      <c r="D29" s="401"/>
      <c r="E29" s="401"/>
      <c r="F29" s="401"/>
      <c r="G29" s="401"/>
      <c r="H29" s="401"/>
      <c r="I29" s="401"/>
      <c r="J29" s="402"/>
    </row>
    <row r="30" spans="1:10" ht="22.5">
      <c r="A30" s="400" t="s">
        <v>9</v>
      </c>
      <c r="B30" s="401"/>
      <c r="C30" s="401"/>
      <c r="D30" s="401"/>
      <c r="E30" s="401"/>
      <c r="F30" s="401"/>
      <c r="G30" s="401"/>
      <c r="H30" s="401"/>
      <c r="I30" s="401"/>
      <c r="J30" s="402"/>
    </row>
    <row r="31" spans="1:10" ht="22.5">
      <c r="A31" s="400" t="s">
        <v>574</v>
      </c>
      <c r="B31" s="401"/>
      <c r="C31" s="401"/>
      <c r="D31" s="401"/>
      <c r="E31" s="401"/>
      <c r="F31" s="401"/>
      <c r="G31" s="401"/>
      <c r="H31" s="401"/>
      <c r="I31" s="401"/>
      <c r="J31" s="402"/>
    </row>
    <row r="32" spans="1:10" ht="12.75">
      <c r="A32" s="199"/>
      <c r="B32" s="200"/>
      <c r="C32" s="200"/>
      <c r="D32" s="200"/>
      <c r="E32" s="200"/>
      <c r="F32" s="200"/>
      <c r="G32" s="200"/>
      <c r="H32" s="200"/>
      <c r="I32" s="200"/>
      <c r="J32" s="204"/>
    </row>
    <row r="33" spans="1:10" ht="12.75">
      <c r="A33" s="199"/>
      <c r="B33" s="200"/>
      <c r="C33" s="200"/>
      <c r="D33" s="200"/>
      <c r="E33" s="200"/>
      <c r="F33" s="200"/>
      <c r="G33" s="200"/>
      <c r="H33" s="200"/>
      <c r="I33" s="200"/>
      <c r="J33" s="204"/>
    </row>
    <row r="34" spans="1:10" ht="12.75">
      <c r="A34" s="397" t="s">
        <v>575</v>
      </c>
      <c r="B34" s="398"/>
      <c r="C34" s="398"/>
      <c r="D34" s="398"/>
      <c r="E34" s="398"/>
      <c r="F34" s="398"/>
      <c r="G34" s="398"/>
      <c r="H34" s="398"/>
      <c r="I34" s="398"/>
      <c r="J34" s="399"/>
    </row>
    <row r="35" spans="1:10" ht="12.75">
      <c r="A35" s="199"/>
      <c r="B35" s="200"/>
      <c r="C35" s="200"/>
      <c r="D35" s="200"/>
      <c r="E35" s="200"/>
      <c r="F35" s="200"/>
      <c r="G35" s="200"/>
      <c r="H35" s="200"/>
      <c r="I35" s="200"/>
      <c r="J35" s="204"/>
    </row>
    <row r="36" spans="1:10" ht="13.5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9" ht="13.5" thickTop="1">
      <c r="A37" s="200"/>
      <c r="B37" s="200"/>
      <c r="C37" s="200"/>
      <c r="D37" s="200"/>
      <c r="E37" s="200"/>
      <c r="F37" s="200"/>
      <c r="G37" s="200"/>
      <c r="H37" s="200"/>
      <c r="I37" s="200"/>
    </row>
    <row r="38" spans="1:9" ht="12.75">
      <c r="A38" s="200"/>
      <c r="B38" s="200"/>
      <c r="C38" s="200"/>
      <c r="D38" s="200"/>
      <c r="E38" s="200"/>
      <c r="F38" s="200"/>
      <c r="G38" s="200"/>
      <c r="H38" s="200"/>
      <c r="I38" s="200"/>
    </row>
    <row r="39" spans="1:9" ht="12.75">
      <c r="A39" s="200"/>
      <c r="B39" s="200"/>
      <c r="C39" s="200"/>
      <c r="D39" s="200"/>
      <c r="E39" s="200"/>
      <c r="F39" s="200"/>
      <c r="G39" s="200"/>
      <c r="H39" s="200"/>
      <c r="I39" s="200"/>
    </row>
    <row r="40" spans="1:9" ht="12.75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2.75">
      <c r="A41" s="200"/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2.75">
      <c r="A43" s="200"/>
      <c r="B43" s="200"/>
      <c r="C43" s="200"/>
      <c r="D43" s="200"/>
      <c r="E43" s="200"/>
      <c r="F43" s="200"/>
      <c r="G43" s="200"/>
      <c r="H43" s="200"/>
      <c r="I43" s="200"/>
    </row>
    <row r="44" spans="1:9" ht="12.75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ht="12.75">
      <c r="A45" s="200"/>
      <c r="B45" s="200"/>
      <c r="C45" s="200"/>
      <c r="D45" s="200"/>
      <c r="E45" s="200"/>
      <c r="F45" s="200"/>
      <c r="G45" s="200"/>
      <c r="H45" s="200"/>
      <c r="I45" s="200"/>
    </row>
  </sheetData>
  <sheetProtection/>
  <mergeCells count="13">
    <mergeCell ref="A11:J11"/>
    <mergeCell ref="A12:J12"/>
    <mergeCell ref="A13:J13"/>
    <mergeCell ref="A14:J14"/>
    <mergeCell ref="A30:J30"/>
    <mergeCell ref="A31:J31"/>
    <mergeCell ref="A34:J34"/>
    <mergeCell ref="A15:J15"/>
    <mergeCell ref="B18:I18"/>
    <mergeCell ref="A28:J28"/>
    <mergeCell ref="A29:J29"/>
    <mergeCell ref="B19:I19"/>
    <mergeCell ref="D22:E2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85" zoomScaleNormal="85" zoomScalePageLayoutView="0" workbookViewId="0" topLeftCell="A1">
      <selection activeCell="O47" sqref="O47"/>
    </sheetView>
  </sheetViews>
  <sheetFormatPr defaultColWidth="9.140625" defaultRowHeight="12.75"/>
  <cols>
    <col min="1" max="2" width="5.7109375" style="76" customWidth="1"/>
    <col min="3" max="3" width="3.28125" style="76" bestFit="1" customWidth="1"/>
    <col min="4" max="5" width="1.7109375" style="76" customWidth="1"/>
    <col min="6" max="6" width="44.7109375" style="76" bestFit="1" customWidth="1"/>
    <col min="7" max="9" width="2.7109375" style="76" customWidth="1"/>
    <col min="10" max="10" width="10.8515625" style="76" bestFit="1" customWidth="1"/>
    <col min="11" max="11" width="13.140625" style="76" bestFit="1" customWidth="1"/>
    <col min="12" max="12" width="14.7109375" style="76" customWidth="1"/>
    <col min="13" max="16384" width="9.140625" style="76" customWidth="1"/>
  </cols>
  <sheetData>
    <row r="1" spans="1:12" ht="17.25">
      <c r="A1" s="407" t="s">
        <v>143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</row>
    <row r="2" spans="1:12" ht="17.25">
      <c r="A2" s="410" t="s">
        <v>468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2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262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166"/>
      <c r="C10" s="243" t="s">
        <v>461</v>
      </c>
      <c r="D10" s="132" t="s">
        <v>484</v>
      </c>
      <c r="E10" s="132"/>
      <c r="F10" s="132"/>
      <c r="G10" s="155"/>
      <c r="H10" s="155"/>
      <c r="I10" s="84"/>
      <c r="J10" s="95"/>
      <c r="K10" s="95"/>
      <c r="L10" s="85"/>
    </row>
    <row r="11" spans="1:12" ht="12.75">
      <c r="A11" s="84"/>
      <c r="B11" s="166"/>
      <c r="C11" s="74"/>
      <c r="D11" s="74"/>
      <c r="E11" s="132" t="s">
        <v>481</v>
      </c>
      <c r="F11" s="132"/>
      <c r="G11" s="155"/>
      <c r="H11" s="155"/>
      <c r="I11" s="84"/>
      <c r="J11" s="95"/>
      <c r="K11" s="95"/>
      <c r="L11" s="85"/>
    </row>
    <row r="12" spans="1:12" ht="12.75">
      <c r="A12" s="84">
        <v>31</v>
      </c>
      <c r="B12" s="166">
        <v>741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7">
        <v>2168.95</v>
      </c>
      <c r="K12" s="297">
        <v>169.62</v>
      </c>
      <c r="L12" s="311">
        <f aca="true" t="shared" si="0" ref="L12:L21">J12-K12</f>
        <v>1999.33</v>
      </c>
    </row>
    <row r="13" spans="1:12" ht="12.75">
      <c r="A13" s="84">
        <f aca="true" t="shared" si="1" ref="A13:A22">SUM(A12+1)</f>
        <v>32</v>
      </c>
      <c r="B13" s="166">
        <v>741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297"/>
      <c r="L13" s="309">
        <f t="shared" si="0"/>
        <v>0</v>
      </c>
    </row>
    <row r="14" spans="1:12" ht="12.75">
      <c r="A14" s="84">
        <f t="shared" si="1"/>
        <v>33</v>
      </c>
      <c r="B14" s="166">
        <v>742</v>
      </c>
      <c r="C14" s="74"/>
      <c r="D14" s="74"/>
      <c r="E14" s="74"/>
      <c r="F14" s="9" t="s">
        <v>154</v>
      </c>
      <c r="G14" s="155" t="s">
        <v>149</v>
      </c>
      <c r="H14" s="155"/>
      <c r="I14" s="84"/>
      <c r="J14" s="300">
        <v>120446.82999999999</v>
      </c>
      <c r="K14" s="297">
        <v>117844.63</v>
      </c>
      <c r="L14" s="309">
        <f t="shared" si="0"/>
        <v>2602.1999999999825</v>
      </c>
    </row>
    <row r="15" spans="1:12" ht="12.75">
      <c r="A15" s="84">
        <f t="shared" si="1"/>
        <v>34</v>
      </c>
      <c r="B15" s="166">
        <v>743</v>
      </c>
      <c r="C15" s="74"/>
      <c r="D15" s="74"/>
      <c r="E15" s="74"/>
      <c r="F15" s="9" t="s">
        <v>155</v>
      </c>
      <c r="G15" s="155" t="s">
        <v>149</v>
      </c>
      <c r="H15" s="155" t="s">
        <v>150</v>
      </c>
      <c r="I15" s="84"/>
      <c r="J15" s="300">
        <v>2847.54</v>
      </c>
      <c r="K15" s="297">
        <v>3055.38</v>
      </c>
      <c r="L15" s="309">
        <f t="shared" si="0"/>
        <v>-207.84000000000015</v>
      </c>
    </row>
    <row r="16" spans="1:12" ht="12.75">
      <c r="A16" s="84">
        <f t="shared" si="1"/>
        <v>35</v>
      </c>
      <c r="B16" s="166">
        <v>744</v>
      </c>
      <c r="C16" s="74"/>
      <c r="D16" s="74"/>
      <c r="E16" s="74"/>
      <c r="F16" s="9" t="s">
        <v>180</v>
      </c>
      <c r="G16" s="155" t="s">
        <v>149</v>
      </c>
      <c r="H16" s="155" t="s">
        <v>150</v>
      </c>
      <c r="I16" s="84"/>
      <c r="J16" s="300">
        <v>40526.54</v>
      </c>
      <c r="K16" s="297">
        <v>52857.11</v>
      </c>
      <c r="L16" s="309">
        <f t="shared" si="0"/>
        <v>-12330.57</v>
      </c>
    </row>
    <row r="17" spans="1:12" ht="12.75">
      <c r="A17" s="84"/>
      <c r="B17" s="166"/>
      <c r="C17" s="74"/>
      <c r="D17" s="74"/>
      <c r="E17" s="244" t="s">
        <v>482</v>
      </c>
      <c r="F17" s="132"/>
      <c r="G17" s="155"/>
      <c r="H17" s="155"/>
      <c r="I17" s="84"/>
      <c r="J17" s="300"/>
      <c r="K17" s="300"/>
      <c r="L17" s="309">
        <f t="shared" si="0"/>
        <v>0</v>
      </c>
    </row>
    <row r="18" spans="1:12" ht="12.75">
      <c r="A18" s="84">
        <v>36</v>
      </c>
      <c r="B18" s="166">
        <v>746</v>
      </c>
      <c r="C18" s="74"/>
      <c r="D18" s="74"/>
      <c r="E18" s="74"/>
      <c r="F18" s="9" t="s">
        <v>157</v>
      </c>
      <c r="G18" s="155" t="s">
        <v>149</v>
      </c>
      <c r="H18" s="155" t="s">
        <v>150</v>
      </c>
      <c r="I18" s="84"/>
      <c r="J18" s="300">
        <v>162.34</v>
      </c>
      <c r="K18" s="297">
        <v>0</v>
      </c>
      <c r="L18" s="309">
        <f t="shared" si="0"/>
        <v>162.34</v>
      </c>
    </row>
    <row r="19" spans="1:12" ht="12.75">
      <c r="A19" s="84">
        <f t="shared" si="1"/>
        <v>37</v>
      </c>
      <c r="B19" s="166">
        <v>746</v>
      </c>
      <c r="C19" s="74"/>
      <c r="D19" s="74"/>
      <c r="E19" s="74"/>
      <c r="F19" s="9" t="s">
        <v>175</v>
      </c>
      <c r="G19" s="155"/>
      <c r="H19" s="155"/>
      <c r="I19" s="84" t="s">
        <v>151</v>
      </c>
      <c r="J19" s="300"/>
      <c r="K19" s="297"/>
      <c r="L19" s="309">
        <f t="shared" si="0"/>
        <v>0</v>
      </c>
    </row>
    <row r="20" spans="1:12" ht="12.75">
      <c r="A20" s="84">
        <f t="shared" si="1"/>
        <v>38</v>
      </c>
      <c r="B20" s="166">
        <v>747</v>
      </c>
      <c r="C20" s="74"/>
      <c r="D20" s="74"/>
      <c r="E20" s="74"/>
      <c r="F20" s="9" t="s">
        <v>159</v>
      </c>
      <c r="G20" s="155" t="s">
        <v>149</v>
      </c>
      <c r="H20" s="155" t="s">
        <v>150</v>
      </c>
      <c r="I20" s="84"/>
      <c r="J20" s="300">
        <v>2170.0199999999995</v>
      </c>
      <c r="K20" s="297">
        <v>3236.39</v>
      </c>
      <c r="L20" s="309">
        <f t="shared" si="0"/>
        <v>-1066.3700000000003</v>
      </c>
    </row>
    <row r="21" spans="1:12" ht="12.75">
      <c r="A21" s="84">
        <f t="shared" si="1"/>
        <v>39</v>
      </c>
      <c r="B21" s="166">
        <v>748</v>
      </c>
      <c r="C21" s="74"/>
      <c r="D21" s="74"/>
      <c r="E21" s="74"/>
      <c r="F21" s="9" t="s">
        <v>181</v>
      </c>
      <c r="G21" s="155" t="s">
        <v>149</v>
      </c>
      <c r="H21" s="155" t="s">
        <v>150</v>
      </c>
      <c r="I21" s="84"/>
      <c r="J21" s="300">
        <v>31618.44</v>
      </c>
      <c r="K21" s="297">
        <v>19272.22</v>
      </c>
      <c r="L21" s="309">
        <f t="shared" si="0"/>
        <v>12346.219999999998</v>
      </c>
    </row>
    <row r="22" spans="1:12" ht="13.5" thickBot="1">
      <c r="A22" s="84">
        <f t="shared" si="1"/>
        <v>40</v>
      </c>
      <c r="B22" s="166"/>
      <c r="C22" s="74"/>
      <c r="D22" s="74"/>
      <c r="E22" s="74"/>
      <c r="F22" s="132" t="s">
        <v>182</v>
      </c>
      <c r="G22" s="155"/>
      <c r="H22" s="155"/>
      <c r="I22" s="84"/>
      <c r="J22" s="298">
        <f>SUM(J12:J21)</f>
        <v>199940.65999999997</v>
      </c>
      <c r="K22" s="298">
        <f>SUM(K12:K21)</f>
        <v>196435.35</v>
      </c>
      <c r="L22" s="328">
        <f>SUM(L12:L21)</f>
        <v>3505.3099999999795</v>
      </c>
    </row>
    <row r="23" spans="1:12" ht="13.5" thickTop="1">
      <c r="A23" s="84"/>
      <c r="B23" s="85"/>
      <c r="C23" s="132" t="s">
        <v>462</v>
      </c>
      <c r="D23" s="244" t="s">
        <v>485</v>
      </c>
      <c r="E23" s="244"/>
      <c r="F23" s="243"/>
      <c r="G23" s="54"/>
      <c r="H23" s="54"/>
      <c r="I23" s="95"/>
      <c r="J23" s="300"/>
      <c r="K23" s="300"/>
      <c r="L23" s="309"/>
    </row>
    <row r="24" spans="1:12" ht="12.75">
      <c r="A24" s="84"/>
      <c r="B24" s="85"/>
      <c r="C24" s="9"/>
      <c r="D24" s="9"/>
      <c r="E24" s="132" t="s">
        <v>481</v>
      </c>
      <c r="F24" s="132"/>
      <c r="G24" s="54"/>
      <c r="H24" s="54"/>
      <c r="I24" s="95"/>
      <c r="J24" s="300"/>
      <c r="K24" s="300"/>
      <c r="L24" s="309"/>
    </row>
    <row r="25" spans="1:12" ht="12.75" customHeight="1">
      <c r="A25" s="84">
        <v>41</v>
      </c>
      <c r="B25" s="166">
        <v>751</v>
      </c>
      <c r="C25" s="74"/>
      <c r="D25" s="74"/>
      <c r="E25" s="74"/>
      <c r="F25" s="9" t="s">
        <v>152</v>
      </c>
      <c r="G25" s="155" t="s">
        <v>149</v>
      </c>
      <c r="H25" s="155" t="s">
        <v>150</v>
      </c>
      <c r="I25" s="84"/>
      <c r="J25" s="300">
        <v>15917.9</v>
      </c>
      <c r="K25" s="297">
        <v>17501.390000000003</v>
      </c>
      <c r="L25" s="309">
        <f aca="true" t="shared" si="2" ref="L25:L32">J25-K25</f>
        <v>-1583.4900000000034</v>
      </c>
    </row>
    <row r="26" spans="1:12" ht="12.75" customHeight="1">
      <c r="A26" s="84">
        <f aca="true" t="shared" si="3" ref="A26:A32">A25+1</f>
        <v>42</v>
      </c>
      <c r="B26" s="166">
        <v>751</v>
      </c>
      <c r="C26" s="74"/>
      <c r="D26" s="74"/>
      <c r="E26" s="74"/>
      <c r="F26" s="9" t="s">
        <v>153</v>
      </c>
      <c r="G26" s="155"/>
      <c r="H26" s="155"/>
      <c r="I26" s="84" t="s">
        <v>151</v>
      </c>
      <c r="J26" s="300"/>
      <c r="K26" s="297"/>
      <c r="L26" s="309">
        <f t="shared" si="2"/>
        <v>0</v>
      </c>
    </row>
    <row r="27" spans="1:12" ht="12.75" customHeight="1">
      <c r="A27" s="84">
        <f t="shared" si="3"/>
        <v>43</v>
      </c>
      <c r="B27" s="166">
        <v>752</v>
      </c>
      <c r="C27" s="74"/>
      <c r="D27" s="74"/>
      <c r="E27" s="74"/>
      <c r="F27" s="9" t="s">
        <v>184</v>
      </c>
      <c r="G27" s="155" t="s">
        <v>149</v>
      </c>
      <c r="H27" s="155"/>
      <c r="I27" s="84"/>
      <c r="J27" s="300">
        <v>1290.3</v>
      </c>
      <c r="K27" s="297">
        <v>380.51</v>
      </c>
      <c r="L27" s="309">
        <f t="shared" si="2"/>
        <v>909.79</v>
      </c>
    </row>
    <row r="28" spans="1:12" ht="12.75" customHeight="1">
      <c r="A28" s="84">
        <f t="shared" si="3"/>
        <v>44</v>
      </c>
      <c r="B28" s="166">
        <v>752</v>
      </c>
      <c r="C28" s="74"/>
      <c r="D28" s="74"/>
      <c r="E28" s="74"/>
      <c r="F28" s="9" t="s">
        <v>154</v>
      </c>
      <c r="G28" s="155"/>
      <c r="H28" s="155" t="s">
        <v>150</v>
      </c>
      <c r="I28" s="84"/>
      <c r="J28" s="300"/>
      <c r="K28" s="297"/>
      <c r="L28" s="309">
        <f t="shared" si="2"/>
        <v>0</v>
      </c>
    </row>
    <row r="29" spans="1:12" ht="12.75" customHeight="1">
      <c r="A29" s="84">
        <f t="shared" si="3"/>
        <v>45</v>
      </c>
      <c r="B29" s="166">
        <v>753</v>
      </c>
      <c r="C29" s="74"/>
      <c r="D29" s="74"/>
      <c r="E29" s="74"/>
      <c r="F29" s="9" t="s">
        <v>185</v>
      </c>
      <c r="G29" s="155" t="s">
        <v>149</v>
      </c>
      <c r="H29" s="155"/>
      <c r="I29" s="84"/>
      <c r="J29" s="300">
        <v>29267.81</v>
      </c>
      <c r="K29" s="297">
        <v>26685.24</v>
      </c>
      <c r="L29" s="309">
        <f t="shared" si="2"/>
        <v>2582.5699999999997</v>
      </c>
    </row>
    <row r="30" spans="1:12" ht="12.75" customHeight="1">
      <c r="A30" s="84">
        <f t="shared" si="3"/>
        <v>46</v>
      </c>
      <c r="B30" s="166">
        <v>754</v>
      </c>
      <c r="C30" s="74"/>
      <c r="D30" s="74"/>
      <c r="E30" s="74"/>
      <c r="F30" s="9" t="s">
        <v>186</v>
      </c>
      <c r="G30" s="155" t="s">
        <v>149</v>
      </c>
      <c r="H30" s="155"/>
      <c r="I30" s="84"/>
      <c r="J30" s="300">
        <v>59359.149999999994</v>
      </c>
      <c r="K30" s="297">
        <v>46881.590000000004</v>
      </c>
      <c r="L30" s="309">
        <f t="shared" si="2"/>
        <v>12477.55999999999</v>
      </c>
    </row>
    <row r="31" spans="1:12" ht="12.75" customHeight="1">
      <c r="A31" s="84">
        <f t="shared" si="3"/>
        <v>47</v>
      </c>
      <c r="B31" s="166">
        <v>755</v>
      </c>
      <c r="C31" s="74"/>
      <c r="D31" s="74"/>
      <c r="E31" s="74"/>
      <c r="F31" s="9" t="s">
        <v>187</v>
      </c>
      <c r="G31" s="155" t="s">
        <v>149</v>
      </c>
      <c r="H31" s="155"/>
      <c r="I31" s="84"/>
      <c r="J31" s="300">
        <v>3525.0299999999997</v>
      </c>
      <c r="K31" s="297">
        <v>3450.3499999999995</v>
      </c>
      <c r="L31" s="309">
        <f t="shared" si="2"/>
        <v>74.68000000000029</v>
      </c>
    </row>
    <row r="32" spans="1:12" ht="12.75" customHeight="1">
      <c r="A32" s="84">
        <f t="shared" si="3"/>
        <v>48</v>
      </c>
      <c r="B32" s="166">
        <v>756</v>
      </c>
      <c r="C32" s="74"/>
      <c r="D32" s="74"/>
      <c r="E32" s="74"/>
      <c r="F32" s="9" t="s">
        <v>155</v>
      </c>
      <c r="G32" s="155" t="s">
        <v>149</v>
      </c>
      <c r="H32" s="155"/>
      <c r="I32" s="84"/>
      <c r="J32" s="300">
        <v>103670.55000000002</v>
      </c>
      <c r="K32" s="297">
        <v>97029.73000000001</v>
      </c>
      <c r="L32" s="309">
        <f t="shared" si="2"/>
        <v>6640.820000000007</v>
      </c>
    </row>
    <row r="33" spans="1:12" ht="12.75">
      <c r="A33" s="84"/>
      <c r="B33" s="166"/>
      <c r="C33" s="74"/>
      <c r="D33" s="74"/>
      <c r="E33" s="244" t="s">
        <v>482</v>
      </c>
      <c r="F33" s="132"/>
      <c r="G33" s="155"/>
      <c r="H33" s="155"/>
      <c r="I33" s="84"/>
      <c r="J33" s="300"/>
      <c r="K33" s="300"/>
      <c r="L33" s="309"/>
    </row>
    <row r="34" spans="1:12" ht="12.75" customHeight="1">
      <c r="A34" s="84">
        <v>49</v>
      </c>
      <c r="B34" s="166">
        <v>758</v>
      </c>
      <c r="C34" s="74"/>
      <c r="D34" s="74"/>
      <c r="E34" s="74"/>
      <c r="F34" s="9" t="s">
        <v>174</v>
      </c>
      <c r="G34" s="155" t="s">
        <v>149</v>
      </c>
      <c r="H34" s="155" t="s">
        <v>150</v>
      </c>
      <c r="I34" s="84"/>
      <c r="J34" s="300">
        <v>3641.27</v>
      </c>
      <c r="K34" s="297">
        <v>235.01</v>
      </c>
      <c r="L34" s="309">
        <f aca="true" t="shared" si="4" ref="L34:L45">J34-K34</f>
        <v>3406.26</v>
      </c>
    </row>
    <row r="35" spans="1:12" ht="12.75" customHeight="1">
      <c r="A35" s="84">
        <f aca="true" t="shared" si="5" ref="A35:A46">A34+1</f>
        <v>50</v>
      </c>
      <c r="B35" s="166">
        <v>758</v>
      </c>
      <c r="C35" s="74"/>
      <c r="D35" s="74"/>
      <c r="E35" s="74"/>
      <c r="F35" s="9" t="s">
        <v>188</v>
      </c>
      <c r="G35" s="155"/>
      <c r="H35" s="155"/>
      <c r="I35" s="84" t="s">
        <v>151</v>
      </c>
      <c r="J35" s="300"/>
      <c r="K35" s="297"/>
      <c r="L35" s="309">
        <f t="shared" si="4"/>
        <v>0</v>
      </c>
    </row>
    <row r="36" spans="1:12" ht="12.75" customHeight="1">
      <c r="A36" s="84">
        <f t="shared" si="5"/>
        <v>51</v>
      </c>
      <c r="B36" s="166">
        <v>759</v>
      </c>
      <c r="C36" s="74"/>
      <c r="D36" s="74"/>
      <c r="E36" s="74"/>
      <c r="F36" s="9" t="s">
        <v>159</v>
      </c>
      <c r="G36" s="155" t="s">
        <v>149</v>
      </c>
      <c r="H36" s="155" t="s">
        <v>150</v>
      </c>
      <c r="I36" s="84"/>
      <c r="J36" s="300">
        <v>0</v>
      </c>
      <c r="K36" s="297">
        <v>0</v>
      </c>
      <c r="L36" s="309">
        <f t="shared" si="4"/>
        <v>0</v>
      </c>
    </row>
    <row r="37" spans="1:12" ht="12.75" customHeight="1">
      <c r="A37" s="84">
        <f t="shared" si="5"/>
        <v>52</v>
      </c>
      <c r="B37" s="166">
        <v>760</v>
      </c>
      <c r="C37" s="74"/>
      <c r="D37" s="74"/>
      <c r="E37" s="74"/>
      <c r="F37" s="9" t="s">
        <v>189</v>
      </c>
      <c r="G37" s="155" t="s">
        <v>149</v>
      </c>
      <c r="H37" s="155" t="s">
        <v>150</v>
      </c>
      <c r="I37" s="84"/>
      <c r="J37" s="300">
        <v>0</v>
      </c>
      <c r="K37" s="297">
        <v>27104.48</v>
      </c>
      <c r="L37" s="309">
        <f t="shared" si="4"/>
        <v>-27104.48</v>
      </c>
    </row>
    <row r="38" spans="1:12" ht="12.75" customHeight="1">
      <c r="A38" s="84">
        <f t="shared" si="5"/>
        <v>53</v>
      </c>
      <c r="B38" s="166">
        <v>761</v>
      </c>
      <c r="C38" s="74"/>
      <c r="D38" s="74"/>
      <c r="E38" s="74"/>
      <c r="F38" s="9" t="s">
        <v>190</v>
      </c>
      <c r="G38" s="155" t="s">
        <v>149</v>
      </c>
      <c r="H38" s="155"/>
      <c r="I38" s="84"/>
      <c r="J38" s="300">
        <v>75573.42</v>
      </c>
      <c r="K38" s="297">
        <v>46600.34</v>
      </c>
      <c r="L38" s="309">
        <f t="shared" si="4"/>
        <v>28973.08</v>
      </c>
    </row>
    <row r="39" spans="1:12" ht="12.75" customHeight="1">
      <c r="A39" s="84">
        <f t="shared" si="5"/>
        <v>54</v>
      </c>
      <c r="B39" s="166">
        <v>761</v>
      </c>
      <c r="C39" s="74"/>
      <c r="D39" s="74"/>
      <c r="E39" s="74"/>
      <c r="F39" s="9" t="s">
        <v>191</v>
      </c>
      <c r="G39" s="155"/>
      <c r="H39" s="155" t="s">
        <v>150</v>
      </c>
      <c r="I39" s="84"/>
      <c r="J39" s="300"/>
      <c r="K39" s="297"/>
      <c r="L39" s="309">
        <f t="shared" si="4"/>
        <v>0</v>
      </c>
    </row>
    <row r="40" spans="1:12" ht="12.75" customHeight="1">
      <c r="A40" s="84">
        <f t="shared" si="5"/>
        <v>55</v>
      </c>
      <c r="B40" s="166">
        <v>762</v>
      </c>
      <c r="C40" s="74"/>
      <c r="D40" s="74"/>
      <c r="E40" s="74"/>
      <c r="F40" s="9" t="s">
        <v>192</v>
      </c>
      <c r="G40" s="155" t="s">
        <v>149</v>
      </c>
      <c r="H40" s="155"/>
      <c r="I40" s="84"/>
      <c r="J40" s="300">
        <v>0</v>
      </c>
      <c r="K40" s="297">
        <v>0</v>
      </c>
      <c r="L40" s="309">
        <f t="shared" si="4"/>
        <v>0</v>
      </c>
    </row>
    <row r="41" spans="1:12" ht="12.75" customHeight="1">
      <c r="A41" s="84">
        <f t="shared" si="5"/>
        <v>56</v>
      </c>
      <c r="B41" s="166">
        <v>763</v>
      </c>
      <c r="C41" s="74"/>
      <c r="D41" s="74"/>
      <c r="E41" s="74"/>
      <c r="F41" s="9" t="s">
        <v>193</v>
      </c>
      <c r="G41" s="155" t="s">
        <v>149</v>
      </c>
      <c r="H41" s="155"/>
      <c r="I41" s="84"/>
      <c r="J41" s="300">
        <v>157720.62</v>
      </c>
      <c r="K41" s="297">
        <v>57366.17</v>
      </c>
      <c r="L41" s="309">
        <f t="shared" si="4"/>
        <v>100354.45</v>
      </c>
    </row>
    <row r="42" spans="1:12" ht="12.75" customHeight="1">
      <c r="A42" s="84">
        <f t="shared" si="5"/>
        <v>57</v>
      </c>
      <c r="B42" s="166">
        <v>763</v>
      </c>
      <c r="C42" s="74"/>
      <c r="D42" s="74"/>
      <c r="E42" s="74"/>
      <c r="F42" s="9" t="s">
        <v>194</v>
      </c>
      <c r="G42" s="155"/>
      <c r="H42" s="155" t="s">
        <v>150</v>
      </c>
      <c r="I42" s="84"/>
      <c r="J42" s="300"/>
      <c r="K42" s="297"/>
      <c r="L42" s="309">
        <f t="shared" si="4"/>
        <v>0</v>
      </c>
    </row>
    <row r="43" spans="1:12" ht="12.75" customHeight="1">
      <c r="A43" s="84">
        <f t="shared" si="5"/>
        <v>58</v>
      </c>
      <c r="B43" s="166">
        <v>764</v>
      </c>
      <c r="C43" s="74"/>
      <c r="D43" s="74"/>
      <c r="E43" s="74"/>
      <c r="F43" s="9" t="s">
        <v>195</v>
      </c>
      <c r="G43" s="155" t="s">
        <v>149</v>
      </c>
      <c r="H43" s="155"/>
      <c r="I43" s="84"/>
      <c r="J43" s="300">
        <v>49948.88999999999</v>
      </c>
      <c r="K43" s="297">
        <v>35835.79</v>
      </c>
      <c r="L43" s="309">
        <f t="shared" si="4"/>
        <v>14113.099999999991</v>
      </c>
    </row>
    <row r="44" spans="1:12" ht="12.75" customHeight="1">
      <c r="A44" s="84">
        <f t="shared" si="5"/>
        <v>59</v>
      </c>
      <c r="B44" s="166">
        <v>765</v>
      </c>
      <c r="C44" s="74"/>
      <c r="D44" s="74"/>
      <c r="E44" s="74"/>
      <c r="F44" s="9" t="s">
        <v>196</v>
      </c>
      <c r="G44" s="155" t="s">
        <v>149</v>
      </c>
      <c r="H44" s="155"/>
      <c r="I44" s="84"/>
      <c r="J44" s="300">
        <v>13068.26</v>
      </c>
      <c r="K44" s="297">
        <v>7147.300000000001</v>
      </c>
      <c r="L44" s="309">
        <f t="shared" si="4"/>
        <v>5920.959999999999</v>
      </c>
    </row>
    <row r="45" spans="1:12" ht="12.75" customHeight="1">
      <c r="A45" s="84">
        <f t="shared" si="5"/>
        <v>60</v>
      </c>
      <c r="B45" s="166">
        <v>766</v>
      </c>
      <c r="C45" s="74"/>
      <c r="D45" s="74"/>
      <c r="E45" s="74"/>
      <c r="F45" s="9" t="s">
        <v>197</v>
      </c>
      <c r="G45" s="155" t="s">
        <v>149</v>
      </c>
      <c r="H45" s="155"/>
      <c r="I45" s="84"/>
      <c r="J45" s="300">
        <v>0</v>
      </c>
      <c r="K45" s="297">
        <v>0</v>
      </c>
      <c r="L45" s="309">
        <f t="shared" si="4"/>
        <v>0</v>
      </c>
    </row>
    <row r="46" spans="1:12" ht="13.5" thickBot="1">
      <c r="A46" s="153">
        <f t="shared" si="5"/>
        <v>61</v>
      </c>
      <c r="B46" s="242"/>
      <c r="C46" s="164"/>
      <c r="D46" s="164"/>
      <c r="E46" s="164"/>
      <c r="F46" s="129" t="s">
        <v>198</v>
      </c>
      <c r="G46" s="157"/>
      <c r="H46" s="157"/>
      <c r="I46" s="153"/>
      <c r="J46" s="298">
        <f>SUM(J25:J45)</f>
        <v>512983.2</v>
      </c>
      <c r="K46" s="298">
        <f>SUM(K25:K45)</f>
        <v>366217.89999999997</v>
      </c>
      <c r="L46" s="328">
        <f>SUM(L25:L45)</f>
        <v>146765.29999999996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70" zoomScaleNormal="70" zoomScalePageLayoutView="0" workbookViewId="0" topLeftCell="A1">
      <selection activeCell="Q16" sqref="Q16"/>
    </sheetView>
  </sheetViews>
  <sheetFormatPr defaultColWidth="9.140625" defaultRowHeight="12.75"/>
  <cols>
    <col min="1" max="2" width="5.7109375" style="76" customWidth="1"/>
    <col min="3" max="3" width="3.421875" style="76" bestFit="1" customWidth="1"/>
    <col min="4" max="5" width="1.7109375" style="76" customWidth="1"/>
    <col min="6" max="6" width="44.00390625" style="76" customWidth="1"/>
    <col min="7" max="9" width="2.7109375" style="76" customWidth="1"/>
    <col min="10" max="12" width="18.421875" style="76" customWidth="1"/>
    <col min="13" max="13" width="9.140625" style="76" customWidth="1"/>
    <col min="14" max="14" width="13.140625" style="76" bestFit="1" customWidth="1"/>
    <col min="15" max="16384" width="9.140625" style="76" customWidth="1"/>
  </cols>
  <sheetData>
    <row r="1" spans="1:12" ht="18">
      <c r="A1" s="407" t="s">
        <v>183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</row>
    <row r="2" spans="1:12" ht="18">
      <c r="A2" s="410" t="s">
        <v>468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2"/>
    </row>
    <row r="3" spans="1:12" ht="12.75" customHeight="1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153"/>
      <c r="B10" s="86"/>
      <c r="C10" s="129" t="s">
        <v>464</v>
      </c>
      <c r="D10" s="225" t="s">
        <v>486</v>
      </c>
      <c r="E10" s="225"/>
      <c r="F10" s="263"/>
      <c r="G10" s="53"/>
      <c r="H10" s="53"/>
      <c r="I10" s="87"/>
      <c r="J10" s="95"/>
      <c r="K10" s="95"/>
      <c r="L10" s="85"/>
    </row>
    <row r="11" spans="1:12" ht="12.75">
      <c r="A11" s="84"/>
      <c r="B11" s="85"/>
      <c r="C11" s="9"/>
      <c r="D11" s="9"/>
      <c r="E11" s="132" t="s">
        <v>481</v>
      </c>
      <c r="F11" s="132"/>
      <c r="G11" s="54"/>
      <c r="H11" s="54"/>
      <c r="I11" s="95"/>
      <c r="J11" s="95"/>
      <c r="K11" s="95"/>
      <c r="L11" s="85"/>
    </row>
    <row r="12" spans="1:12" ht="12.75">
      <c r="A12" s="84"/>
      <c r="B12" s="366">
        <v>790</v>
      </c>
      <c r="C12" s="367"/>
      <c r="D12" s="305"/>
      <c r="E12" s="368"/>
      <c r="F12" s="333" t="s">
        <v>598</v>
      </c>
      <c r="G12" s="54"/>
      <c r="H12" s="54"/>
      <c r="I12" s="95"/>
      <c r="J12" s="300">
        <v>138422.1</v>
      </c>
      <c r="K12" s="300">
        <v>107097.37</v>
      </c>
      <c r="L12" s="309">
        <f aca="true" t="shared" si="0" ref="L12:L19">J12-K12</f>
        <v>31324.73000000001</v>
      </c>
    </row>
    <row r="13" spans="1:12" ht="12.75">
      <c r="A13" s="84">
        <v>62</v>
      </c>
      <c r="B13" s="166">
        <v>771</v>
      </c>
      <c r="C13" s="74"/>
      <c r="D13" s="74"/>
      <c r="E13" s="74"/>
      <c r="F13" s="9" t="s">
        <v>199</v>
      </c>
      <c r="G13" s="155" t="s">
        <v>149</v>
      </c>
      <c r="H13" s="155" t="s">
        <v>150</v>
      </c>
      <c r="I13" s="84"/>
      <c r="J13" s="300">
        <v>15250.969999999998</v>
      </c>
      <c r="K13" s="300">
        <v>153.48</v>
      </c>
      <c r="L13" s="309">
        <f t="shared" si="0"/>
        <v>15097.489999999998</v>
      </c>
    </row>
    <row r="14" spans="1:12" ht="12.75">
      <c r="A14" s="84">
        <f aca="true" t="shared" si="1" ref="A14:A20">A13+1</f>
        <v>63</v>
      </c>
      <c r="B14" s="166">
        <v>771</v>
      </c>
      <c r="C14" s="74"/>
      <c r="D14" s="74"/>
      <c r="E14" s="74"/>
      <c r="F14" s="9" t="s">
        <v>200</v>
      </c>
      <c r="G14" s="155"/>
      <c r="H14" s="155"/>
      <c r="I14" s="84" t="s">
        <v>151</v>
      </c>
      <c r="J14" s="300"/>
      <c r="K14" s="300"/>
      <c r="L14" s="309"/>
    </row>
    <row r="15" spans="1:12" ht="12.75">
      <c r="A15" s="84">
        <f t="shared" si="1"/>
        <v>64</v>
      </c>
      <c r="B15" s="166">
        <v>772</v>
      </c>
      <c r="C15" s="74"/>
      <c r="D15" s="74"/>
      <c r="E15" s="74"/>
      <c r="F15" s="9" t="s">
        <v>201</v>
      </c>
      <c r="G15" s="155" t="s">
        <v>149</v>
      </c>
      <c r="H15" s="155" t="s">
        <v>150</v>
      </c>
      <c r="I15" s="84"/>
      <c r="J15" s="300">
        <v>150022.34</v>
      </c>
      <c r="K15" s="300">
        <v>94487.70999999999</v>
      </c>
      <c r="L15" s="309">
        <f t="shared" si="0"/>
        <v>55534.630000000005</v>
      </c>
    </row>
    <row r="16" spans="1:12" ht="12.75">
      <c r="A16" s="84">
        <f t="shared" si="1"/>
        <v>65</v>
      </c>
      <c r="B16" s="166">
        <v>773</v>
      </c>
      <c r="C16" s="74"/>
      <c r="D16" s="74"/>
      <c r="E16" s="74"/>
      <c r="F16" s="9" t="s">
        <v>202</v>
      </c>
      <c r="G16" s="155" t="s">
        <v>149</v>
      </c>
      <c r="H16" s="155"/>
      <c r="I16" s="84"/>
      <c r="J16" s="300">
        <v>37878.03999999999</v>
      </c>
      <c r="K16" s="300">
        <v>45170.659999999996</v>
      </c>
      <c r="L16" s="309">
        <f t="shared" si="0"/>
        <v>-7292.620000000003</v>
      </c>
    </row>
    <row r="17" spans="1:12" ht="12.75">
      <c r="A17" s="84">
        <f t="shared" si="1"/>
        <v>66</v>
      </c>
      <c r="B17" s="166">
        <v>773</v>
      </c>
      <c r="C17" s="74"/>
      <c r="D17" s="74"/>
      <c r="E17" s="74"/>
      <c r="F17" s="9" t="s">
        <v>203</v>
      </c>
      <c r="G17" s="155"/>
      <c r="H17" s="155" t="s">
        <v>150</v>
      </c>
      <c r="I17" s="84"/>
      <c r="J17" s="300"/>
      <c r="K17" s="300"/>
      <c r="L17" s="309"/>
    </row>
    <row r="18" spans="1:12" ht="12.75">
      <c r="A18" s="84">
        <f t="shared" si="1"/>
        <v>67</v>
      </c>
      <c r="B18" s="166">
        <v>774</v>
      </c>
      <c r="C18" s="74"/>
      <c r="D18" s="74"/>
      <c r="E18" s="74"/>
      <c r="F18" s="9" t="s">
        <v>204</v>
      </c>
      <c r="G18" s="155" t="s">
        <v>149</v>
      </c>
      <c r="H18" s="155"/>
      <c r="I18" s="84"/>
      <c r="J18" s="300">
        <v>32301.35</v>
      </c>
      <c r="K18" s="300">
        <v>62729.39</v>
      </c>
      <c r="L18" s="309">
        <f t="shared" si="0"/>
        <v>-30428.04</v>
      </c>
    </row>
    <row r="19" spans="1:12" ht="12.75">
      <c r="A19" s="84">
        <f t="shared" si="1"/>
        <v>68</v>
      </c>
      <c r="B19" s="166">
        <v>775</v>
      </c>
      <c r="C19" s="74"/>
      <c r="D19" s="74"/>
      <c r="E19" s="74"/>
      <c r="F19" s="9" t="s">
        <v>205</v>
      </c>
      <c r="G19" s="155" t="s">
        <v>149</v>
      </c>
      <c r="H19" s="155" t="s">
        <v>150</v>
      </c>
      <c r="I19" s="84" t="s">
        <v>151</v>
      </c>
      <c r="J19" s="300">
        <v>23260.13</v>
      </c>
      <c r="K19" s="300">
        <v>13157.78</v>
      </c>
      <c r="L19" s="309">
        <f t="shared" si="0"/>
        <v>10102.35</v>
      </c>
    </row>
    <row r="20" spans="1:12" ht="13.5" thickBot="1">
      <c r="A20" s="84">
        <f t="shared" si="1"/>
        <v>69</v>
      </c>
      <c r="B20" s="166"/>
      <c r="C20" s="74"/>
      <c r="D20" s="74"/>
      <c r="E20" s="74"/>
      <c r="F20" s="132" t="s">
        <v>206</v>
      </c>
      <c r="G20" s="155"/>
      <c r="H20" s="155"/>
      <c r="I20" s="84"/>
      <c r="J20" s="298">
        <f>SUM(J12:J19)</f>
        <v>397134.93</v>
      </c>
      <c r="K20" s="298">
        <f>SUM(K12:K19)</f>
        <v>322796.39</v>
      </c>
      <c r="L20" s="298">
        <f>SUM(L12:L19)</f>
        <v>74338.54000000001</v>
      </c>
    </row>
    <row r="21" spans="1:12" ht="13.5" thickTop="1">
      <c r="A21" s="84"/>
      <c r="B21" s="166"/>
      <c r="C21" s="244" t="s">
        <v>487</v>
      </c>
      <c r="D21" s="244" t="s">
        <v>488</v>
      </c>
      <c r="E21" s="74"/>
      <c r="F21" s="9"/>
      <c r="G21" s="155"/>
      <c r="H21" s="155"/>
      <c r="I21" s="84"/>
      <c r="J21" s="300"/>
      <c r="K21" s="300"/>
      <c r="L21" s="309"/>
    </row>
    <row r="22" spans="1:12" ht="12.75">
      <c r="A22" s="84"/>
      <c r="B22" s="166"/>
      <c r="C22" s="74"/>
      <c r="D22" s="74"/>
      <c r="E22" s="244" t="s">
        <v>481</v>
      </c>
      <c r="F22" s="9"/>
      <c r="G22" s="155"/>
      <c r="H22" s="155"/>
      <c r="I22" s="84"/>
      <c r="J22" s="300"/>
      <c r="K22" s="300"/>
      <c r="L22" s="309"/>
    </row>
    <row r="23" spans="1:12" ht="12.75">
      <c r="A23" s="84">
        <v>70</v>
      </c>
      <c r="B23" s="166">
        <v>781</v>
      </c>
      <c r="C23" s="74"/>
      <c r="D23" s="74"/>
      <c r="E23" s="74"/>
      <c r="F23" s="9" t="s">
        <v>199</v>
      </c>
      <c r="G23" s="155" t="s">
        <v>149</v>
      </c>
      <c r="H23" s="155" t="s">
        <v>150</v>
      </c>
      <c r="I23" s="84"/>
      <c r="J23" s="300">
        <v>0</v>
      </c>
      <c r="K23" s="300">
        <v>0</v>
      </c>
      <c r="L23" s="309">
        <f>J23-K23</f>
        <v>0</v>
      </c>
    </row>
    <row r="24" spans="1:12" ht="12.75">
      <c r="A24" s="84">
        <f aca="true" t="shared" si="2" ref="A24:A29">A23+1</f>
        <v>71</v>
      </c>
      <c r="B24" s="166">
        <v>781</v>
      </c>
      <c r="C24" s="74"/>
      <c r="D24" s="74"/>
      <c r="E24" s="74"/>
      <c r="F24" s="9" t="s">
        <v>207</v>
      </c>
      <c r="G24" s="155"/>
      <c r="H24" s="155"/>
      <c r="I24" s="84" t="s">
        <v>151</v>
      </c>
      <c r="J24" s="300"/>
      <c r="K24" s="300"/>
      <c r="L24" s="309"/>
    </row>
    <row r="25" spans="1:12" ht="12.75">
      <c r="A25" s="84">
        <f t="shared" si="2"/>
        <v>72</v>
      </c>
      <c r="B25" s="166">
        <v>782</v>
      </c>
      <c r="C25" s="74"/>
      <c r="D25" s="74"/>
      <c r="E25" s="74"/>
      <c r="F25" s="9" t="s">
        <v>208</v>
      </c>
      <c r="G25" s="155" t="s">
        <v>149</v>
      </c>
      <c r="H25" s="155"/>
      <c r="I25" s="84"/>
      <c r="J25" s="300">
        <v>118209.65</v>
      </c>
      <c r="K25" s="300">
        <v>33162.1</v>
      </c>
      <c r="L25" s="309">
        <f>J25-K25</f>
        <v>85047.54999999999</v>
      </c>
    </row>
    <row r="26" spans="1:12" ht="12.75">
      <c r="A26" s="84">
        <f t="shared" si="2"/>
        <v>73</v>
      </c>
      <c r="B26" s="166">
        <v>783</v>
      </c>
      <c r="C26" s="74"/>
      <c r="D26" s="74"/>
      <c r="E26" s="74"/>
      <c r="F26" s="9" t="s">
        <v>209</v>
      </c>
      <c r="G26" s="155" t="s">
        <v>149</v>
      </c>
      <c r="H26" s="155"/>
      <c r="I26" s="84"/>
      <c r="J26" s="300">
        <v>159.96</v>
      </c>
      <c r="K26" s="300">
        <v>403.75</v>
      </c>
      <c r="L26" s="309">
        <f>J26-K26</f>
        <v>-243.79</v>
      </c>
    </row>
    <row r="27" spans="1:12" ht="12.75">
      <c r="A27" s="84">
        <f t="shared" si="2"/>
        <v>74</v>
      </c>
      <c r="B27" s="166">
        <v>784</v>
      </c>
      <c r="C27" s="74"/>
      <c r="D27" s="74"/>
      <c r="E27" s="74"/>
      <c r="F27" s="9" t="s">
        <v>210</v>
      </c>
      <c r="G27" s="155" t="s">
        <v>149</v>
      </c>
      <c r="H27" s="155"/>
      <c r="I27" s="84"/>
      <c r="J27" s="300">
        <v>0</v>
      </c>
      <c r="K27" s="300">
        <v>0</v>
      </c>
      <c r="L27" s="309">
        <f>J27-K27</f>
        <v>0</v>
      </c>
    </row>
    <row r="28" spans="1:12" ht="12.75">
      <c r="A28" s="84">
        <f t="shared" si="2"/>
        <v>75</v>
      </c>
      <c r="B28" s="166">
        <v>785</v>
      </c>
      <c r="C28" s="74"/>
      <c r="D28" s="74"/>
      <c r="E28" s="74"/>
      <c r="F28" s="9" t="s">
        <v>211</v>
      </c>
      <c r="G28" s="155" t="s">
        <v>149</v>
      </c>
      <c r="H28" s="155"/>
      <c r="I28" s="84"/>
      <c r="J28" s="300">
        <v>0</v>
      </c>
      <c r="K28" s="300">
        <v>0</v>
      </c>
      <c r="L28" s="309">
        <f>J28-K28</f>
        <v>0</v>
      </c>
    </row>
    <row r="29" spans="1:12" ht="13.5" thickBot="1">
      <c r="A29" s="84">
        <f t="shared" si="2"/>
        <v>76</v>
      </c>
      <c r="B29" s="166"/>
      <c r="C29" s="74"/>
      <c r="D29" s="74"/>
      <c r="E29" s="74"/>
      <c r="F29" s="132" t="s">
        <v>212</v>
      </c>
      <c r="G29" s="155"/>
      <c r="H29" s="155"/>
      <c r="I29" s="84"/>
      <c r="J29" s="298">
        <f>SUM(J23:J28)</f>
        <v>118369.61</v>
      </c>
      <c r="K29" s="298">
        <f>SUM(K23:K28)</f>
        <v>33565.85</v>
      </c>
      <c r="L29" s="298">
        <f>SUM(L23:L28)</f>
        <v>84803.76</v>
      </c>
    </row>
    <row r="30" spans="1:12" ht="13.5" thickTop="1">
      <c r="A30" s="84"/>
      <c r="B30" s="166"/>
      <c r="C30" s="244" t="s">
        <v>489</v>
      </c>
      <c r="D30" s="244" t="s">
        <v>492</v>
      </c>
      <c r="E30" s="74"/>
      <c r="F30" s="243"/>
      <c r="G30" s="155"/>
      <c r="H30" s="155"/>
      <c r="I30" s="84"/>
      <c r="J30" s="300"/>
      <c r="K30" s="300"/>
      <c r="L30" s="309"/>
    </row>
    <row r="31" spans="1:12" ht="12.75">
      <c r="A31" s="84"/>
      <c r="B31" s="166"/>
      <c r="C31" s="74"/>
      <c r="D31" s="74"/>
      <c r="E31" s="244" t="s">
        <v>481</v>
      </c>
      <c r="F31" s="132"/>
      <c r="G31" s="155"/>
      <c r="H31" s="155"/>
      <c r="I31" s="84"/>
      <c r="J31" s="300"/>
      <c r="K31" s="300"/>
      <c r="L31" s="309"/>
    </row>
    <row r="32" spans="1:12" ht="12.75">
      <c r="A32" s="84"/>
      <c r="B32" s="330">
        <v>790.1</v>
      </c>
      <c r="C32" s="331"/>
      <c r="D32" s="331"/>
      <c r="E32" s="332"/>
      <c r="F32" s="333" t="s">
        <v>586</v>
      </c>
      <c r="G32" s="155"/>
      <c r="H32" s="155"/>
      <c r="I32" s="84"/>
      <c r="J32" s="300">
        <v>1693667.29</v>
      </c>
      <c r="K32" s="300">
        <v>1618068.21</v>
      </c>
      <c r="L32" s="309">
        <f aca="true" t="shared" si="3" ref="L32:L51">J32-K32</f>
        <v>75599.08000000007</v>
      </c>
    </row>
    <row r="33" spans="1:12" ht="12.75">
      <c r="A33" s="84">
        <v>77</v>
      </c>
      <c r="B33" s="166">
        <v>791</v>
      </c>
      <c r="C33" s="74"/>
      <c r="D33" s="74"/>
      <c r="E33" s="74"/>
      <c r="F33" s="9" t="s">
        <v>213</v>
      </c>
      <c r="G33" s="155" t="s">
        <v>149</v>
      </c>
      <c r="H33" s="155" t="s">
        <v>150</v>
      </c>
      <c r="I33" s="84" t="s">
        <v>151</v>
      </c>
      <c r="J33" s="300">
        <v>72151.81999999999</v>
      </c>
      <c r="K33" s="300">
        <v>38192.96000000001</v>
      </c>
      <c r="L33" s="309">
        <f t="shared" si="3"/>
        <v>33958.859999999986</v>
      </c>
    </row>
    <row r="34" spans="1:12" ht="12.75">
      <c r="A34" s="84">
        <f aca="true" t="shared" si="4" ref="A34:A53">A33+1</f>
        <v>78</v>
      </c>
      <c r="B34" s="166">
        <v>792</v>
      </c>
      <c r="C34" s="74"/>
      <c r="D34" s="74"/>
      <c r="E34" s="74"/>
      <c r="F34" s="9" t="s">
        <v>214</v>
      </c>
      <c r="G34" s="155" t="s">
        <v>149</v>
      </c>
      <c r="H34" s="155" t="s">
        <v>150</v>
      </c>
      <c r="I34" s="84" t="s">
        <v>151</v>
      </c>
      <c r="J34" s="300">
        <v>118990.56</v>
      </c>
      <c r="K34" s="300">
        <v>98453.09999999999</v>
      </c>
      <c r="L34" s="309">
        <f t="shared" si="3"/>
        <v>20537.460000000006</v>
      </c>
    </row>
    <row r="35" spans="1:12" ht="12.75">
      <c r="A35" s="84">
        <f t="shared" si="4"/>
        <v>79</v>
      </c>
      <c r="B35" s="166">
        <v>793</v>
      </c>
      <c r="C35" s="74"/>
      <c r="D35" s="74"/>
      <c r="E35" s="74"/>
      <c r="F35" s="232" t="s">
        <v>215</v>
      </c>
      <c r="G35" s="155" t="s">
        <v>149</v>
      </c>
      <c r="H35" s="155"/>
      <c r="I35" s="84"/>
      <c r="J35" s="300">
        <v>0</v>
      </c>
      <c r="K35" s="300">
        <v>0</v>
      </c>
      <c r="L35" s="309">
        <f>J35-K35</f>
        <v>0</v>
      </c>
    </row>
    <row r="36" spans="1:12" ht="12.75">
      <c r="A36" s="84">
        <f t="shared" si="4"/>
        <v>80</v>
      </c>
      <c r="B36" s="166">
        <v>793</v>
      </c>
      <c r="C36" s="74"/>
      <c r="D36" s="74"/>
      <c r="E36" s="74"/>
      <c r="F36" s="9" t="s">
        <v>216</v>
      </c>
      <c r="G36" s="155"/>
      <c r="H36" s="155" t="s">
        <v>150</v>
      </c>
      <c r="I36" s="84" t="s">
        <v>151</v>
      </c>
      <c r="J36" s="300"/>
      <c r="K36" s="300"/>
      <c r="L36" s="309"/>
    </row>
    <row r="37" spans="1:12" ht="12.75">
      <c r="A37" s="84">
        <f t="shared" si="4"/>
        <v>81</v>
      </c>
      <c r="B37" s="166">
        <v>794</v>
      </c>
      <c r="C37" s="74"/>
      <c r="D37" s="74"/>
      <c r="E37" s="74"/>
      <c r="F37" s="9" t="s">
        <v>217</v>
      </c>
      <c r="G37" s="155" t="s">
        <v>149</v>
      </c>
      <c r="H37" s="155"/>
      <c r="I37" s="84"/>
      <c r="J37" s="300">
        <v>36480.479999999996</v>
      </c>
      <c r="K37" s="300">
        <v>37665.149999999994</v>
      </c>
      <c r="L37" s="309">
        <f t="shared" si="3"/>
        <v>-1184.6699999999983</v>
      </c>
    </row>
    <row r="38" spans="1:12" ht="12.75">
      <c r="A38" s="84">
        <f t="shared" si="4"/>
        <v>82</v>
      </c>
      <c r="B38" s="166">
        <v>795</v>
      </c>
      <c r="C38" s="74"/>
      <c r="D38" s="74"/>
      <c r="E38" s="74"/>
      <c r="F38" s="9" t="s">
        <v>218</v>
      </c>
      <c r="G38" s="155" t="s">
        <v>149</v>
      </c>
      <c r="H38" s="155" t="s">
        <v>150</v>
      </c>
      <c r="I38" s="84" t="s">
        <v>151</v>
      </c>
      <c r="J38" s="300">
        <v>378013.6400000001</v>
      </c>
      <c r="K38" s="300">
        <v>378295.58999999997</v>
      </c>
      <c r="L38" s="309">
        <f t="shared" si="3"/>
        <v>-281.9499999998952</v>
      </c>
    </row>
    <row r="39" spans="1:12" ht="12.75">
      <c r="A39" s="84">
        <f t="shared" si="4"/>
        <v>83</v>
      </c>
      <c r="B39" s="166">
        <v>796</v>
      </c>
      <c r="C39" s="74"/>
      <c r="D39" s="74"/>
      <c r="E39" s="74"/>
      <c r="F39" s="9" t="s">
        <v>219</v>
      </c>
      <c r="G39" s="155" t="s">
        <v>149</v>
      </c>
      <c r="H39" s="155" t="s">
        <v>150</v>
      </c>
      <c r="I39" s="84" t="s">
        <v>151</v>
      </c>
      <c r="J39" s="300">
        <v>821.62</v>
      </c>
      <c r="K39" s="300">
        <v>1012.63</v>
      </c>
      <c r="L39" s="309">
        <f t="shared" si="3"/>
        <v>-191.01</v>
      </c>
    </row>
    <row r="40" spans="1:12" ht="12.75">
      <c r="A40" s="84">
        <f t="shared" si="4"/>
        <v>84</v>
      </c>
      <c r="B40" s="166">
        <v>797</v>
      </c>
      <c r="C40" s="74"/>
      <c r="D40" s="74"/>
      <c r="E40" s="74"/>
      <c r="F40" s="9" t="s">
        <v>220</v>
      </c>
      <c r="G40" s="155" t="s">
        <v>149</v>
      </c>
      <c r="H40" s="155" t="s">
        <v>150</v>
      </c>
      <c r="I40" s="84" t="s">
        <v>151</v>
      </c>
      <c r="J40" s="300">
        <v>12361.3</v>
      </c>
      <c r="K40" s="300">
        <v>58564.68</v>
      </c>
      <c r="L40" s="309">
        <f t="shared" si="3"/>
        <v>-46203.380000000005</v>
      </c>
    </row>
    <row r="41" spans="1:12" ht="12.75">
      <c r="A41" s="84">
        <f t="shared" si="4"/>
        <v>85</v>
      </c>
      <c r="B41" s="166">
        <v>798</v>
      </c>
      <c r="C41" s="74"/>
      <c r="D41" s="74"/>
      <c r="E41" s="74"/>
      <c r="F41" s="9" t="s">
        <v>221</v>
      </c>
      <c r="G41" s="155" t="s">
        <v>149</v>
      </c>
      <c r="H41" s="155"/>
      <c r="I41" s="84"/>
      <c r="J41" s="300">
        <v>119851.28</v>
      </c>
      <c r="K41" s="300">
        <v>144999.13999999998</v>
      </c>
      <c r="L41" s="309">
        <f t="shared" si="3"/>
        <v>-25147.859999999986</v>
      </c>
    </row>
    <row r="42" spans="1:12" ht="12.75">
      <c r="A42" s="84">
        <f t="shared" si="4"/>
        <v>86</v>
      </c>
      <c r="B42" s="166">
        <v>798</v>
      </c>
      <c r="C42" s="74"/>
      <c r="D42" s="74"/>
      <c r="E42" s="74"/>
      <c r="F42" s="9" t="s">
        <v>222</v>
      </c>
      <c r="G42" s="155"/>
      <c r="H42" s="155" t="s">
        <v>150</v>
      </c>
      <c r="I42" s="84"/>
      <c r="J42" s="300"/>
      <c r="K42" s="300"/>
      <c r="L42" s="309"/>
    </row>
    <row r="43" spans="1:12" ht="12.75">
      <c r="A43" s="84">
        <f t="shared" si="4"/>
        <v>87</v>
      </c>
      <c r="B43" s="166">
        <v>798</v>
      </c>
      <c r="C43" s="74"/>
      <c r="D43" s="74"/>
      <c r="E43" s="74"/>
      <c r="F43" s="9" t="s">
        <v>223</v>
      </c>
      <c r="G43" s="155"/>
      <c r="H43" s="155"/>
      <c r="I43" s="84" t="s">
        <v>151</v>
      </c>
      <c r="J43" s="300"/>
      <c r="K43" s="300"/>
      <c r="L43" s="309"/>
    </row>
    <row r="44" spans="1:12" ht="12.75">
      <c r="A44" s="84">
        <f t="shared" si="4"/>
        <v>88</v>
      </c>
      <c r="B44" s="166">
        <v>799</v>
      </c>
      <c r="C44" s="74"/>
      <c r="D44" s="74"/>
      <c r="E44" s="74"/>
      <c r="F44" s="9" t="s">
        <v>224</v>
      </c>
      <c r="G44" s="155" t="s">
        <v>149</v>
      </c>
      <c r="H44" s="155"/>
      <c r="I44" s="84"/>
      <c r="J44" s="300">
        <v>1169.55</v>
      </c>
      <c r="K44" s="300">
        <v>986.25</v>
      </c>
      <c r="L44" s="309">
        <f t="shared" si="3"/>
        <v>183.29999999999995</v>
      </c>
    </row>
    <row r="45" spans="1:12" ht="12.75">
      <c r="A45" s="84"/>
      <c r="B45" s="166"/>
      <c r="C45" s="74"/>
      <c r="D45" s="74"/>
      <c r="E45" s="244" t="s">
        <v>482</v>
      </c>
      <c r="F45" s="132"/>
      <c r="G45" s="155"/>
      <c r="H45" s="155"/>
      <c r="I45" s="84"/>
      <c r="J45" s="300"/>
      <c r="K45" s="300"/>
      <c r="L45" s="309"/>
    </row>
    <row r="46" spans="1:12" ht="12.75">
      <c r="A46" s="84">
        <v>89</v>
      </c>
      <c r="B46" s="166">
        <v>805</v>
      </c>
      <c r="C46" s="74"/>
      <c r="D46" s="74"/>
      <c r="E46" s="74"/>
      <c r="F46" s="9" t="s">
        <v>225</v>
      </c>
      <c r="G46" s="155" t="s">
        <v>149</v>
      </c>
      <c r="H46" s="155" t="s">
        <v>150</v>
      </c>
      <c r="I46" s="84" t="s">
        <v>151</v>
      </c>
      <c r="J46" s="300">
        <v>12137.08</v>
      </c>
      <c r="K46" s="300">
        <v>3721.53</v>
      </c>
      <c r="L46" s="309">
        <f t="shared" si="3"/>
        <v>8415.55</v>
      </c>
    </row>
    <row r="47" spans="1:12" ht="12.75">
      <c r="A47" s="84">
        <f t="shared" si="4"/>
        <v>90</v>
      </c>
      <c r="B47" s="166"/>
      <c r="C47" s="74"/>
      <c r="D47" s="74"/>
      <c r="E47" s="74"/>
      <c r="F47" s="132" t="s">
        <v>226</v>
      </c>
      <c r="G47" s="155"/>
      <c r="H47" s="155"/>
      <c r="I47" s="84"/>
      <c r="J47" s="369">
        <f>SUM(J32:J46)</f>
        <v>2445644.6199999996</v>
      </c>
      <c r="K47" s="369">
        <f>SUM(K32:K46)</f>
        <v>2379959.2399999998</v>
      </c>
      <c r="L47" s="369">
        <f>SUM(L32:L46)</f>
        <v>65685.3800000002</v>
      </c>
    </row>
    <row r="48" spans="1:12" ht="12.75">
      <c r="A48" s="84"/>
      <c r="B48" s="166"/>
      <c r="C48" s="244" t="s">
        <v>490</v>
      </c>
      <c r="D48" s="244" t="s">
        <v>491</v>
      </c>
      <c r="E48" s="74"/>
      <c r="F48" s="243"/>
      <c r="G48" s="155"/>
      <c r="H48" s="155"/>
      <c r="I48" s="84"/>
      <c r="J48" s="300"/>
      <c r="K48" s="300"/>
      <c r="L48" s="309"/>
    </row>
    <row r="49" spans="1:12" ht="12.75">
      <c r="A49" s="84">
        <v>91</v>
      </c>
      <c r="B49" s="166">
        <v>811</v>
      </c>
      <c r="C49" s="74"/>
      <c r="D49" s="74"/>
      <c r="E49" s="74"/>
      <c r="F49" s="9" t="s">
        <v>227</v>
      </c>
      <c r="G49" s="155" t="s">
        <v>149</v>
      </c>
      <c r="H49" s="155" t="s">
        <v>150</v>
      </c>
      <c r="I49" s="84" t="s">
        <v>151</v>
      </c>
      <c r="J49" s="300">
        <v>95239.42</v>
      </c>
      <c r="K49" s="300">
        <v>94142.74</v>
      </c>
      <c r="L49" s="309">
        <f t="shared" si="3"/>
        <v>1096.679999999993</v>
      </c>
    </row>
    <row r="50" spans="1:12" ht="12.75">
      <c r="A50" s="84">
        <f t="shared" si="4"/>
        <v>92</v>
      </c>
      <c r="B50" s="166">
        <v>812</v>
      </c>
      <c r="C50" s="74"/>
      <c r="D50" s="74"/>
      <c r="E50" s="74"/>
      <c r="F50" s="9" t="s">
        <v>493</v>
      </c>
      <c r="G50" s="155" t="s">
        <v>149</v>
      </c>
      <c r="H50" s="155" t="s">
        <v>150</v>
      </c>
      <c r="I50" s="84" t="s">
        <v>151</v>
      </c>
      <c r="J50" s="300">
        <v>0</v>
      </c>
      <c r="K50" s="300">
        <v>0</v>
      </c>
      <c r="L50" s="309">
        <f t="shared" si="3"/>
        <v>0</v>
      </c>
    </row>
    <row r="51" spans="1:12" ht="12.75">
      <c r="A51" s="84">
        <f t="shared" si="4"/>
        <v>93</v>
      </c>
      <c r="B51" s="166">
        <v>813</v>
      </c>
      <c r="C51" s="74"/>
      <c r="D51" s="74"/>
      <c r="E51" s="74"/>
      <c r="F51" s="9" t="s">
        <v>494</v>
      </c>
      <c r="G51" s="155" t="s">
        <v>149</v>
      </c>
      <c r="H51" s="155" t="s">
        <v>150</v>
      </c>
      <c r="I51" s="84" t="s">
        <v>151</v>
      </c>
      <c r="J51" s="300">
        <v>0</v>
      </c>
      <c r="K51" s="300">
        <v>0</v>
      </c>
      <c r="L51" s="309">
        <f t="shared" si="3"/>
        <v>0</v>
      </c>
    </row>
    <row r="52" spans="1:12" ht="12.75">
      <c r="A52" s="84">
        <f t="shared" si="4"/>
        <v>94</v>
      </c>
      <c r="B52" s="166"/>
      <c r="C52" s="74"/>
      <c r="D52" s="74"/>
      <c r="E52" s="74"/>
      <c r="F52" s="132" t="s">
        <v>228</v>
      </c>
      <c r="G52" s="155"/>
      <c r="H52" s="155"/>
      <c r="I52" s="84"/>
      <c r="J52" s="369">
        <f>SUM(J49:J51)</f>
        <v>95239.42</v>
      </c>
      <c r="K52" s="369">
        <f>SUM(K49:K51)</f>
        <v>94142.74</v>
      </c>
      <c r="L52" s="370">
        <f>SUM(L49:L51)</f>
        <v>1096.679999999993</v>
      </c>
    </row>
    <row r="53" spans="1:12" ht="13.5" thickBot="1">
      <c r="A53" s="84">
        <f t="shared" si="4"/>
        <v>95</v>
      </c>
      <c r="B53" s="242"/>
      <c r="C53" s="164"/>
      <c r="D53" s="164"/>
      <c r="E53" s="164"/>
      <c r="F53" s="129" t="s">
        <v>229</v>
      </c>
      <c r="G53" s="157"/>
      <c r="H53" s="157"/>
      <c r="I53" s="153"/>
      <c r="J53" s="298">
        <f>+J52+J47+J29+J20+'B2(2)'!J46+'B2(2)'!J22+'B2(1)'!J47+'B2(1)'!J29</f>
        <v>6164341.1</v>
      </c>
      <c r="K53" s="298">
        <f>+K52+K47+K29+K20+'B2(2)'!K46+'B2(2)'!K22+'B2(1)'!K47+'B2(1)'!K29</f>
        <v>5871078.470000001</v>
      </c>
      <c r="L53" s="298">
        <f>+L52+L47+L29+L20+'B2(2)'!L46+'B2(2)'!L22+'B2(1)'!L47+'B2(1)'!L29</f>
        <v>293262.6300000001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3" r:id="rId3"/>
  <headerFooter scaleWithDoc="0" alignWithMargins="0">
    <oddFooter>&amp;C&amp;F, Page &amp;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="85" zoomScaleNormal="85" zoomScalePageLayoutView="0" workbookViewId="0" topLeftCell="A1">
      <selection activeCell="K14" sqref="K14"/>
    </sheetView>
  </sheetViews>
  <sheetFormatPr defaultColWidth="9.140625" defaultRowHeight="12.75"/>
  <cols>
    <col min="1" max="1" width="5.7109375" style="76" customWidth="1"/>
    <col min="2" max="2" width="34.7109375" style="76" customWidth="1"/>
    <col min="3" max="5" width="13.7109375" style="76" customWidth="1"/>
    <col min="6" max="7" width="12.7109375" style="76" customWidth="1"/>
    <col min="8" max="16384" width="9.140625" style="76" customWidth="1"/>
  </cols>
  <sheetData>
    <row r="1" spans="1:7" ht="17.25">
      <c r="A1" s="407" t="s">
        <v>230</v>
      </c>
      <c r="B1" s="408"/>
      <c r="C1" s="408"/>
      <c r="D1" s="408"/>
      <c r="E1" s="408"/>
      <c r="F1" s="408"/>
      <c r="G1" s="409"/>
    </row>
    <row r="2" spans="1:7" ht="17.25">
      <c r="A2" s="410" t="s">
        <v>231</v>
      </c>
      <c r="B2" s="411"/>
      <c r="C2" s="411"/>
      <c r="D2" s="411"/>
      <c r="E2" s="411"/>
      <c r="F2" s="411"/>
      <c r="G2" s="412"/>
    </row>
    <row r="3" spans="1:7" ht="15">
      <c r="A3" s="150"/>
      <c r="B3" s="151"/>
      <c r="C3" s="151"/>
      <c r="D3" s="151"/>
      <c r="E3" s="151"/>
      <c r="F3" s="151"/>
      <c r="G3" s="85"/>
    </row>
    <row r="4" spans="1:7" ht="12.75">
      <c r="A4" s="39"/>
      <c r="B4" s="40"/>
      <c r="C4" s="1" t="s">
        <v>525</v>
      </c>
      <c r="D4" s="41"/>
      <c r="E4" s="41"/>
      <c r="F4" s="41"/>
      <c r="G4" s="41"/>
    </row>
    <row r="5" spans="1:7" ht="12.75">
      <c r="A5" s="39"/>
      <c r="B5" s="2" t="s">
        <v>526</v>
      </c>
      <c r="C5" s="41" t="s">
        <v>527</v>
      </c>
      <c r="D5" s="41" t="s">
        <v>232</v>
      </c>
      <c r="E5" s="41" t="s">
        <v>496</v>
      </c>
      <c r="F5" s="1" t="s">
        <v>84</v>
      </c>
      <c r="G5" s="41"/>
    </row>
    <row r="6" spans="1:7" ht="12.75">
      <c r="A6" s="1" t="s">
        <v>15</v>
      </c>
      <c r="B6" s="2" t="s">
        <v>234</v>
      </c>
      <c r="C6" s="41" t="s">
        <v>18</v>
      </c>
      <c r="D6" s="41" t="s">
        <v>235</v>
      </c>
      <c r="E6" s="41" t="s">
        <v>236</v>
      </c>
      <c r="F6" s="41" t="s">
        <v>237</v>
      </c>
      <c r="G6" s="41" t="s">
        <v>233</v>
      </c>
    </row>
    <row r="7" spans="1:7" ht="13.5" thickBot="1">
      <c r="A7" s="5" t="s">
        <v>19</v>
      </c>
      <c r="B7" s="6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2" t="s">
        <v>25</v>
      </c>
    </row>
    <row r="8" spans="1:7" ht="15.75" customHeight="1">
      <c r="A8" s="84">
        <v>1</v>
      </c>
      <c r="B8" s="334" t="s">
        <v>238</v>
      </c>
      <c r="C8" s="335">
        <f>SUM(D8:G8)</f>
        <v>194708.64</v>
      </c>
      <c r="D8" s="335">
        <v>194708.64</v>
      </c>
      <c r="E8" s="95"/>
      <c r="F8" s="95"/>
      <c r="G8" s="95"/>
    </row>
    <row r="9" spans="1:7" ht="15.75" customHeight="1">
      <c r="A9" s="84">
        <f aca="true" t="shared" si="0" ref="A9:A14">SUM(A8+1)</f>
        <v>2</v>
      </c>
      <c r="B9" s="334" t="s">
        <v>587</v>
      </c>
      <c r="C9" s="335">
        <f aca="true" t="shared" si="1" ref="C9:C14">SUM(D9:G9)</f>
        <v>124476</v>
      </c>
      <c r="D9" s="335">
        <v>124476</v>
      </c>
      <c r="E9" s="95"/>
      <c r="F9" s="95"/>
      <c r="G9" s="95"/>
    </row>
    <row r="10" spans="1:7" ht="15.75" customHeight="1">
      <c r="A10" s="84">
        <f t="shared" si="0"/>
        <v>3</v>
      </c>
      <c r="B10" s="334" t="s">
        <v>588</v>
      </c>
      <c r="C10" s="335">
        <f t="shared" si="1"/>
        <v>57623.74</v>
      </c>
      <c r="D10" s="335">
        <v>57623.74</v>
      </c>
      <c r="E10" s="95"/>
      <c r="F10" s="95"/>
      <c r="G10" s="95"/>
    </row>
    <row r="11" spans="1:7" ht="15.75" customHeight="1">
      <c r="A11" s="84">
        <f t="shared" si="0"/>
        <v>4</v>
      </c>
      <c r="B11" s="334" t="s">
        <v>239</v>
      </c>
      <c r="C11" s="335">
        <f t="shared" si="1"/>
        <v>0</v>
      </c>
      <c r="D11" s="335">
        <v>0</v>
      </c>
      <c r="E11" s="95"/>
      <c r="F11" s="95"/>
      <c r="G11" s="95"/>
    </row>
    <row r="12" spans="1:7" ht="15.75" customHeight="1">
      <c r="A12" s="84">
        <f t="shared" si="0"/>
        <v>5</v>
      </c>
      <c r="B12" s="334" t="s">
        <v>240</v>
      </c>
      <c r="C12" s="335">
        <f t="shared" si="1"/>
        <v>0</v>
      </c>
      <c r="D12" s="335">
        <v>0</v>
      </c>
      <c r="E12" s="95"/>
      <c r="F12" s="95"/>
      <c r="G12" s="95"/>
    </row>
    <row r="13" spans="1:7" ht="15.75" customHeight="1">
      <c r="A13" s="84">
        <f t="shared" si="0"/>
        <v>6</v>
      </c>
      <c r="B13" s="334" t="s">
        <v>241</v>
      </c>
      <c r="C13" s="335">
        <f t="shared" si="1"/>
        <v>220415</v>
      </c>
      <c r="D13" s="335">
        <v>220415</v>
      </c>
      <c r="E13" s="95"/>
      <c r="F13" s="95"/>
      <c r="G13" s="95"/>
    </row>
    <row r="14" spans="1:7" ht="15.75" customHeight="1">
      <c r="A14" s="84">
        <f t="shared" si="0"/>
        <v>7</v>
      </c>
      <c r="B14" s="389" t="s">
        <v>605</v>
      </c>
      <c r="C14" s="335">
        <f t="shared" si="1"/>
        <v>0</v>
      </c>
      <c r="D14" s="335">
        <v>0</v>
      </c>
      <c r="E14" s="95"/>
      <c r="F14" s="95"/>
      <c r="G14" s="95"/>
    </row>
    <row r="15" spans="1:7" ht="15.75" customHeight="1">
      <c r="A15" s="84"/>
      <c r="B15" s="9"/>
      <c r="C15" s="95"/>
      <c r="D15" s="326"/>
      <c r="E15" s="95"/>
      <c r="F15" s="95"/>
      <c r="G15" s="95"/>
    </row>
    <row r="16" spans="1:7" ht="15.75" customHeight="1" thickBot="1">
      <c r="A16" s="84"/>
      <c r="B16" s="152" t="s">
        <v>495</v>
      </c>
      <c r="C16" s="301">
        <f>SUM(C8:C15)</f>
        <v>597223.38</v>
      </c>
      <c r="D16" s="336">
        <f>SUM(D8:D15)</f>
        <v>597223.38</v>
      </c>
      <c r="E16" s="116"/>
      <c r="F16" s="116"/>
      <c r="G16" s="116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S63"/>
  <sheetViews>
    <sheetView zoomScale="70" zoomScaleNormal="70" zoomScalePageLayoutView="0" workbookViewId="0" topLeftCell="A2">
      <selection activeCell="W27" sqref="W27"/>
    </sheetView>
  </sheetViews>
  <sheetFormatPr defaultColWidth="9.140625" defaultRowHeight="12.75"/>
  <cols>
    <col min="1" max="1" width="5.7109375" style="102" customWidth="1"/>
    <col min="2" max="2" width="14.57421875" style="76" customWidth="1"/>
    <col min="3" max="3" width="5.140625" style="76" customWidth="1"/>
    <col min="4" max="4" width="11.8515625" style="76" customWidth="1"/>
    <col min="5" max="5" width="8.140625" style="76" customWidth="1"/>
    <col min="6" max="6" width="2.140625" style="76" customWidth="1"/>
    <col min="7" max="7" width="5.421875" style="76" customWidth="1"/>
    <col min="8" max="8" width="3.8515625" style="76" customWidth="1"/>
    <col min="9" max="9" width="7.7109375" style="76" customWidth="1"/>
    <col min="10" max="10" width="5.140625" style="76" customWidth="1"/>
    <col min="11" max="11" width="2.7109375" style="76" customWidth="1"/>
    <col min="12" max="12" width="2.8515625" style="76" customWidth="1"/>
    <col min="13" max="13" width="1.57421875" style="76" customWidth="1"/>
    <col min="14" max="14" width="9.140625" style="76" customWidth="1"/>
    <col min="15" max="15" width="17.7109375" style="76" customWidth="1"/>
    <col min="16" max="16384" width="9.140625" style="76" customWidth="1"/>
  </cols>
  <sheetData>
    <row r="1" spans="1:15" ht="17.25">
      <c r="A1" s="407" t="s">
        <v>242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9"/>
    </row>
    <row r="2" spans="1:15" ht="18" thickBot="1">
      <c r="A2" s="451" t="s">
        <v>243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3"/>
    </row>
    <row r="3" spans="1:15" ht="12.75">
      <c r="A3" s="1"/>
      <c r="B3" s="44"/>
      <c r="C3" s="40"/>
      <c r="D3" s="40"/>
      <c r="E3" s="40"/>
      <c r="F3" s="46"/>
      <c r="G3" s="44"/>
      <c r="H3" s="40"/>
      <c r="I3" s="40"/>
      <c r="J3" s="40"/>
      <c r="K3" s="40"/>
      <c r="L3" s="46"/>
      <c r="M3" s="40"/>
      <c r="N3" s="3"/>
      <c r="O3" s="39"/>
    </row>
    <row r="4" spans="1:15" ht="12.75">
      <c r="A4" s="1" t="s">
        <v>15</v>
      </c>
      <c r="B4" s="104" t="s">
        <v>244</v>
      </c>
      <c r="C4" s="3"/>
      <c r="D4" s="3"/>
      <c r="E4" s="3"/>
      <c r="F4" s="4"/>
      <c r="G4" s="44" t="s">
        <v>245</v>
      </c>
      <c r="H4" s="40"/>
      <c r="I4" s="40"/>
      <c r="J4" s="40"/>
      <c r="K4" s="40"/>
      <c r="L4" s="21" t="s">
        <v>246</v>
      </c>
      <c r="M4" s="3" t="s">
        <v>247</v>
      </c>
      <c r="N4" s="3"/>
      <c r="O4" s="39"/>
    </row>
    <row r="5" spans="1:15" ht="12.75">
      <c r="A5" s="84" t="s">
        <v>19</v>
      </c>
      <c r="B5" s="54"/>
      <c r="C5" s="9"/>
      <c r="D5" s="105"/>
      <c r="E5" s="105"/>
      <c r="F5" s="94"/>
      <c r="G5" s="54"/>
      <c r="H5" s="9"/>
      <c r="I5" s="9"/>
      <c r="J5" s="9"/>
      <c r="K5" s="9"/>
      <c r="L5" s="85"/>
      <c r="M5" s="3" t="s">
        <v>248</v>
      </c>
      <c r="N5" s="3"/>
      <c r="O5" s="39"/>
    </row>
    <row r="6" spans="1:15" ht="12.75">
      <c r="A6" s="1">
        <v>1</v>
      </c>
      <c r="B6" s="40"/>
      <c r="C6" s="46"/>
      <c r="D6" s="49" t="s">
        <v>249</v>
      </c>
      <c r="E6" s="3" t="s">
        <v>250</v>
      </c>
      <c r="F6" s="3"/>
      <c r="G6" s="91" t="s">
        <v>251</v>
      </c>
      <c r="H6" s="106"/>
      <c r="I6" s="106"/>
      <c r="J6" s="91" t="s">
        <v>252</v>
      </c>
      <c r="K6" s="106"/>
      <c r="L6" s="92"/>
      <c r="M6" s="3" t="s">
        <v>253</v>
      </c>
      <c r="N6" s="3"/>
      <c r="O6" s="41" t="s">
        <v>254</v>
      </c>
    </row>
    <row r="7" spans="1:15" ht="15">
      <c r="A7" s="1">
        <v>2</v>
      </c>
      <c r="B7" s="3" t="s">
        <v>255</v>
      </c>
      <c r="C7" s="4"/>
      <c r="D7" s="49" t="s">
        <v>256</v>
      </c>
      <c r="E7" s="3" t="s">
        <v>257</v>
      </c>
      <c r="F7" s="3"/>
      <c r="G7" s="44"/>
      <c r="H7" s="40"/>
      <c r="I7" s="40"/>
      <c r="J7" s="44"/>
      <c r="K7" s="40"/>
      <c r="L7" s="40"/>
      <c r="M7" s="44"/>
      <c r="N7" s="3"/>
      <c r="O7" s="39"/>
    </row>
    <row r="8" spans="1:15" ht="12.75">
      <c r="A8" s="1">
        <v>3</v>
      </c>
      <c r="B8" s="40"/>
      <c r="C8" s="46"/>
      <c r="D8" s="107" t="s">
        <v>258</v>
      </c>
      <c r="E8" s="3" t="s">
        <v>259</v>
      </c>
      <c r="F8" s="3"/>
      <c r="G8" s="108" t="s">
        <v>260</v>
      </c>
      <c r="H8" s="109"/>
      <c r="I8" s="53" t="s">
        <v>261</v>
      </c>
      <c r="J8" s="108" t="s">
        <v>262</v>
      </c>
      <c r="K8" s="108" t="s">
        <v>263</v>
      </c>
      <c r="L8" s="109"/>
      <c r="M8" s="24" t="s">
        <v>264</v>
      </c>
      <c r="N8" s="78"/>
      <c r="O8" s="39"/>
    </row>
    <row r="9" spans="1:18" ht="12.75">
      <c r="A9" s="153">
        <v>4</v>
      </c>
      <c r="B9" s="450"/>
      <c r="C9" s="443"/>
      <c r="D9" s="86"/>
      <c r="E9" s="441"/>
      <c r="F9" s="443"/>
      <c r="G9" s="441"/>
      <c r="H9" s="443"/>
      <c r="I9" s="53"/>
      <c r="J9" s="53"/>
      <c r="K9" s="441"/>
      <c r="L9" s="443"/>
      <c r="M9" s="441"/>
      <c r="N9" s="443"/>
      <c r="O9" s="340" t="s">
        <v>592</v>
      </c>
      <c r="R9" s="308"/>
    </row>
    <row r="10" spans="1:19" ht="12.75">
      <c r="A10" s="153">
        <v>5</v>
      </c>
      <c r="B10" s="441"/>
      <c r="C10" s="443"/>
      <c r="D10" s="86"/>
      <c r="E10" s="441"/>
      <c r="F10" s="443"/>
      <c r="G10" s="441"/>
      <c r="H10" s="443"/>
      <c r="I10" s="53"/>
      <c r="J10" s="53"/>
      <c r="K10" s="441"/>
      <c r="L10" s="443"/>
      <c r="M10" s="441"/>
      <c r="N10" s="443"/>
      <c r="O10" s="86"/>
      <c r="R10" s="290"/>
      <c r="S10" s="290"/>
    </row>
    <row r="11" spans="1:18" ht="12.75">
      <c r="A11" s="153">
        <v>6</v>
      </c>
      <c r="B11" s="441"/>
      <c r="C11" s="443"/>
      <c r="D11" s="86"/>
      <c r="E11" s="441"/>
      <c r="F11" s="443"/>
      <c r="G11" s="441"/>
      <c r="H11" s="443"/>
      <c r="I11" s="40"/>
      <c r="J11" s="44"/>
      <c r="K11" s="441"/>
      <c r="L11" s="443"/>
      <c r="M11" s="441"/>
      <c r="N11" s="443"/>
      <c r="O11" s="86"/>
      <c r="R11" s="290"/>
    </row>
    <row r="12" spans="1:18" ht="13.5" thickBot="1">
      <c r="A12" s="154">
        <v>7</v>
      </c>
      <c r="B12" s="434"/>
      <c r="C12" s="436"/>
      <c r="D12" s="111"/>
      <c r="E12" s="434"/>
      <c r="F12" s="436"/>
      <c r="G12" s="434"/>
      <c r="H12" s="436"/>
      <c r="I12" s="110"/>
      <c r="J12" s="112"/>
      <c r="K12" s="434"/>
      <c r="L12" s="436"/>
      <c r="M12" s="434"/>
      <c r="N12" s="436"/>
      <c r="O12" s="111"/>
      <c r="R12" s="290"/>
    </row>
    <row r="13" spans="1:18" ht="12.75">
      <c r="A13" s="155">
        <v>8</v>
      </c>
      <c r="B13" s="93" t="s">
        <v>265</v>
      </c>
      <c r="C13" s="105"/>
      <c r="D13" s="105"/>
      <c r="E13" s="105"/>
      <c r="F13" s="105"/>
      <c r="G13" s="105"/>
      <c r="H13" s="105"/>
      <c r="I13" s="105"/>
      <c r="J13" s="104" t="s">
        <v>266</v>
      </c>
      <c r="K13" s="3"/>
      <c r="L13" s="3"/>
      <c r="M13" s="104" t="s">
        <v>247</v>
      </c>
      <c r="N13" s="4"/>
      <c r="O13" s="39"/>
      <c r="R13" s="290"/>
    </row>
    <row r="14" spans="1:18" ht="12.75">
      <c r="A14" s="156">
        <v>9</v>
      </c>
      <c r="B14" s="104"/>
      <c r="C14" s="3"/>
      <c r="D14" s="104"/>
      <c r="E14" s="104"/>
      <c r="F14" s="3"/>
      <c r="G14" s="104"/>
      <c r="H14" s="3"/>
      <c r="I14" s="104"/>
      <c r="J14" s="104" t="s">
        <v>261</v>
      </c>
      <c r="K14" s="3"/>
      <c r="L14" s="3"/>
      <c r="M14" s="104" t="s">
        <v>248</v>
      </c>
      <c r="N14" s="4"/>
      <c r="O14" s="1" t="s">
        <v>254</v>
      </c>
      <c r="R14" s="337"/>
    </row>
    <row r="15" spans="1:18" ht="15">
      <c r="A15" s="156">
        <v>10</v>
      </c>
      <c r="B15" s="104" t="s">
        <v>267</v>
      </c>
      <c r="C15" s="3"/>
      <c r="D15" s="44"/>
      <c r="E15" s="44"/>
      <c r="F15" s="40"/>
      <c r="G15" s="44"/>
      <c r="H15" s="40"/>
      <c r="I15" s="25" t="s">
        <v>529</v>
      </c>
      <c r="J15" s="44"/>
      <c r="K15" s="40"/>
      <c r="L15" s="40"/>
      <c r="M15" s="104" t="s">
        <v>268</v>
      </c>
      <c r="N15" s="4"/>
      <c r="O15" s="39"/>
      <c r="R15" s="337"/>
    </row>
    <row r="16" spans="1:18" ht="12.75">
      <c r="A16" s="156">
        <v>11</v>
      </c>
      <c r="B16" s="28" t="s">
        <v>269</v>
      </c>
      <c r="C16" s="29"/>
      <c r="D16" s="104" t="s">
        <v>270</v>
      </c>
      <c r="E16" s="104" t="s">
        <v>271</v>
      </c>
      <c r="F16" s="3"/>
      <c r="G16" s="44" t="s">
        <v>252</v>
      </c>
      <c r="H16" s="40"/>
      <c r="I16" s="104" t="s">
        <v>272</v>
      </c>
      <c r="J16" s="22" t="s">
        <v>264</v>
      </c>
      <c r="K16" s="9"/>
      <c r="L16" s="9"/>
      <c r="M16" s="22" t="s">
        <v>264</v>
      </c>
      <c r="N16" s="85"/>
      <c r="O16" s="95"/>
      <c r="R16" s="337"/>
    </row>
    <row r="17" spans="1:18" ht="12.75">
      <c r="A17" s="157">
        <v>12</v>
      </c>
      <c r="B17" s="341" t="s">
        <v>589</v>
      </c>
      <c r="C17" s="289"/>
      <c r="D17" s="53"/>
      <c r="E17" s="122"/>
      <c r="F17" s="124"/>
      <c r="G17" s="441"/>
      <c r="H17" s="443"/>
      <c r="I17" s="53"/>
      <c r="J17" s="444"/>
      <c r="K17" s="445"/>
      <c r="L17" s="446"/>
      <c r="M17" s="444"/>
      <c r="N17" s="446"/>
      <c r="O17" s="87"/>
      <c r="R17" s="338"/>
    </row>
    <row r="18" spans="1:18" ht="12.75">
      <c r="A18" s="157">
        <v>13</v>
      </c>
      <c r="B18" s="450"/>
      <c r="C18" s="443"/>
      <c r="D18" s="53"/>
      <c r="E18" s="444"/>
      <c r="F18" s="446"/>
      <c r="G18" s="441"/>
      <c r="H18" s="443"/>
      <c r="I18" s="53"/>
      <c r="J18" s="444"/>
      <c r="K18" s="445"/>
      <c r="L18" s="446"/>
      <c r="M18" s="444"/>
      <c r="N18" s="446"/>
      <c r="O18" s="87"/>
      <c r="R18" s="337"/>
    </row>
    <row r="19" spans="1:18" ht="12.75">
      <c r="A19" s="157">
        <v>14</v>
      </c>
      <c r="B19" s="441"/>
      <c r="C19" s="443"/>
      <c r="D19" s="53"/>
      <c r="E19" s="444"/>
      <c r="F19" s="446"/>
      <c r="G19" s="441"/>
      <c r="H19" s="443"/>
      <c r="I19" s="53"/>
      <c r="J19" s="444"/>
      <c r="K19" s="445"/>
      <c r="L19" s="446"/>
      <c r="M19" s="444"/>
      <c r="N19" s="446"/>
      <c r="O19" s="87"/>
      <c r="R19" s="337"/>
    </row>
    <row r="20" spans="1:18" ht="12.75">
      <c r="A20" s="157">
        <v>15</v>
      </c>
      <c r="B20" s="441"/>
      <c r="C20" s="443"/>
      <c r="D20" s="53"/>
      <c r="E20" s="444"/>
      <c r="F20" s="446"/>
      <c r="G20" s="441"/>
      <c r="H20" s="443"/>
      <c r="I20" s="53"/>
      <c r="J20" s="444"/>
      <c r="K20" s="445"/>
      <c r="L20" s="446"/>
      <c r="M20" s="444"/>
      <c r="N20" s="446"/>
      <c r="O20" s="87"/>
      <c r="R20" s="337"/>
    </row>
    <row r="21" spans="1:18" ht="13.5" thickBot="1">
      <c r="A21" s="158">
        <v>16</v>
      </c>
      <c r="B21" s="434"/>
      <c r="C21" s="436"/>
      <c r="D21" s="112"/>
      <c r="E21" s="447"/>
      <c r="F21" s="449"/>
      <c r="G21" s="434"/>
      <c r="H21" s="436"/>
      <c r="I21" s="112"/>
      <c r="J21" s="447"/>
      <c r="K21" s="448"/>
      <c r="L21" s="449"/>
      <c r="M21" s="447"/>
      <c r="N21" s="449"/>
      <c r="O21" s="159"/>
      <c r="R21" s="337"/>
    </row>
    <row r="22" spans="1:18" ht="12.75">
      <c r="A22" s="1">
        <v>17</v>
      </c>
      <c r="B22" s="40"/>
      <c r="C22" s="40"/>
      <c r="D22" s="40"/>
      <c r="E22" s="40"/>
      <c r="F22" s="40"/>
      <c r="G22" s="104" t="s">
        <v>273</v>
      </c>
      <c r="H22" s="3"/>
      <c r="I22" s="3"/>
      <c r="J22" s="3"/>
      <c r="K22" s="3"/>
      <c r="L22" s="3"/>
      <c r="M22" s="104" t="s">
        <v>247</v>
      </c>
      <c r="N22" s="3"/>
      <c r="O22" s="39"/>
      <c r="R22" s="337"/>
    </row>
    <row r="23" spans="1:18" ht="12.75">
      <c r="A23" s="1">
        <v>18</v>
      </c>
      <c r="B23" s="3" t="s">
        <v>274</v>
      </c>
      <c r="C23" s="3"/>
      <c r="D23" s="3"/>
      <c r="E23" s="3"/>
      <c r="F23" s="4"/>
      <c r="G23" s="11" t="s">
        <v>264</v>
      </c>
      <c r="H23" s="3"/>
      <c r="I23" s="3"/>
      <c r="J23" s="3"/>
      <c r="K23" s="3"/>
      <c r="L23" s="3"/>
      <c r="M23" s="104" t="s">
        <v>248</v>
      </c>
      <c r="N23" s="3"/>
      <c r="O23" s="1" t="s">
        <v>254</v>
      </c>
      <c r="R23" s="337"/>
    </row>
    <row r="24" spans="1:18" ht="12.75">
      <c r="A24" s="1">
        <v>19</v>
      </c>
      <c r="B24" s="40"/>
      <c r="C24" s="40"/>
      <c r="D24" s="40"/>
      <c r="E24" s="40"/>
      <c r="F24" s="40"/>
      <c r="G24" s="44"/>
      <c r="H24" s="40"/>
      <c r="I24" s="40"/>
      <c r="J24" s="40"/>
      <c r="K24" s="40"/>
      <c r="L24" s="40"/>
      <c r="M24" s="104" t="s">
        <v>275</v>
      </c>
      <c r="N24" s="3"/>
      <c r="O24" s="39"/>
      <c r="R24" s="337"/>
    </row>
    <row r="25" spans="1:18" ht="12.75">
      <c r="A25" s="153">
        <v>20</v>
      </c>
      <c r="B25" s="113" t="s">
        <v>276</v>
      </c>
      <c r="C25" s="113"/>
      <c r="D25" s="108" t="s">
        <v>270</v>
      </c>
      <c r="E25" s="108" t="s">
        <v>271</v>
      </c>
      <c r="F25" s="113"/>
      <c r="G25" s="108" t="s">
        <v>277</v>
      </c>
      <c r="H25" s="113"/>
      <c r="I25" s="113"/>
      <c r="J25" s="108" t="s">
        <v>278</v>
      </c>
      <c r="K25" s="113"/>
      <c r="L25" s="109"/>
      <c r="M25" s="23" t="s">
        <v>264</v>
      </c>
      <c r="N25" s="105"/>
      <c r="O25" s="95"/>
      <c r="R25" s="337"/>
    </row>
    <row r="26" spans="1:18" ht="12.75">
      <c r="A26" s="153">
        <v>21</v>
      </c>
      <c r="B26" s="441"/>
      <c r="C26" s="443"/>
      <c r="D26" s="53"/>
      <c r="E26" s="444"/>
      <c r="F26" s="446"/>
      <c r="G26" s="444"/>
      <c r="H26" s="445"/>
      <c r="I26" s="446"/>
      <c r="J26" s="444"/>
      <c r="K26" s="445"/>
      <c r="L26" s="446"/>
      <c r="M26" s="444"/>
      <c r="N26" s="446"/>
      <c r="O26" s="87"/>
      <c r="P26" s="40"/>
      <c r="R26" s="337"/>
    </row>
    <row r="27" spans="1:18" ht="12.75">
      <c r="A27" s="153">
        <v>22</v>
      </c>
      <c r="B27" s="441"/>
      <c r="C27" s="443"/>
      <c r="D27" s="53"/>
      <c r="E27" s="444"/>
      <c r="F27" s="446"/>
      <c r="G27" s="444"/>
      <c r="H27" s="445"/>
      <c r="I27" s="446"/>
      <c r="J27" s="444"/>
      <c r="K27" s="445"/>
      <c r="L27" s="446"/>
      <c r="M27" s="444"/>
      <c r="N27" s="446"/>
      <c r="O27" s="87"/>
      <c r="P27" s="40"/>
      <c r="R27" s="337"/>
    </row>
    <row r="28" spans="1:18" ht="12.75">
      <c r="A28" s="153">
        <v>23</v>
      </c>
      <c r="B28" s="441"/>
      <c r="C28" s="443"/>
      <c r="D28" s="53"/>
      <c r="E28" s="444"/>
      <c r="F28" s="446"/>
      <c r="G28" s="444"/>
      <c r="H28" s="445"/>
      <c r="I28" s="446"/>
      <c r="J28" s="444"/>
      <c r="K28" s="445"/>
      <c r="L28" s="446"/>
      <c r="M28" s="444"/>
      <c r="N28" s="446"/>
      <c r="O28" s="87"/>
      <c r="P28" s="40"/>
      <c r="R28" s="337"/>
    </row>
    <row r="29" spans="1:18" ht="12.75">
      <c r="A29" s="153">
        <v>24</v>
      </c>
      <c r="B29" s="441"/>
      <c r="C29" s="443"/>
      <c r="D29" s="53"/>
      <c r="E29" s="444"/>
      <c r="F29" s="446"/>
      <c r="G29" s="444"/>
      <c r="H29" s="445"/>
      <c r="I29" s="446"/>
      <c r="J29" s="444"/>
      <c r="K29" s="445"/>
      <c r="L29" s="446"/>
      <c r="M29" s="444"/>
      <c r="N29" s="446"/>
      <c r="O29" s="87"/>
      <c r="P29" s="40"/>
      <c r="R29" s="337"/>
    </row>
    <row r="30" spans="1:18" ht="13.5" thickBot="1">
      <c r="A30" s="154">
        <v>25</v>
      </c>
      <c r="B30" s="434"/>
      <c r="C30" s="436"/>
      <c r="D30" s="112"/>
      <c r="E30" s="447"/>
      <c r="F30" s="449"/>
      <c r="G30" s="447"/>
      <c r="H30" s="448"/>
      <c r="I30" s="449"/>
      <c r="J30" s="447"/>
      <c r="K30" s="448"/>
      <c r="L30" s="449"/>
      <c r="M30" s="447"/>
      <c r="N30" s="449"/>
      <c r="O30" s="159"/>
      <c r="P30" s="40"/>
      <c r="R30" s="337"/>
    </row>
    <row r="31" spans="1:18" ht="12.75">
      <c r="A31" s="1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6"/>
      <c r="R31" s="337"/>
    </row>
    <row r="32" spans="1:18" ht="15">
      <c r="A32" s="1">
        <v>27</v>
      </c>
      <c r="B32" s="114" t="s">
        <v>279</v>
      </c>
      <c r="C32" s="1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R32" s="337"/>
    </row>
    <row r="33" spans="1:18" ht="12.75">
      <c r="A33" s="84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5"/>
      <c r="R33" s="337"/>
    </row>
    <row r="34" spans="1:18" ht="12.75">
      <c r="A34" s="84">
        <v>29</v>
      </c>
      <c r="B34" s="9" t="s">
        <v>280</v>
      </c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3"/>
      <c r="R34" s="337"/>
    </row>
    <row r="35" spans="1:18" ht="15">
      <c r="A35" s="84">
        <v>30</v>
      </c>
      <c r="B35" s="9" t="s">
        <v>281</v>
      </c>
      <c r="C35" s="9"/>
      <c r="D35" s="9"/>
      <c r="E35" s="441"/>
      <c r="F35" s="442"/>
      <c r="G35" s="442"/>
      <c r="H35" s="443"/>
      <c r="I35" s="53" t="s">
        <v>530</v>
      </c>
      <c r="J35" s="9"/>
      <c r="K35" s="286"/>
      <c r="L35" s="217"/>
      <c r="M35" s="217"/>
      <c r="N35" s="334" t="s">
        <v>590</v>
      </c>
      <c r="O35" s="224"/>
      <c r="R35" s="339"/>
    </row>
    <row r="36" spans="1:18" ht="12.75">
      <c r="A36" s="84">
        <v>31</v>
      </c>
      <c r="B36" s="28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334" t="s">
        <v>591</v>
      </c>
      <c r="O36" s="224"/>
      <c r="R36" s="339"/>
    </row>
    <row r="37" spans="1:18" ht="13.5" thickBot="1">
      <c r="A37" s="5">
        <v>32</v>
      </c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6"/>
      <c r="R37" s="337"/>
    </row>
    <row r="38" spans="1:18" ht="12.75">
      <c r="A38" s="15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6"/>
      <c r="R38" s="337"/>
    </row>
    <row r="39" spans="1:18" ht="13.5">
      <c r="A39" s="156"/>
      <c r="B39" s="73" t="s">
        <v>497</v>
      </c>
      <c r="C39" s="2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6"/>
      <c r="R39" s="337"/>
    </row>
    <row r="40" spans="1:18" ht="13.5">
      <c r="A40" s="156"/>
      <c r="B40" s="73" t="s">
        <v>498</v>
      </c>
      <c r="C40" s="2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6"/>
      <c r="R40" s="337"/>
    </row>
    <row r="41" spans="1:18" ht="12.75">
      <c r="A41" s="156"/>
      <c r="B41" s="36" t="s">
        <v>282</v>
      </c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6"/>
      <c r="R41" s="337"/>
    </row>
    <row r="42" spans="1:18" ht="12.75">
      <c r="A42" s="156"/>
      <c r="B42" s="36" t="s">
        <v>283</v>
      </c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6"/>
      <c r="R42" s="337"/>
    </row>
    <row r="43" spans="1:18" ht="12.75">
      <c r="A43" s="156"/>
      <c r="B43" s="36" t="s">
        <v>284</v>
      </c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6"/>
      <c r="R43" s="337"/>
    </row>
    <row r="44" spans="1:18" ht="13.5">
      <c r="A44" s="155"/>
      <c r="B44" s="160" t="s">
        <v>499</v>
      </c>
      <c r="C44" s="16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5"/>
      <c r="R44" s="337"/>
    </row>
    <row r="45" spans="1:18" ht="12.75">
      <c r="A45" s="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R45" s="337"/>
    </row>
    <row r="46" spans="1:18" ht="15">
      <c r="A46" s="454" t="s">
        <v>285</v>
      </c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6"/>
      <c r="R46" s="337"/>
    </row>
    <row r="47" spans="1:18" ht="15">
      <c r="A47" s="457" t="s">
        <v>286</v>
      </c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9"/>
      <c r="R47" s="337"/>
    </row>
    <row r="48" spans="1:18" ht="12.75">
      <c r="A48" s="162" t="s">
        <v>15</v>
      </c>
      <c r="B48" s="83"/>
      <c r="C48" s="88"/>
      <c r="D48" s="88"/>
      <c r="E48" s="83"/>
      <c r="F48" s="91" t="s">
        <v>287</v>
      </c>
      <c r="G48" s="106"/>
      <c r="H48" s="106"/>
      <c r="I48" s="106"/>
      <c r="J48" s="83"/>
      <c r="K48" s="88"/>
      <c r="L48" s="88"/>
      <c r="M48" s="88"/>
      <c r="N48" s="88"/>
      <c r="O48" s="163"/>
      <c r="R48" s="337"/>
    </row>
    <row r="49" spans="1:18" ht="13.5" thickBot="1">
      <c r="A49" s="48" t="s">
        <v>19</v>
      </c>
      <c r="B49" s="115" t="s">
        <v>288</v>
      </c>
      <c r="C49" s="7"/>
      <c r="D49" s="82"/>
      <c r="E49" s="48" t="s">
        <v>271</v>
      </c>
      <c r="F49" s="103" t="s">
        <v>289</v>
      </c>
      <c r="G49" s="7"/>
      <c r="H49" s="7"/>
      <c r="I49" s="7"/>
      <c r="J49" s="115" t="s">
        <v>254</v>
      </c>
      <c r="K49" s="7"/>
      <c r="L49" s="7"/>
      <c r="M49" s="7"/>
      <c r="N49" s="7"/>
      <c r="O49" s="8"/>
      <c r="R49" s="337"/>
    </row>
    <row r="50" spans="1:18" ht="12.75">
      <c r="A50" s="84">
        <v>1</v>
      </c>
      <c r="B50" s="9" t="s">
        <v>290</v>
      </c>
      <c r="C50" s="9"/>
      <c r="D50" s="9"/>
      <c r="E50" s="54"/>
      <c r="F50" s="437"/>
      <c r="G50" s="437"/>
      <c r="H50" s="437"/>
      <c r="I50" s="437"/>
      <c r="J50" s="438" t="s">
        <v>589</v>
      </c>
      <c r="K50" s="439"/>
      <c r="L50" s="439"/>
      <c r="M50" s="439"/>
      <c r="N50" s="439"/>
      <c r="O50" s="440"/>
      <c r="R50" s="339"/>
    </row>
    <row r="51" spans="1:18" ht="12.75">
      <c r="A51" s="153">
        <v>2</v>
      </c>
      <c r="B51" s="30" t="s">
        <v>291</v>
      </c>
      <c r="C51" s="30"/>
      <c r="D51" s="30"/>
      <c r="E51" s="53"/>
      <c r="F51" s="432"/>
      <c r="G51" s="432"/>
      <c r="H51" s="432"/>
      <c r="I51" s="432"/>
      <c r="J51" s="441"/>
      <c r="K51" s="442"/>
      <c r="L51" s="442"/>
      <c r="M51" s="442"/>
      <c r="N51" s="442"/>
      <c r="O51" s="443"/>
      <c r="R51" s="337"/>
    </row>
    <row r="52" spans="1:18" ht="12.75">
      <c r="A52" s="153">
        <v>3</v>
      </c>
      <c r="B52" s="30" t="s">
        <v>292</v>
      </c>
      <c r="C52" s="30"/>
      <c r="D52" s="30"/>
      <c r="E52" s="53"/>
      <c r="F52" s="432"/>
      <c r="G52" s="432"/>
      <c r="H52" s="432"/>
      <c r="I52" s="432"/>
      <c r="J52" s="431"/>
      <c r="K52" s="431"/>
      <c r="L52" s="431"/>
      <c r="M52" s="431"/>
      <c r="N52" s="431"/>
      <c r="O52" s="431"/>
      <c r="R52" s="337"/>
    </row>
    <row r="53" spans="1:18" ht="12.75">
      <c r="A53" s="153">
        <v>4</v>
      </c>
      <c r="B53" s="30" t="s">
        <v>293</v>
      </c>
      <c r="C53" s="30"/>
      <c r="D53" s="30"/>
      <c r="E53" s="53"/>
      <c r="F53" s="432"/>
      <c r="G53" s="432"/>
      <c r="H53" s="432"/>
      <c r="I53" s="432"/>
      <c r="J53" s="431"/>
      <c r="K53" s="431"/>
      <c r="L53" s="431"/>
      <c r="M53" s="431"/>
      <c r="N53" s="431"/>
      <c r="O53" s="431"/>
      <c r="R53" s="337"/>
    </row>
    <row r="54" spans="1:18" ht="12.75">
      <c r="A54" s="153">
        <v>5</v>
      </c>
      <c r="B54" s="30" t="s">
        <v>294</v>
      </c>
      <c r="C54" s="30"/>
      <c r="D54" s="30"/>
      <c r="E54" s="53"/>
      <c r="F54" s="432"/>
      <c r="G54" s="432"/>
      <c r="H54" s="432"/>
      <c r="I54" s="432"/>
      <c r="J54" s="431"/>
      <c r="K54" s="431"/>
      <c r="L54" s="431"/>
      <c r="M54" s="431"/>
      <c r="N54" s="431"/>
      <c r="O54" s="431"/>
      <c r="R54" s="337"/>
    </row>
    <row r="55" spans="1:18" ht="12.75">
      <c r="A55" s="153">
        <v>6</v>
      </c>
      <c r="B55" s="30" t="s">
        <v>291</v>
      </c>
      <c r="C55" s="30"/>
      <c r="D55" s="30"/>
      <c r="E55" s="53"/>
      <c r="F55" s="432"/>
      <c r="G55" s="432"/>
      <c r="H55" s="432"/>
      <c r="I55" s="432"/>
      <c r="J55" s="431"/>
      <c r="K55" s="431"/>
      <c r="L55" s="431"/>
      <c r="M55" s="431"/>
      <c r="N55" s="431"/>
      <c r="O55" s="431"/>
      <c r="R55" s="337"/>
    </row>
    <row r="56" spans="1:18" ht="12.75">
      <c r="A56" s="153">
        <v>7</v>
      </c>
      <c r="B56" s="30" t="s">
        <v>292</v>
      </c>
      <c r="C56" s="30"/>
      <c r="D56" s="30"/>
      <c r="E56" s="53"/>
      <c r="F56" s="432"/>
      <c r="G56" s="432"/>
      <c r="H56" s="432"/>
      <c r="I56" s="432"/>
      <c r="J56" s="431"/>
      <c r="K56" s="431"/>
      <c r="L56" s="431"/>
      <c r="M56" s="431"/>
      <c r="N56" s="431"/>
      <c r="O56" s="431"/>
      <c r="R56" s="337"/>
    </row>
    <row r="57" spans="1:18" ht="12.75">
      <c r="A57" s="153">
        <v>8</v>
      </c>
      <c r="B57" s="30" t="s">
        <v>293</v>
      </c>
      <c r="C57" s="30"/>
      <c r="D57" s="30"/>
      <c r="E57" s="53"/>
      <c r="F57" s="432"/>
      <c r="G57" s="432"/>
      <c r="H57" s="432"/>
      <c r="I57" s="432"/>
      <c r="J57" s="431"/>
      <c r="K57" s="431"/>
      <c r="L57" s="431"/>
      <c r="M57" s="431"/>
      <c r="N57" s="431"/>
      <c r="O57" s="431"/>
      <c r="R57" s="337"/>
    </row>
    <row r="58" spans="1:18" ht="12.75">
      <c r="A58" s="153">
        <v>9</v>
      </c>
      <c r="B58" s="30" t="s">
        <v>295</v>
      </c>
      <c r="C58" s="30"/>
      <c r="D58" s="30"/>
      <c r="E58" s="53"/>
      <c r="F58" s="432"/>
      <c r="G58" s="432"/>
      <c r="H58" s="432"/>
      <c r="I58" s="432"/>
      <c r="J58" s="431"/>
      <c r="K58" s="431"/>
      <c r="L58" s="431"/>
      <c r="M58" s="431"/>
      <c r="N58" s="431"/>
      <c r="O58" s="431"/>
      <c r="R58" s="337"/>
    </row>
    <row r="59" spans="1:18" ht="12.75">
      <c r="A59" s="153">
        <v>10</v>
      </c>
      <c r="B59" s="30" t="s">
        <v>291</v>
      </c>
      <c r="C59" s="30"/>
      <c r="D59" s="30"/>
      <c r="E59" s="53"/>
      <c r="F59" s="432"/>
      <c r="G59" s="432"/>
      <c r="H59" s="432"/>
      <c r="I59" s="432"/>
      <c r="J59" s="431"/>
      <c r="K59" s="431"/>
      <c r="L59" s="431"/>
      <c r="M59" s="431"/>
      <c r="N59" s="431"/>
      <c r="O59" s="431"/>
      <c r="R59" s="337"/>
    </row>
    <row r="60" spans="1:18" ht="12.75">
      <c r="A60" s="153">
        <v>11</v>
      </c>
      <c r="B60" s="30" t="s">
        <v>292</v>
      </c>
      <c r="C60" s="30"/>
      <c r="D60" s="30"/>
      <c r="E60" s="53"/>
      <c r="F60" s="432"/>
      <c r="G60" s="432"/>
      <c r="H60" s="432"/>
      <c r="I60" s="432"/>
      <c r="J60" s="431"/>
      <c r="K60" s="431"/>
      <c r="L60" s="431"/>
      <c r="M60" s="431"/>
      <c r="N60" s="431"/>
      <c r="O60" s="431"/>
      <c r="R60" s="337"/>
    </row>
    <row r="61" spans="1:18" ht="12.75">
      <c r="A61" s="153">
        <v>12</v>
      </c>
      <c r="B61" s="30" t="s">
        <v>293</v>
      </c>
      <c r="C61" s="30"/>
      <c r="D61" s="30"/>
      <c r="E61" s="53"/>
      <c r="F61" s="432"/>
      <c r="G61" s="432"/>
      <c r="H61" s="432"/>
      <c r="I61" s="432"/>
      <c r="J61" s="431"/>
      <c r="K61" s="431"/>
      <c r="L61" s="431"/>
      <c r="M61" s="431"/>
      <c r="N61" s="431"/>
      <c r="O61" s="431"/>
      <c r="R61" s="337"/>
    </row>
    <row r="62" spans="1:18" ht="12.75">
      <c r="A62" s="153">
        <v>13</v>
      </c>
      <c r="B62" s="9" t="s">
        <v>296</v>
      </c>
      <c r="C62" s="9"/>
      <c r="D62" s="9"/>
      <c r="E62" s="54"/>
      <c r="F62" s="432"/>
      <c r="G62" s="432"/>
      <c r="H62" s="432"/>
      <c r="I62" s="432"/>
      <c r="J62" s="431"/>
      <c r="K62" s="431"/>
      <c r="L62" s="431"/>
      <c r="M62" s="431"/>
      <c r="N62" s="431"/>
      <c r="O62" s="431"/>
      <c r="R62" s="290"/>
    </row>
    <row r="63" spans="1:15" ht="13.5" thickBot="1">
      <c r="A63" s="84"/>
      <c r="B63" s="53"/>
      <c r="C63" s="30"/>
      <c r="D63" s="164" t="s">
        <v>297</v>
      </c>
      <c r="E63" s="119"/>
      <c r="F63" s="433"/>
      <c r="G63" s="433"/>
      <c r="H63" s="433"/>
      <c r="I63" s="433"/>
      <c r="J63" s="431"/>
      <c r="K63" s="431"/>
      <c r="L63" s="431"/>
      <c r="M63" s="431"/>
      <c r="N63" s="431"/>
      <c r="O63" s="431"/>
    </row>
    <row r="64" ht="13.5" thickTop="1"/>
  </sheetData>
  <sheetProtection/>
  <mergeCells count="103">
    <mergeCell ref="A1:O1"/>
    <mergeCell ref="A2:O2"/>
    <mergeCell ref="A46:O46"/>
    <mergeCell ref="A47:O47"/>
    <mergeCell ref="B9:C9"/>
    <mergeCell ref="B10:C10"/>
    <mergeCell ref="B11:C11"/>
    <mergeCell ref="B12:C12"/>
    <mergeCell ref="E9:F9"/>
    <mergeCell ref="E10:F10"/>
    <mergeCell ref="E11:F11"/>
    <mergeCell ref="E12:F12"/>
    <mergeCell ref="G9:H9"/>
    <mergeCell ref="G10:H10"/>
    <mergeCell ref="G11:H11"/>
    <mergeCell ref="G12:H12"/>
    <mergeCell ref="K9:L9"/>
    <mergeCell ref="K10:L10"/>
    <mergeCell ref="K11:L11"/>
    <mergeCell ref="K12:L12"/>
    <mergeCell ref="M9:N9"/>
    <mergeCell ref="M10:N10"/>
    <mergeCell ref="M11:N11"/>
    <mergeCell ref="M12:N12"/>
    <mergeCell ref="B21:C21"/>
    <mergeCell ref="E18:F18"/>
    <mergeCell ref="E19:F19"/>
    <mergeCell ref="E20:F20"/>
    <mergeCell ref="E21:F21"/>
    <mergeCell ref="B18:C18"/>
    <mergeCell ref="B19:C19"/>
    <mergeCell ref="B20:C20"/>
    <mergeCell ref="J17:L17"/>
    <mergeCell ref="J18:L18"/>
    <mergeCell ref="J19:L19"/>
    <mergeCell ref="J20:L20"/>
    <mergeCell ref="J21:L21"/>
    <mergeCell ref="G17:H17"/>
    <mergeCell ref="G18:H18"/>
    <mergeCell ref="G19:H19"/>
    <mergeCell ref="G20:H20"/>
    <mergeCell ref="M17:N17"/>
    <mergeCell ref="M18:N18"/>
    <mergeCell ref="M19:N19"/>
    <mergeCell ref="M20:N20"/>
    <mergeCell ref="E30:F30"/>
    <mergeCell ref="M21:N21"/>
    <mergeCell ref="M26:N26"/>
    <mergeCell ref="M27:N27"/>
    <mergeCell ref="E29:F29"/>
    <mergeCell ref="G21:H21"/>
    <mergeCell ref="B26:C26"/>
    <mergeCell ref="B27:C27"/>
    <mergeCell ref="B28:C28"/>
    <mergeCell ref="G26:I26"/>
    <mergeCell ref="G27:I27"/>
    <mergeCell ref="G28:I28"/>
    <mergeCell ref="E26:F26"/>
    <mergeCell ref="E27:F27"/>
    <mergeCell ref="E28:F28"/>
    <mergeCell ref="J26:L26"/>
    <mergeCell ref="J27:L27"/>
    <mergeCell ref="J28:L28"/>
    <mergeCell ref="J29:L29"/>
    <mergeCell ref="M29:N29"/>
    <mergeCell ref="M30:N30"/>
    <mergeCell ref="M28:N28"/>
    <mergeCell ref="C34:O34"/>
    <mergeCell ref="E35:H35"/>
    <mergeCell ref="G29:I29"/>
    <mergeCell ref="G30:I30"/>
    <mergeCell ref="J30:L30"/>
    <mergeCell ref="B29:C29"/>
    <mergeCell ref="B30:C30"/>
    <mergeCell ref="B37:O37"/>
    <mergeCell ref="F50:I50"/>
    <mergeCell ref="F51:I51"/>
    <mergeCell ref="J50:O50"/>
    <mergeCell ref="J51:O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J52:O52"/>
    <mergeCell ref="J53:O53"/>
    <mergeCell ref="J54:O54"/>
    <mergeCell ref="J55:O55"/>
    <mergeCell ref="J56:O56"/>
    <mergeCell ref="J63:O63"/>
    <mergeCell ref="J57:O57"/>
    <mergeCell ref="J58:O58"/>
    <mergeCell ref="J59:O59"/>
    <mergeCell ref="J60:O60"/>
    <mergeCell ref="J61:O61"/>
    <mergeCell ref="J62:O62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9" r:id="rId1"/>
  <headerFooter scaleWithDoc="0" alignWithMargins="0">
    <oddFooter>&amp;C&amp;F, Page &amp;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55"/>
  <sheetViews>
    <sheetView zoomScale="70" zoomScaleNormal="70" zoomScalePageLayoutView="0" workbookViewId="0" topLeftCell="A1">
      <selection activeCell="S22" sqref="S22"/>
    </sheetView>
  </sheetViews>
  <sheetFormatPr defaultColWidth="9.140625" defaultRowHeight="12.75"/>
  <cols>
    <col min="1" max="1" width="4.7109375" style="76" customWidth="1"/>
    <col min="2" max="2" width="22.421875" style="76" bestFit="1" customWidth="1"/>
    <col min="3" max="10" width="9.7109375" style="76" customWidth="1"/>
    <col min="11" max="11" width="10.28125" style="76" bestFit="1" customWidth="1"/>
    <col min="12" max="16384" width="9.140625" style="76" customWidth="1"/>
  </cols>
  <sheetData>
    <row r="1" spans="1:11" ht="17.25">
      <c r="A1" s="407" t="s">
        <v>298</v>
      </c>
      <c r="B1" s="408"/>
      <c r="C1" s="408"/>
      <c r="D1" s="408"/>
      <c r="E1" s="408"/>
      <c r="F1" s="408"/>
      <c r="G1" s="408"/>
      <c r="H1" s="408"/>
      <c r="I1" s="408"/>
      <c r="J1" s="408"/>
      <c r="K1" s="409"/>
    </row>
    <row r="2" spans="1:11" ht="17.25">
      <c r="A2" s="410" t="s">
        <v>299</v>
      </c>
      <c r="B2" s="411"/>
      <c r="C2" s="411"/>
      <c r="D2" s="411"/>
      <c r="E2" s="411"/>
      <c r="F2" s="411"/>
      <c r="G2" s="411"/>
      <c r="H2" s="411"/>
      <c r="I2" s="411"/>
      <c r="J2" s="411"/>
      <c r="K2" s="412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5">
      <c r="A4" s="457" t="s">
        <v>300</v>
      </c>
      <c r="B4" s="458"/>
      <c r="C4" s="458"/>
      <c r="D4" s="458"/>
      <c r="E4" s="458"/>
      <c r="F4" s="458"/>
      <c r="G4" s="458"/>
      <c r="H4" s="458"/>
      <c r="I4" s="458"/>
      <c r="J4" s="458"/>
      <c r="K4" s="459"/>
    </row>
    <row r="5" spans="1:11" ht="13.5" thickBot="1">
      <c r="A5" s="463" t="s">
        <v>301</v>
      </c>
      <c r="B5" s="464"/>
      <c r="C5" s="464"/>
      <c r="D5" s="464"/>
      <c r="E5" s="464"/>
      <c r="F5" s="464"/>
      <c r="G5" s="464"/>
      <c r="H5" s="464"/>
      <c r="I5" s="464"/>
      <c r="J5" s="464"/>
      <c r="K5" s="465"/>
    </row>
    <row r="6" spans="1:11" ht="12.75">
      <c r="A6" s="1" t="s">
        <v>15</v>
      </c>
      <c r="B6" s="44"/>
      <c r="C6" s="46"/>
      <c r="D6" s="1"/>
      <c r="E6" s="1"/>
      <c r="F6" s="1"/>
      <c r="G6" s="1"/>
      <c r="H6" s="1"/>
      <c r="I6" s="1"/>
      <c r="J6" s="1"/>
      <c r="K6" s="1"/>
    </row>
    <row r="7" spans="1:11" ht="12.75">
      <c r="A7" s="84" t="s">
        <v>19</v>
      </c>
      <c r="B7" s="54" t="s">
        <v>566</v>
      </c>
      <c r="C7" s="85"/>
      <c r="D7" s="84" t="s">
        <v>302</v>
      </c>
      <c r="E7" s="84" t="s">
        <v>303</v>
      </c>
      <c r="F7" s="84" t="s">
        <v>304</v>
      </c>
      <c r="G7" s="84" t="s">
        <v>305</v>
      </c>
      <c r="H7" s="84" t="s">
        <v>306</v>
      </c>
      <c r="I7" s="84" t="s">
        <v>307</v>
      </c>
      <c r="J7" s="84" t="s">
        <v>308</v>
      </c>
      <c r="K7" s="84" t="s">
        <v>309</v>
      </c>
    </row>
    <row r="8" spans="1:11" ht="12.75">
      <c r="A8" s="153">
        <v>1</v>
      </c>
      <c r="B8" s="53" t="s">
        <v>310</v>
      </c>
      <c r="C8" s="30"/>
      <c r="D8" s="87"/>
      <c r="E8" s="87"/>
      <c r="F8" s="87"/>
      <c r="G8" s="87"/>
      <c r="H8" s="87"/>
      <c r="I8" s="87"/>
      <c r="J8" s="87"/>
      <c r="K8" s="87"/>
    </row>
    <row r="9" spans="1:11" ht="12.75">
      <c r="A9" s="153">
        <v>2</v>
      </c>
      <c r="B9" s="53" t="s">
        <v>311</v>
      </c>
      <c r="C9" s="30"/>
      <c r="D9" s="87"/>
      <c r="E9" s="87"/>
      <c r="F9" s="87"/>
      <c r="G9" s="87"/>
      <c r="H9" s="87"/>
      <c r="I9" s="87"/>
      <c r="J9" s="87"/>
      <c r="K9" s="87"/>
    </row>
    <row r="10" spans="1:11" ht="12.75">
      <c r="A10" s="153">
        <v>3</v>
      </c>
      <c r="B10" s="53" t="s">
        <v>312</v>
      </c>
      <c r="C10" s="30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153">
        <v>4</v>
      </c>
      <c r="B11" s="30"/>
      <c r="C11" s="30"/>
      <c r="D11" s="87"/>
      <c r="E11" s="87"/>
      <c r="F11" s="87"/>
      <c r="G11" s="87"/>
      <c r="H11" s="87"/>
      <c r="I11" s="87"/>
      <c r="J11" s="87"/>
      <c r="K11" s="87"/>
    </row>
    <row r="12" spans="1:11" ht="13.5" thickBot="1">
      <c r="A12" s="153">
        <v>5</v>
      </c>
      <c r="B12" s="30"/>
      <c r="C12" s="124" t="s">
        <v>551</v>
      </c>
      <c r="D12" s="116"/>
      <c r="E12" s="116"/>
      <c r="F12" s="116"/>
      <c r="G12" s="116"/>
      <c r="H12" s="116"/>
      <c r="I12" s="116"/>
      <c r="J12" s="116"/>
      <c r="K12" s="116"/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5">
      <c r="A14" s="454" t="s">
        <v>524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6"/>
    </row>
    <row r="15" spans="1:11" ht="13.5" thickBot="1">
      <c r="A15" s="463" t="s">
        <v>301</v>
      </c>
      <c r="B15" s="464"/>
      <c r="C15" s="464"/>
      <c r="D15" s="464"/>
      <c r="E15" s="464"/>
      <c r="F15" s="464"/>
      <c r="G15" s="464"/>
      <c r="H15" s="464"/>
      <c r="I15" s="464"/>
      <c r="J15" s="464"/>
      <c r="K15" s="465"/>
    </row>
    <row r="16" spans="1:11" ht="12.75">
      <c r="A16" s="1" t="s">
        <v>15</v>
      </c>
      <c r="B16" s="44"/>
      <c r="C16" s="46"/>
      <c r="D16" s="1" t="s">
        <v>548</v>
      </c>
      <c r="E16" s="1" t="s">
        <v>547</v>
      </c>
      <c r="F16" s="1" t="s">
        <v>546</v>
      </c>
      <c r="G16" s="1" t="s">
        <v>545</v>
      </c>
      <c r="H16" s="1" t="s">
        <v>544</v>
      </c>
      <c r="I16" s="1" t="s">
        <v>543</v>
      </c>
      <c r="J16" s="1" t="s">
        <v>542</v>
      </c>
      <c r="K16" s="1" t="s">
        <v>297</v>
      </c>
    </row>
    <row r="17" spans="1:11" ht="12.75">
      <c r="A17" s="84" t="s">
        <v>19</v>
      </c>
      <c r="B17" s="54" t="s">
        <v>566</v>
      </c>
      <c r="C17" s="85"/>
      <c r="D17" s="84">
        <v>200</v>
      </c>
      <c r="E17" s="84">
        <v>300</v>
      </c>
      <c r="F17" s="84">
        <v>400</v>
      </c>
      <c r="G17" s="84">
        <v>500</v>
      </c>
      <c r="H17" s="84">
        <v>750</v>
      </c>
      <c r="I17" s="84">
        <v>1000</v>
      </c>
      <c r="J17" s="84">
        <v>1000</v>
      </c>
      <c r="K17" s="84" t="s">
        <v>313</v>
      </c>
    </row>
    <row r="18" spans="1:11" ht="12.75">
      <c r="A18" s="153">
        <v>6</v>
      </c>
      <c r="B18" s="53" t="s">
        <v>310</v>
      </c>
      <c r="C18" s="30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153">
        <v>7</v>
      </c>
      <c r="B19" s="53" t="s">
        <v>311</v>
      </c>
      <c r="C19" s="30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153">
        <v>8</v>
      </c>
      <c r="B20" s="53" t="s">
        <v>314</v>
      </c>
      <c r="C20" s="30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53">
        <v>9</v>
      </c>
      <c r="B21" s="30"/>
      <c r="C21" s="30"/>
      <c r="D21" s="87"/>
      <c r="E21" s="87"/>
      <c r="F21" s="87"/>
      <c r="G21" s="87"/>
      <c r="H21" s="87"/>
      <c r="I21" s="87"/>
      <c r="J21" s="87"/>
      <c r="K21" s="87"/>
    </row>
    <row r="22" spans="1:11" ht="13.5" thickBot="1">
      <c r="A22" s="153">
        <v>10</v>
      </c>
      <c r="B22" s="30"/>
      <c r="C22" s="124" t="s">
        <v>551</v>
      </c>
      <c r="D22" s="116"/>
      <c r="E22" s="116"/>
      <c r="F22" s="116"/>
      <c r="G22" s="116"/>
      <c r="H22" s="116"/>
      <c r="I22" s="116"/>
      <c r="J22" s="116"/>
      <c r="K22" s="116"/>
    </row>
    <row r="23" spans="1:11" ht="13.5" thickTop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9"/>
    </row>
    <row r="24" spans="1:11" ht="15.75" thickBot="1">
      <c r="A24" s="460" t="s">
        <v>315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2"/>
    </row>
    <row r="25" spans="1:11" ht="12.75">
      <c r="A25" s="1" t="s">
        <v>15</v>
      </c>
      <c r="B25" s="44"/>
      <c r="C25" s="40"/>
      <c r="D25" s="117"/>
      <c r="E25" s="39"/>
      <c r="F25" s="40"/>
      <c r="G25" s="39"/>
      <c r="H25" s="40"/>
      <c r="I25" s="39"/>
      <c r="J25" s="40"/>
      <c r="K25" s="39"/>
    </row>
    <row r="26" spans="1:11" ht="12.75">
      <c r="A26" s="84" t="s">
        <v>19</v>
      </c>
      <c r="B26" s="54" t="s">
        <v>566</v>
      </c>
      <c r="C26" s="40"/>
      <c r="D26" s="118">
        <v>1</v>
      </c>
      <c r="E26" s="89">
        <v>1.5</v>
      </c>
      <c r="F26" s="49">
        <v>2</v>
      </c>
      <c r="G26" s="90">
        <v>2.5</v>
      </c>
      <c r="H26" s="84">
        <v>3</v>
      </c>
      <c r="I26" s="74">
        <v>4</v>
      </c>
      <c r="J26" s="84">
        <v>5</v>
      </c>
      <c r="K26" s="166">
        <v>6</v>
      </c>
    </row>
    <row r="27" spans="1:11" ht="12.75">
      <c r="A27" s="153">
        <v>11</v>
      </c>
      <c r="B27" s="53" t="s">
        <v>316</v>
      </c>
      <c r="C27" s="30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153">
        <v>12</v>
      </c>
      <c r="B28" s="53" t="s">
        <v>317</v>
      </c>
      <c r="C28" s="30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153">
        <v>13</v>
      </c>
      <c r="B29" s="53" t="s">
        <v>318</v>
      </c>
      <c r="C29" s="30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153">
        <v>14</v>
      </c>
      <c r="B30" s="53" t="s">
        <v>319</v>
      </c>
      <c r="C30" s="30"/>
      <c r="D30" s="87"/>
      <c r="E30" s="87"/>
      <c r="F30" s="87"/>
      <c r="G30" s="87"/>
      <c r="H30" s="87"/>
      <c r="I30" s="87"/>
      <c r="J30" s="87"/>
      <c r="K30" s="87"/>
    </row>
    <row r="31" spans="1:11" ht="12.75">
      <c r="A31" s="153">
        <v>15</v>
      </c>
      <c r="B31" s="53" t="s">
        <v>320</v>
      </c>
      <c r="C31" s="30"/>
      <c r="D31" s="87"/>
      <c r="E31" s="87"/>
      <c r="F31" s="87"/>
      <c r="G31" s="87"/>
      <c r="H31" s="87"/>
      <c r="I31" s="87"/>
      <c r="J31" s="87"/>
      <c r="K31" s="87"/>
    </row>
    <row r="32" spans="1:15" ht="12.75">
      <c r="A32" s="153">
        <v>16</v>
      </c>
      <c r="B32" s="53" t="s">
        <v>321</v>
      </c>
      <c r="C32" s="30"/>
      <c r="D32" s="87"/>
      <c r="E32" s="87"/>
      <c r="F32" s="343" t="s">
        <v>589</v>
      </c>
      <c r="G32" s="87"/>
      <c r="H32" s="87"/>
      <c r="I32" s="87"/>
      <c r="J32" s="87"/>
      <c r="K32" s="87"/>
      <c r="O32" s="342"/>
    </row>
    <row r="33" spans="1:15" ht="12.75">
      <c r="A33" s="153">
        <v>17</v>
      </c>
      <c r="B33" s="53" t="s">
        <v>322</v>
      </c>
      <c r="C33" s="30"/>
      <c r="D33" s="87"/>
      <c r="E33" s="87"/>
      <c r="F33" s="343"/>
      <c r="G33" s="87"/>
      <c r="H33" s="87"/>
      <c r="I33" s="87"/>
      <c r="J33" s="87"/>
      <c r="K33" s="87"/>
      <c r="O33" s="337"/>
    </row>
    <row r="34" spans="1:15" ht="12.75">
      <c r="A34" s="153">
        <v>18</v>
      </c>
      <c r="B34" s="53" t="s">
        <v>323</v>
      </c>
      <c r="C34" s="30"/>
      <c r="D34" s="87"/>
      <c r="E34" s="87"/>
      <c r="F34" s="87"/>
      <c r="G34" s="87"/>
      <c r="H34" s="87"/>
      <c r="I34" s="87"/>
      <c r="J34" s="87"/>
      <c r="K34" s="87"/>
      <c r="O34" s="337"/>
    </row>
    <row r="35" spans="1:15" ht="12.75">
      <c r="A35" s="153">
        <v>19</v>
      </c>
      <c r="B35" s="53" t="s">
        <v>324</v>
      </c>
      <c r="C35" s="30"/>
      <c r="D35" s="87"/>
      <c r="E35" s="87"/>
      <c r="F35" s="87"/>
      <c r="G35" s="87"/>
      <c r="H35" s="87"/>
      <c r="I35" s="87"/>
      <c r="J35" s="87"/>
      <c r="K35" s="87"/>
      <c r="O35" s="337"/>
    </row>
    <row r="36" spans="1:15" ht="12.75">
      <c r="A36" s="153">
        <v>20</v>
      </c>
      <c r="B36" s="53" t="s">
        <v>325</v>
      </c>
      <c r="C36" s="30"/>
      <c r="D36" s="87"/>
      <c r="E36" s="87"/>
      <c r="F36" s="87"/>
      <c r="G36" s="87"/>
      <c r="H36" s="87"/>
      <c r="I36" s="87"/>
      <c r="J36" s="87"/>
      <c r="K36" s="87"/>
      <c r="O36" s="337"/>
    </row>
    <row r="37" spans="1:15" ht="12.75">
      <c r="A37" s="153">
        <v>21</v>
      </c>
      <c r="B37" s="53" t="s">
        <v>326</v>
      </c>
      <c r="C37" s="30"/>
      <c r="D37" s="87"/>
      <c r="E37" s="87"/>
      <c r="F37" s="87"/>
      <c r="G37" s="87"/>
      <c r="H37" s="87"/>
      <c r="I37" s="87"/>
      <c r="J37" s="87"/>
      <c r="K37" s="87"/>
      <c r="O37" s="337"/>
    </row>
    <row r="38" spans="1:15" ht="13.5" thickBot="1">
      <c r="A38" s="153">
        <v>22</v>
      </c>
      <c r="B38" s="122"/>
      <c r="C38" s="123" t="s">
        <v>551</v>
      </c>
      <c r="D38" s="116"/>
      <c r="E38" s="116"/>
      <c r="F38" s="116"/>
      <c r="G38" s="116"/>
      <c r="H38" s="116"/>
      <c r="I38" s="116"/>
      <c r="J38" s="116"/>
      <c r="K38" s="116"/>
      <c r="O38" s="337"/>
    </row>
    <row r="39" spans="1:15" ht="13.5" thickTop="1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  <c r="O39" s="337"/>
    </row>
    <row r="40" spans="1:15" ht="15.75" thickBot="1">
      <c r="A40" s="460" t="s">
        <v>565</v>
      </c>
      <c r="B40" s="461"/>
      <c r="C40" s="461"/>
      <c r="D40" s="461"/>
      <c r="E40" s="461"/>
      <c r="F40" s="461"/>
      <c r="G40" s="461"/>
      <c r="H40" s="461"/>
      <c r="I40" s="461"/>
      <c r="J40" s="461"/>
      <c r="K40" s="462"/>
      <c r="O40" s="337"/>
    </row>
    <row r="41" spans="1:15" ht="12.75">
      <c r="A41" s="39"/>
      <c r="B41" s="39"/>
      <c r="C41" s="39"/>
      <c r="D41" s="39"/>
      <c r="E41" s="39"/>
      <c r="F41" s="39"/>
      <c r="G41" s="39"/>
      <c r="H41" s="41"/>
      <c r="I41" s="104" t="s">
        <v>327</v>
      </c>
      <c r="J41" s="4"/>
      <c r="K41" s="39"/>
      <c r="O41" s="337"/>
    </row>
    <row r="42" spans="1:15" ht="12.75">
      <c r="A42" s="1" t="s">
        <v>15</v>
      </c>
      <c r="B42" s="39"/>
      <c r="C42" s="39"/>
      <c r="D42" s="39"/>
      <c r="E42" s="39"/>
      <c r="F42" s="39"/>
      <c r="G42" s="39"/>
      <c r="H42" s="41"/>
      <c r="I42" s="93" t="s">
        <v>328</v>
      </c>
      <c r="J42" s="94"/>
      <c r="K42" s="1" t="s">
        <v>297</v>
      </c>
      <c r="O42" s="337"/>
    </row>
    <row r="43" spans="1:15" ht="12.75">
      <c r="A43" s="84" t="s">
        <v>19</v>
      </c>
      <c r="B43" s="95" t="s">
        <v>566</v>
      </c>
      <c r="C43" s="3">
        <v>8</v>
      </c>
      <c r="D43" s="84">
        <v>10</v>
      </c>
      <c r="E43" s="84">
        <v>12</v>
      </c>
      <c r="F43" s="84">
        <v>14</v>
      </c>
      <c r="G43" s="84">
        <v>16</v>
      </c>
      <c r="H43" s="84">
        <v>20</v>
      </c>
      <c r="I43" s="87"/>
      <c r="J43" s="87"/>
      <c r="K43" s="84" t="s">
        <v>329</v>
      </c>
      <c r="O43" s="337"/>
    </row>
    <row r="44" spans="1:15" ht="12.75">
      <c r="A44" s="153">
        <v>23</v>
      </c>
      <c r="B44" s="87" t="s">
        <v>316</v>
      </c>
      <c r="C44" s="87"/>
      <c r="D44" s="87"/>
      <c r="E44" s="87"/>
      <c r="F44" s="87"/>
      <c r="G44" s="87"/>
      <c r="H44" s="87"/>
      <c r="I44" s="87"/>
      <c r="J44" s="87"/>
      <c r="K44" s="87"/>
      <c r="O44" s="337"/>
    </row>
    <row r="45" spans="1:15" ht="12.75">
      <c r="A45" s="153">
        <v>24</v>
      </c>
      <c r="B45" s="87" t="s">
        <v>317</v>
      </c>
      <c r="C45" s="87"/>
      <c r="D45" s="87"/>
      <c r="E45" s="87"/>
      <c r="F45" s="87"/>
      <c r="G45" s="87"/>
      <c r="H45" s="87"/>
      <c r="I45" s="87"/>
      <c r="J45" s="87"/>
      <c r="K45" s="87"/>
      <c r="O45" s="337"/>
    </row>
    <row r="46" spans="1:15" ht="12.75">
      <c r="A46" s="153">
        <v>25</v>
      </c>
      <c r="B46" s="87" t="s">
        <v>318</v>
      </c>
      <c r="C46" s="87"/>
      <c r="D46" s="87"/>
      <c r="E46" s="87"/>
      <c r="F46" s="87"/>
      <c r="G46" s="87"/>
      <c r="H46" s="87"/>
      <c r="I46" s="87"/>
      <c r="J46" s="87"/>
      <c r="K46" s="87"/>
      <c r="O46" s="337"/>
    </row>
    <row r="47" spans="1:15" ht="12.75">
      <c r="A47" s="153">
        <v>26</v>
      </c>
      <c r="B47" s="87" t="s">
        <v>319</v>
      </c>
      <c r="C47" s="87"/>
      <c r="D47" s="87"/>
      <c r="E47" s="87"/>
      <c r="F47" s="87"/>
      <c r="G47" s="87"/>
      <c r="H47" s="87"/>
      <c r="I47" s="87"/>
      <c r="J47" s="87"/>
      <c r="K47" s="87"/>
      <c r="O47" s="337"/>
    </row>
    <row r="48" spans="1:15" ht="12.75">
      <c r="A48" s="153">
        <v>27</v>
      </c>
      <c r="B48" s="87" t="s">
        <v>320</v>
      </c>
      <c r="C48" s="87"/>
      <c r="D48" s="87"/>
      <c r="E48" s="87"/>
      <c r="F48" s="87"/>
      <c r="G48" s="87"/>
      <c r="H48" s="87"/>
      <c r="I48" s="87"/>
      <c r="J48" s="87"/>
      <c r="K48" s="87"/>
      <c r="O48" s="337"/>
    </row>
    <row r="49" spans="1:15" ht="12.75">
      <c r="A49" s="153">
        <v>28</v>
      </c>
      <c r="B49" s="87" t="s">
        <v>321</v>
      </c>
      <c r="C49" s="87"/>
      <c r="D49" s="87"/>
      <c r="E49" s="87"/>
      <c r="F49" s="343" t="s">
        <v>589</v>
      </c>
      <c r="G49" s="87"/>
      <c r="H49" s="87"/>
      <c r="I49" s="87"/>
      <c r="J49" s="87"/>
      <c r="K49" s="87"/>
      <c r="O49" s="342"/>
    </row>
    <row r="50" spans="1:11" ht="12.75">
      <c r="A50" s="153">
        <v>29</v>
      </c>
      <c r="B50" s="87" t="s">
        <v>322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2.75">
      <c r="A51" s="153">
        <v>30</v>
      </c>
      <c r="B51" s="87" t="s">
        <v>323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2.75">
      <c r="A52" s="153">
        <v>31</v>
      </c>
      <c r="B52" s="87" t="s">
        <v>324</v>
      </c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2.75">
      <c r="A53" s="153">
        <v>32</v>
      </c>
      <c r="B53" s="87" t="s">
        <v>325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2.75">
      <c r="A54" s="153">
        <v>33</v>
      </c>
      <c r="B54" s="87" t="s">
        <v>326</v>
      </c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 thickBot="1">
      <c r="A55" s="153">
        <v>34</v>
      </c>
      <c r="B55" s="121" t="s">
        <v>551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ht="13.5" thickTop="1"/>
  </sheetData>
  <sheetProtection/>
  <mergeCells count="8">
    <mergeCell ref="A1:K1"/>
    <mergeCell ref="A2:K2"/>
    <mergeCell ref="A40:K40"/>
    <mergeCell ref="A24:K24"/>
    <mergeCell ref="A14:K14"/>
    <mergeCell ref="A15:K15"/>
    <mergeCell ref="A4:K4"/>
    <mergeCell ref="A5:K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8" r:id="rId1"/>
  <headerFooter scaleWithDoc="0" alignWithMargins="0">
    <oddFooter>&amp;C&amp;F, Page &amp;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7"/>
  <sheetViews>
    <sheetView zoomScale="70" zoomScaleNormal="70" zoomScalePageLayoutView="0" workbookViewId="0" topLeftCell="A1">
      <selection activeCell="V19" sqref="V19"/>
    </sheetView>
  </sheetViews>
  <sheetFormatPr defaultColWidth="9.140625" defaultRowHeight="12.75"/>
  <cols>
    <col min="1" max="2" width="4.8515625" style="76" customWidth="1"/>
    <col min="3" max="3" width="14.7109375" style="76" customWidth="1"/>
    <col min="4" max="4" width="3.28125" style="76" customWidth="1"/>
    <col min="5" max="5" width="0.85546875" style="76" customWidth="1"/>
    <col min="6" max="6" width="12.28125" style="76" customWidth="1"/>
    <col min="7" max="7" width="0.85546875" style="76" customWidth="1"/>
    <col min="8" max="8" width="1.421875" style="76" customWidth="1"/>
    <col min="9" max="9" width="12.57421875" style="76" customWidth="1"/>
    <col min="10" max="10" width="10.28125" style="76" customWidth="1"/>
    <col min="11" max="11" width="13.00390625" style="76" customWidth="1"/>
    <col min="12" max="12" width="9.140625" style="76" customWidth="1"/>
    <col min="13" max="13" width="6.57421875" style="76" customWidth="1"/>
    <col min="14" max="16384" width="9.140625" style="76" customWidth="1"/>
  </cols>
  <sheetData>
    <row r="1" spans="1:13" ht="17.25">
      <c r="A1" s="407" t="s">
        <v>330</v>
      </c>
      <c r="B1" s="408"/>
      <c r="C1" s="408"/>
      <c r="D1" s="408"/>
      <c r="E1" s="408"/>
      <c r="F1" s="408"/>
      <c r="G1" s="408"/>
      <c r="H1" s="408"/>
      <c r="I1" s="408"/>
      <c r="J1" s="408"/>
      <c r="K1" s="409"/>
      <c r="L1" s="264"/>
      <c r="M1" s="264"/>
    </row>
    <row r="2" spans="1:13" ht="17.25">
      <c r="A2" s="468" t="s">
        <v>331</v>
      </c>
      <c r="B2" s="469"/>
      <c r="C2" s="469"/>
      <c r="D2" s="469"/>
      <c r="E2" s="469"/>
      <c r="F2" s="469"/>
      <c r="G2" s="469"/>
      <c r="H2" s="469"/>
      <c r="I2" s="469"/>
      <c r="J2" s="469"/>
      <c r="K2" s="470"/>
      <c r="L2" s="264"/>
      <c r="M2" s="264"/>
    </row>
    <row r="3" spans="1:11" ht="12.75">
      <c r="A3" s="44"/>
      <c r="B3" s="40"/>
      <c r="C3" s="40"/>
      <c r="D3" s="40"/>
      <c r="E3" s="171" t="s">
        <v>332</v>
      </c>
      <c r="F3" s="171"/>
      <c r="G3" s="265"/>
      <c r="H3" s="172"/>
      <c r="I3" s="172"/>
      <c r="J3" s="171" t="s">
        <v>333</v>
      </c>
      <c r="K3" s="265"/>
    </row>
    <row r="4" spans="1:11" ht="12.75">
      <c r="A4" s="44"/>
      <c r="B4" s="40"/>
      <c r="C4" s="40"/>
      <c r="D4" s="40"/>
      <c r="E4" s="266" t="s">
        <v>334</v>
      </c>
      <c r="F4" s="267"/>
      <c r="G4" s="268" t="s">
        <v>335</v>
      </c>
      <c r="H4" s="269"/>
      <c r="I4" s="269"/>
      <c r="J4" s="270" t="s">
        <v>334</v>
      </c>
      <c r="K4" s="270" t="s">
        <v>335</v>
      </c>
    </row>
    <row r="5" spans="1:11" ht="13.5" thickBot="1">
      <c r="A5" s="271" t="s">
        <v>336</v>
      </c>
      <c r="B5" s="272"/>
      <c r="C5" s="272"/>
      <c r="D5" s="272"/>
      <c r="E5" s="271" t="s">
        <v>337</v>
      </c>
      <c r="F5" s="272"/>
      <c r="G5" s="271" t="s">
        <v>337</v>
      </c>
      <c r="H5" s="273"/>
      <c r="I5" s="273"/>
      <c r="J5" s="274" t="s">
        <v>337</v>
      </c>
      <c r="K5" s="274" t="s">
        <v>337</v>
      </c>
    </row>
    <row r="6" spans="1:11" ht="12.75">
      <c r="A6" s="170" t="s">
        <v>423</v>
      </c>
      <c r="B6" s="267"/>
      <c r="C6" s="267"/>
      <c r="D6" s="267"/>
      <c r="E6" s="344"/>
      <c r="F6" s="383">
        <v>12709</v>
      </c>
      <c r="G6" s="384"/>
      <c r="H6" s="385"/>
      <c r="I6" s="383">
        <v>12696</v>
      </c>
      <c r="J6" s="386">
        <v>0</v>
      </c>
      <c r="K6" s="386">
        <v>0</v>
      </c>
    </row>
    <row r="7" spans="1:11" ht="12.75">
      <c r="A7" s="53" t="s">
        <v>338</v>
      </c>
      <c r="B7" s="30"/>
      <c r="C7" s="30"/>
      <c r="D7" s="30"/>
      <c r="E7" s="286"/>
      <c r="F7" s="347">
        <v>536</v>
      </c>
      <c r="G7" s="348"/>
      <c r="H7" s="349"/>
      <c r="I7" s="347">
        <v>549</v>
      </c>
      <c r="J7" s="297">
        <v>0</v>
      </c>
      <c r="K7" s="297">
        <v>0</v>
      </c>
    </row>
    <row r="8" spans="1:11" ht="12.75">
      <c r="A8" s="53" t="s">
        <v>339</v>
      </c>
      <c r="B8" s="30"/>
      <c r="C8" s="30"/>
      <c r="D8" s="30"/>
      <c r="E8" s="286"/>
      <c r="F8" s="347">
        <v>5</v>
      </c>
      <c r="G8" s="348"/>
      <c r="H8" s="349"/>
      <c r="I8" s="347">
        <v>5</v>
      </c>
      <c r="J8" s="297">
        <v>0</v>
      </c>
      <c r="K8" s="297">
        <v>0</v>
      </c>
    </row>
    <row r="9" spans="1:11" ht="12.75">
      <c r="A9" s="53" t="s">
        <v>340</v>
      </c>
      <c r="B9" s="30"/>
      <c r="C9" s="30"/>
      <c r="D9" s="30"/>
      <c r="E9" s="286"/>
      <c r="F9" s="347">
        <v>14</v>
      </c>
      <c r="G9" s="348"/>
      <c r="H9" s="349"/>
      <c r="I9" s="347">
        <v>12</v>
      </c>
      <c r="J9" s="297">
        <v>0</v>
      </c>
      <c r="K9" s="297">
        <v>0</v>
      </c>
    </row>
    <row r="10" spans="1:11" ht="12.75">
      <c r="A10" s="53" t="s">
        <v>341</v>
      </c>
      <c r="B10" s="30"/>
      <c r="C10" s="30"/>
      <c r="D10" s="30"/>
      <c r="E10" s="286"/>
      <c r="F10" s="347">
        <v>64</v>
      </c>
      <c r="G10" s="348"/>
      <c r="H10" s="349"/>
      <c r="I10" s="347">
        <v>64</v>
      </c>
      <c r="J10" s="297">
        <v>0</v>
      </c>
      <c r="K10" s="297">
        <v>0</v>
      </c>
    </row>
    <row r="11" spans="1:11" ht="12.75">
      <c r="A11" s="53" t="s">
        <v>342</v>
      </c>
      <c r="B11" s="30"/>
      <c r="C11" s="30"/>
      <c r="D11" s="30"/>
      <c r="E11" s="286"/>
      <c r="F11" s="347">
        <v>8</v>
      </c>
      <c r="G11" s="348"/>
      <c r="H11" s="349"/>
      <c r="I11" s="347">
        <v>4</v>
      </c>
      <c r="J11" s="297">
        <v>0</v>
      </c>
      <c r="K11" s="297">
        <v>0</v>
      </c>
    </row>
    <row r="12" spans="1:11" ht="12.75">
      <c r="A12" s="44"/>
      <c r="B12" s="40"/>
      <c r="C12" s="30"/>
      <c r="D12" s="30"/>
      <c r="E12" s="286"/>
      <c r="F12" s="347">
        <v>0</v>
      </c>
      <c r="G12" s="348"/>
      <c r="H12" s="349"/>
      <c r="I12" s="347"/>
      <c r="J12" s="297"/>
      <c r="K12" s="297">
        <v>0</v>
      </c>
    </row>
    <row r="13" spans="1:11" ht="12.75">
      <c r="A13" s="53" t="s">
        <v>343</v>
      </c>
      <c r="B13" s="30"/>
      <c r="C13" s="30"/>
      <c r="D13" s="30"/>
      <c r="E13" s="286"/>
      <c r="F13" s="371">
        <f aca="true" t="shared" si="0" ref="F13:K13">SUM(F6:F12)</f>
        <v>13336</v>
      </c>
      <c r="G13" s="372"/>
      <c r="H13" s="373">
        <f t="shared" si="0"/>
        <v>0</v>
      </c>
      <c r="I13" s="371">
        <f t="shared" si="0"/>
        <v>13330</v>
      </c>
      <c r="J13" s="329">
        <f t="shared" si="0"/>
        <v>0</v>
      </c>
      <c r="K13" s="329">
        <f t="shared" si="0"/>
        <v>0</v>
      </c>
    </row>
    <row r="14" spans="1:11" ht="12.75">
      <c r="A14" s="53" t="s">
        <v>344</v>
      </c>
      <c r="B14" s="30"/>
      <c r="C14" s="30"/>
      <c r="D14" s="30"/>
      <c r="E14" s="286"/>
      <c r="F14" s="347">
        <v>0</v>
      </c>
      <c r="G14" s="348"/>
      <c r="H14" s="349"/>
      <c r="I14" s="347">
        <v>0</v>
      </c>
      <c r="J14" s="297">
        <v>67</v>
      </c>
      <c r="K14" s="297">
        <v>67</v>
      </c>
    </row>
    <row r="15" spans="1:11" ht="12.75">
      <c r="A15" s="53" t="s">
        <v>345</v>
      </c>
      <c r="B15" s="30"/>
      <c r="C15" s="30"/>
      <c r="D15" s="30"/>
      <c r="E15" s="286"/>
      <c r="F15" s="347">
        <v>0</v>
      </c>
      <c r="G15" s="348"/>
      <c r="H15" s="349"/>
      <c r="I15" s="347">
        <v>0</v>
      </c>
      <c r="J15" s="297">
        <v>0</v>
      </c>
      <c r="K15" s="297">
        <v>0</v>
      </c>
    </row>
    <row r="16" spans="1:11" ht="13.5" thickBot="1">
      <c r="A16" s="53" t="s">
        <v>346</v>
      </c>
      <c r="B16" s="30"/>
      <c r="C16" s="30"/>
      <c r="D16" s="123"/>
      <c r="E16" s="345"/>
      <c r="F16" s="374">
        <f>SUM(F13:F15)</f>
        <v>13336</v>
      </c>
      <c r="G16" s="375"/>
      <c r="H16" s="376">
        <f>SUM(H6:H15)</f>
        <v>0</v>
      </c>
      <c r="I16" s="374">
        <f>SUM(I13:I15)</f>
        <v>13330</v>
      </c>
      <c r="J16" s="298">
        <f>SUM(J13:J15)</f>
        <v>67</v>
      </c>
      <c r="K16" s="298">
        <f>SUM(K13:K15)</f>
        <v>67</v>
      </c>
    </row>
    <row r="17" ht="13.5" thickTop="1"/>
    <row r="19" spans="3:10" ht="17.25">
      <c r="C19" s="407" t="s">
        <v>347</v>
      </c>
      <c r="D19" s="408"/>
      <c r="E19" s="408"/>
      <c r="F19" s="408"/>
      <c r="G19" s="408"/>
      <c r="H19" s="408"/>
      <c r="I19" s="408"/>
      <c r="J19" s="409"/>
    </row>
    <row r="20" spans="3:10" ht="17.25">
      <c r="C20" s="410" t="s">
        <v>348</v>
      </c>
      <c r="D20" s="411"/>
      <c r="E20" s="411"/>
      <c r="F20" s="411"/>
      <c r="G20" s="411"/>
      <c r="H20" s="411"/>
      <c r="I20" s="411"/>
      <c r="J20" s="412"/>
    </row>
    <row r="21" spans="3:10" ht="15.75" customHeight="1">
      <c r="C21" s="468" t="s">
        <v>349</v>
      </c>
      <c r="D21" s="469"/>
      <c r="E21" s="469"/>
      <c r="F21" s="469"/>
      <c r="G21" s="469"/>
      <c r="H21" s="469"/>
      <c r="I21" s="469"/>
      <c r="J21" s="470"/>
    </row>
    <row r="22" spans="3:10" ht="12.75">
      <c r="C22" s="44"/>
      <c r="D22" s="46"/>
      <c r="E22" s="40"/>
      <c r="F22" s="40"/>
      <c r="G22" s="46"/>
      <c r="H22" s="40"/>
      <c r="I22" s="40"/>
      <c r="J22" s="46"/>
    </row>
    <row r="23" spans="3:10" ht="13.5" thickBot="1">
      <c r="C23" s="271" t="s">
        <v>350</v>
      </c>
      <c r="D23" s="273"/>
      <c r="E23" s="271" t="s">
        <v>52</v>
      </c>
      <c r="F23" s="272"/>
      <c r="G23" s="8"/>
      <c r="H23" s="271" t="s">
        <v>51</v>
      </c>
      <c r="I23" s="7"/>
      <c r="J23" s="8"/>
    </row>
    <row r="24" spans="3:10" ht="12.75">
      <c r="C24" s="377"/>
      <c r="D24" s="378" t="s">
        <v>402</v>
      </c>
      <c r="E24" s="346"/>
      <c r="F24" s="350">
        <v>11755</v>
      </c>
      <c r="G24" s="351"/>
      <c r="H24" s="352"/>
      <c r="I24" s="353"/>
      <c r="J24" s="354"/>
    </row>
    <row r="25" spans="3:10" ht="12.75">
      <c r="C25" s="377"/>
      <c r="D25" s="378" t="s">
        <v>351</v>
      </c>
      <c r="E25" s="286"/>
      <c r="F25" s="349">
        <v>597</v>
      </c>
      <c r="G25" s="347"/>
      <c r="H25" s="348"/>
      <c r="I25" s="349"/>
      <c r="J25" s="347">
        <v>6343</v>
      </c>
    </row>
    <row r="26" spans="3:10" ht="12.75">
      <c r="C26" s="377"/>
      <c r="D26" s="378" t="s">
        <v>352</v>
      </c>
      <c r="E26" s="286"/>
      <c r="F26" s="349">
        <v>1058</v>
      </c>
      <c r="G26" s="347"/>
      <c r="H26" s="348"/>
      <c r="I26" s="349"/>
      <c r="J26" s="347">
        <v>6724</v>
      </c>
    </row>
    <row r="27" spans="3:10" ht="12.75">
      <c r="C27" s="377"/>
      <c r="D27" s="378" t="s">
        <v>599</v>
      </c>
      <c r="E27" s="286"/>
      <c r="F27" s="349">
        <v>62</v>
      </c>
      <c r="G27" s="347"/>
      <c r="H27" s="348"/>
      <c r="I27" s="349"/>
      <c r="J27" s="347">
        <v>15</v>
      </c>
    </row>
    <row r="28" spans="3:10" ht="12.75">
      <c r="C28" s="377"/>
      <c r="D28" s="378" t="s">
        <v>600</v>
      </c>
      <c r="E28" s="286"/>
      <c r="F28" s="349">
        <v>168</v>
      </c>
      <c r="G28" s="347"/>
      <c r="H28" s="348"/>
      <c r="I28" s="349"/>
      <c r="J28" s="347">
        <v>228</v>
      </c>
    </row>
    <row r="29" spans="3:10" ht="12.75">
      <c r="C29" s="377"/>
      <c r="D29" s="378" t="s">
        <v>601</v>
      </c>
      <c r="E29" s="286"/>
      <c r="F29" s="349">
        <v>22</v>
      </c>
      <c r="G29" s="347"/>
      <c r="H29" s="348"/>
      <c r="I29" s="349"/>
      <c r="J29" s="347">
        <v>8</v>
      </c>
    </row>
    <row r="30" spans="3:10" ht="12.75">
      <c r="C30" s="377"/>
      <c r="D30" s="378" t="s">
        <v>602</v>
      </c>
      <c r="E30" s="286"/>
      <c r="F30" s="349">
        <v>4</v>
      </c>
      <c r="G30" s="347"/>
      <c r="H30" s="348"/>
      <c r="I30" s="349"/>
      <c r="J30" s="347">
        <v>25</v>
      </c>
    </row>
    <row r="31" spans="3:10" ht="12.75">
      <c r="C31" s="377"/>
      <c r="D31" s="378" t="s">
        <v>603</v>
      </c>
      <c r="E31" s="286"/>
      <c r="F31" s="349">
        <v>4</v>
      </c>
      <c r="G31" s="347"/>
      <c r="H31" s="348"/>
      <c r="I31" s="349"/>
      <c r="J31" s="347">
        <v>30</v>
      </c>
    </row>
    <row r="32" spans="3:10" ht="12.75">
      <c r="C32" s="377"/>
      <c r="D32" s="378" t="s">
        <v>604</v>
      </c>
      <c r="E32" s="286"/>
      <c r="F32" s="349">
        <v>4</v>
      </c>
      <c r="G32" s="347"/>
      <c r="H32" s="348"/>
      <c r="I32" s="349"/>
      <c r="J32" s="347">
        <v>15</v>
      </c>
    </row>
    <row r="33" spans="3:10" ht="12.75">
      <c r="C33" s="377"/>
      <c r="D33" s="378" t="s">
        <v>84</v>
      </c>
      <c r="E33" s="286"/>
      <c r="F33" s="349">
        <v>0</v>
      </c>
      <c r="G33" s="347"/>
      <c r="H33" s="348"/>
      <c r="I33" s="349"/>
      <c r="J33" s="347">
        <v>9</v>
      </c>
    </row>
    <row r="34" spans="3:10" ht="13.5" thickBot="1">
      <c r="C34" s="379"/>
      <c r="D34" s="380" t="s">
        <v>297</v>
      </c>
      <c r="E34" s="345"/>
      <c r="F34" s="376">
        <f>SUM(F24:F33)</f>
        <v>13674</v>
      </c>
      <c r="G34" s="374"/>
      <c r="H34" s="375"/>
      <c r="I34" s="376"/>
      <c r="J34" s="374">
        <f>SUM(J24:J33)</f>
        <v>13397</v>
      </c>
    </row>
    <row r="35" ht="13.5" thickTop="1"/>
    <row r="37" spans="1:11" ht="17.25">
      <c r="A37" s="407" t="s">
        <v>353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9"/>
    </row>
    <row r="38" spans="1:11" ht="18" thickBot="1">
      <c r="A38" s="451" t="s">
        <v>354</v>
      </c>
      <c r="B38" s="452"/>
      <c r="C38" s="452"/>
      <c r="D38" s="452"/>
      <c r="E38" s="452"/>
      <c r="F38" s="452"/>
      <c r="G38" s="452"/>
      <c r="H38" s="452"/>
      <c r="I38" s="452"/>
      <c r="J38" s="452"/>
      <c r="K38" s="453"/>
    </row>
    <row r="39" spans="1:11" ht="12.7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2.75">
      <c r="A40" s="275" t="s">
        <v>355</v>
      </c>
      <c r="B40" s="36" t="s">
        <v>356</v>
      </c>
      <c r="C40" s="36"/>
      <c r="D40" s="36"/>
      <c r="E40" s="40"/>
      <c r="F40" s="40"/>
      <c r="G40" s="40"/>
      <c r="H40" s="40"/>
      <c r="I40" s="40"/>
      <c r="J40" s="40"/>
      <c r="K40" s="46"/>
    </row>
    <row r="41" spans="1:11" ht="12.75">
      <c r="A41" s="275"/>
      <c r="B41" s="36" t="s">
        <v>357</v>
      </c>
      <c r="C41" s="36"/>
      <c r="D41" s="36"/>
      <c r="E41" s="40"/>
      <c r="F41" s="40"/>
      <c r="G41" s="40"/>
      <c r="H41" s="40"/>
      <c r="I41" s="40"/>
      <c r="J41" s="40"/>
      <c r="K41" s="46"/>
    </row>
    <row r="42" spans="1:11" ht="12.75">
      <c r="A42" s="275"/>
      <c r="B42" s="40" t="s">
        <v>531</v>
      </c>
      <c r="C42" s="40"/>
      <c r="D42" s="40"/>
      <c r="E42" s="40"/>
      <c r="F42" s="40"/>
      <c r="G42" s="40"/>
      <c r="H42" s="40"/>
      <c r="I42" s="390"/>
      <c r="J42" s="392">
        <v>0</v>
      </c>
      <c r="K42" s="391"/>
    </row>
    <row r="43" spans="1:11" ht="12.75">
      <c r="A43" s="275"/>
      <c r="B43" s="40" t="s">
        <v>532</v>
      </c>
      <c r="C43" s="40"/>
      <c r="D43" s="40"/>
      <c r="E43" s="40"/>
      <c r="F43" s="40"/>
      <c r="G43" s="40"/>
      <c r="H43" s="40"/>
      <c r="I43" s="349"/>
      <c r="J43" s="392">
        <v>35</v>
      </c>
      <c r="K43" s="394" t="s">
        <v>445</v>
      </c>
    </row>
    <row r="44" spans="1:11" ht="12.75">
      <c r="A44" s="275"/>
      <c r="B44" s="40" t="s">
        <v>533</v>
      </c>
      <c r="C44" s="40"/>
      <c r="D44" s="40"/>
      <c r="E44" s="40"/>
      <c r="F44" s="40"/>
      <c r="G44" s="40"/>
      <c r="H44" s="40"/>
      <c r="I44" s="349"/>
      <c r="J44" s="392">
        <v>18</v>
      </c>
      <c r="K44" s="394" t="s">
        <v>606</v>
      </c>
    </row>
    <row r="45" spans="1:11" ht="12.75">
      <c r="A45" s="275"/>
      <c r="B45" s="40" t="s">
        <v>534</v>
      </c>
      <c r="C45" s="40"/>
      <c r="D45" s="40"/>
      <c r="E45" s="40"/>
      <c r="F45" s="40"/>
      <c r="G45" s="40"/>
      <c r="H45" s="40"/>
      <c r="I45" s="349"/>
      <c r="J45" s="392">
        <v>1</v>
      </c>
      <c r="K45" s="347"/>
    </row>
    <row r="46" spans="1:11" ht="12.75">
      <c r="A46" s="275"/>
      <c r="B46" s="40"/>
      <c r="C46" s="40"/>
      <c r="D46" s="40"/>
      <c r="E46" s="40"/>
      <c r="F46" s="40"/>
      <c r="G46" s="40"/>
      <c r="H46" s="40"/>
      <c r="I46" s="355"/>
      <c r="J46" s="393"/>
      <c r="K46" s="310"/>
    </row>
    <row r="47" spans="1:11" ht="12.75">
      <c r="A47" s="275" t="s">
        <v>358</v>
      </c>
      <c r="B47" s="40" t="s">
        <v>359</v>
      </c>
      <c r="C47" s="40"/>
      <c r="D47" s="40"/>
      <c r="E47" s="40"/>
      <c r="F47" s="40"/>
      <c r="G47" s="40"/>
      <c r="H47" s="40"/>
      <c r="I47" s="355"/>
      <c r="J47" s="393"/>
      <c r="K47" s="310"/>
    </row>
    <row r="48" spans="1:11" ht="12.75">
      <c r="A48" s="275"/>
      <c r="B48" s="40" t="s">
        <v>535</v>
      </c>
      <c r="C48" s="40"/>
      <c r="D48" s="40"/>
      <c r="E48" s="40"/>
      <c r="F48" s="40"/>
      <c r="G48" s="40"/>
      <c r="H48" s="40"/>
      <c r="I48" s="390"/>
      <c r="J48" s="392">
        <v>11</v>
      </c>
      <c r="K48" s="391"/>
    </row>
    <row r="49" spans="1:11" ht="12.75">
      <c r="A49" s="44"/>
      <c r="B49" s="40" t="s">
        <v>536</v>
      </c>
      <c r="C49" s="40"/>
      <c r="D49" s="40"/>
      <c r="E49" s="40"/>
      <c r="F49" s="40"/>
      <c r="G49" s="40"/>
      <c r="H49" s="40"/>
      <c r="I49" s="349"/>
      <c r="J49" s="392">
        <v>4</v>
      </c>
      <c r="K49" s="347"/>
    </row>
    <row r="50" spans="1:11" ht="12.75">
      <c r="A50" s="44"/>
      <c r="B50" s="40" t="s">
        <v>537</v>
      </c>
      <c r="C50" s="40"/>
      <c r="D50" s="40"/>
      <c r="E50" s="40"/>
      <c r="F50" s="40"/>
      <c r="G50" s="40"/>
      <c r="H50" s="40"/>
      <c r="I50" s="349"/>
      <c r="J50" s="392">
        <v>3</v>
      </c>
      <c r="K50" s="347"/>
    </row>
    <row r="51" spans="1:11" ht="12.75">
      <c r="A51" s="54"/>
      <c r="B51" s="9"/>
      <c r="C51" s="9"/>
      <c r="D51" s="9"/>
      <c r="E51" s="9"/>
      <c r="F51" s="9"/>
      <c r="G51" s="9"/>
      <c r="H51" s="9"/>
      <c r="I51" s="356"/>
      <c r="J51" s="356"/>
      <c r="K51" s="309"/>
    </row>
    <row r="53" spans="1:10" ht="14.25">
      <c r="A53" s="395" t="s">
        <v>355</v>
      </c>
      <c r="B53" s="396"/>
      <c r="C53" s="396"/>
      <c r="D53" s="396"/>
      <c r="E53" s="396"/>
      <c r="F53" s="396"/>
      <c r="G53" s="396"/>
      <c r="H53" s="396"/>
      <c r="I53" s="396"/>
      <c r="J53" s="396"/>
    </row>
    <row r="54" spans="1:10" ht="14.25">
      <c r="A54" s="466" t="s">
        <v>607</v>
      </c>
      <c r="B54" s="466"/>
      <c r="C54" s="466"/>
      <c r="D54" s="466"/>
      <c r="E54" s="466"/>
      <c r="F54" s="466"/>
      <c r="G54" s="466"/>
      <c r="H54" s="466"/>
      <c r="I54" s="466"/>
      <c r="J54" s="466"/>
    </row>
    <row r="55" spans="1:10" ht="14.25">
      <c r="A55" s="467" t="s">
        <v>608</v>
      </c>
      <c r="B55" s="467"/>
      <c r="C55" s="467"/>
      <c r="D55" s="467"/>
      <c r="E55" s="467"/>
      <c r="F55" s="467"/>
      <c r="G55" s="467"/>
      <c r="H55" s="467"/>
      <c r="I55" s="467"/>
      <c r="J55" s="467"/>
    </row>
    <row r="56" spans="1:10" ht="12.75">
      <c r="A56" s="467" t="s">
        <v>609</v>
      </c>
      <c r="B56" s="467"/>
      <c r="C56" s="467"/>
      <c r="D56" s="467"/>
      <c r="E56" s="467"/>
      <c r="F56" s="467"/>
      <c r="G56" s="467"/>
      <c r="H56" s="467"/>
      <c r="I56" s="467"/>
      <c r="J56" s="467"/>
    </row>
    <row r="57" spans="1:10" ht="12.75">
      <c r="A57" s="467"/>
      <c r="B57" s="467"/>
      <c r="C57" s="467"/>
      <c r="D57" s="467"/>
      <c r="E57" s="467"/>
      <c r="F57" s="467"/>
      <c r="G57" s="467"/>
      <c r="H57" s="467"/>
      <c r="I57" s="467"/>
      <c r="J57" s="467"/>
    </row>
  </sheetData>
  <sheetProtection/>
  <mergeCells count="10">
    <mergeCell ref="A54:J54"/>
    <mergeCell ref="A55:J55"/>
    <mergeCell ref="A56:J57"/>
    <mergeCell ref="A38:K38"/>
    <mergeCell ref="A37:K37"/>
    <mergeCell ref="A1:K1"/>
    <mergeCell ref="A2:K2"/>
    <mergeCell ref="C19:J19"/>
    <mergeCell ref="C20:J20"/>
    <mergeCell ref="C21:J2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3" r:id="rId1"/>
  <headerFooter scaleWithDoc="0" alignWithMargins="0">
    <oddFooter>&amp;C&amp;F, Page &amp;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9"/>
  <sheetViews>
    <sheetView zoomScale="85" zoomScaleNormal="85" zoomScalePageLayoutView="0" workbookViewId="0" topLeftCell="A1">
      <selection activeCell="C29" sqref="C29"/>
    </sheetView>
  </sheetViews>
  <sheetFormatPr defaultColWidth="9.140625" defaultRowHeight="12.75"/>
  <cols>
    <col min="1" max="1" width="2.7109375" style="76" customWidth="1"/>
    <col min="2" max="2" width="9.140625" style="76" customWidth="1"/>
    <col min="3" max="3" width="5.57421875" style="76" customWidth="1"/>
    <col min="4" max="9" width="11.7109375" style="76" customWidth="1"/>
    <col min="10" max="11" width="12.7109375" style="76" customWidth="1"/>
    <col min="12" max="16384" width="9.140625" style="76" customWidth="1"/>
  </cols>
  <sheetData>
    <row r="1" spans="1:11" ht="17.25">
      <c r="A1" s="407" t="s">
        <v>360</v>
      </c>
      <c r="B1" s="408"/>
      <c r="C1" s="408"/>
      <c r="D1" s="408"/>
      <c r="E1" s="408"/>
      <c r="F1" s="408"/>
      <c r="G1" s="408"/>
      <c r="H1" s="408"/>
      <c r="I1" s="408"/>
      <c r="J1" s="408"/>
      <c r="K1" s="409"/>
    </row>
    <row r="2" spans="1:13" ht="18">
      <c r="A2" s="457" t="s">
        <v>594</v>
      </c>
      <c r="B2" s="458"/>
      <c r="C2" s="458"/>
      <c r="D2" s="458"/>
      <c r="E2" s="458"/>
      <c r="F2" s="458"/>
      <c r="G2" s="458"/>
      <c r="H2" s="458"/>
      <c r="I2" s="458"/>
      <c r="J2" s="458"/>
      <c r="K2" s="459"/>
      <c r="M2" s="308"/>
    </row>
    <row r="3" spans="1:13" ht="12.75">
      <c r="A3" s="171"/>
      <c r="B3" s="172"/>
      <c r="C3" s="105"/>
      <c r="D3" s="105"/>
      <c r="E3" s="105"/>
      <c r="F3" s="105"/>
      <c r="G3" s="105"/>
      <c r="H3" s="105"/>
      <c r="I3" s="105"/>
      <c r="J3" s="105"/>
      <c r="K3" s="94"/>
      <c r="M3"/>
    </row>
    <row r="4" spans="1:13" ht="12.75">
      <c r="A4" s="477" t="s">
        <v>336</v>
      </c>
      <c r="B4" s="478"/>
      <c r="C4" s="479"/>
      <c r="D4" s="172"/>
      <c r="E4" s="172"/>
      <c r="F4" s="267"/>
      <c r="G4" s="267"/>
      <c r="H4" s="267"/>
      <c r="I4" s="267"/>
      <c r="J4" s="267"/>
      <c r="K4" s="85"/>
      <c r="M4"/>
    </row>
    <row r="5" spans="1:13" ht="13.5" thickBot="1">
      <c r="A5" s="474" t="s">
        <v>501</v>
      </c>
      <c r="B5" s="475"/>
      <c r="C5" s="476"/>
      <c r="D5" s="278" t="s">
        <v>361</v>
      </c>
      <c r="E5" s="279" t="s">
        <v>362</v>
      </c>
      <c r="F5" s="280" t="s">
        <v>363</v>
      </c>
      <c r="G5" s="279" t="s">
        <v>364</v>
      </c>
      <c r="H5" s="279" t="s">
        <v>365</v>
      </c>
      <c r="I5" s="279" t="s">
        <v>366</v>
      </c>
      <c r="J5" s="279" t="s">
        <v>367</v>
      </c>
      <c r="K5" s="279" t="s">
        <v>368</v>
      </c>
      <c r="M5"/>
    </row>
    <row r="6" spans="1:13" ht="12.75">
      <c r="A6" s="281" t="s">
        <v>502</v>
      </c>
      <c r="B6" s="282"/>
      <c r="C6" s="241"/>
      <c r="D6" s="309">
        <v>190425</v>
      </c>
      <c r="E6" s="300">
        <v>196295</v>
      </c>
      <c r="F6" s="356">
        <v>259062</v>
      </c>
      <c r="G6" s="300">
        <v>217829</v>
      </c>
      <c r="H6" s="300">
        <v>273542</v>
      </c>
      <c r="I6" s="300">
        <v>378720</v>
      </c>
      <c r="J6" s="300">
        <v>399585</v>
      </c>
      <c r="K6" s="370">
        <f aca="true" t="shared" si="0" ref="K6:K11">SUM(D6:J6)</f>
        <v>1915458</v>
      </c>
      <c r="M6"/>
    </row>
    <row r="7" spans="1:13" ht="12.75">
      <c r="A7" s="53" t="s">
        <v>339</v>
      </c>
      <c r="B7" s="30"/>
      <c r="C7" s="86"/>
      <c r="D7" s="311">
        <v>31</v>
      </c>
      <c r="E7" s="297">
        <v>21</v>
      </c>
      <c r="F7" s="359">
        <v>40</v>
      </c>
      <c r="G7" s="297">
        <v>42</v>
      </c>
      <c r="H7" s="297">
        <v>45</v>
      </c>
      <c r="I7" s="297">
        <v>107</v>
      </c>
      <c r="J7" s="297">
        <v>37</v>
      </c>
      <c r="K7" s="312">
        <f t="shared" si="0"/>
        <v>323</v>
      </c>
      <c r="M7"/>
    </row>
    <row r="8" spans="1:13" ht="12.75">
      <c r="A8" s="53" t="s">
        <v>340</v>
      </c>
      <c r="B8" s="30"/>
      <c r="C8" s="86"/>
      <c r="D8" s="311">
        <v>2981</v>
      </c>
      <c r="E8" s="297">
        <v>4506</v>
      </c>
      <c r="F8" s="359">
        <v>7660</v>
      </c>
      <c r="G8" s="297">
        <v>3170</v>
      </c>
      <c r="H8" s="297">
        <v>7318</v>
      </c>
      <c r="I8" s="297">
        <v>8516</v>
      </c>
      <c r="J8" s="297">
        <v>9820</v>
      </c>
      <c r="K8" s="312">
        <f t="shared" si="0"/>
        <v>43971</v>
      </c>
      <c r="M8"/>
    </row>
    <row r="9" spans="1:13" ht="12.75">
      <c r="A9" s="53" t="s">
        <v>341</v>
      </c>
      <c r="B9" s="30"/>
      <c r="C9" s="86"/>
      <c r="D9" s="311">
        <v>3552</v>
      </c>
      <c r="E9" s="297">
        <v>3799</v>
      </c>
      <c r="F9" s="359">
        <v>1623</v>
      </c>
      <c r="G9" s="297">
        <v>10626</v>
      </c>
      <c r="H9" s="297">
        <v>11263</v>
      </c>
      <c r="I9" s="297">
        <v>9847</v>
      </c>
      <c r="J9" s="297">
        <v>14636</v>
      </c>
      <c r="K9" s="312">
        <f t="shared" si="0"/>
        <v>55346</v>
      </c>
      <c r="M9"/>
    </row>
    <row r="10" spans="1:13" ht="12.75">
      <c r="A10" s="53" t="s">
        <v>342</v>
      </c>
      <c r="B10" s="30"/>
      <c r="C10" s="86"/>
      <c r="D10" s="311">
        <v>30</v>
      </c>
      <c r="E10" s="297">
        <v>21</v>
      </c>
      <c r="F10" s="359">
        <v>168</v>
      </c>
      <c r="G10" s="297">
        <v>-121</v>
      </c>
      <c r="H10" s="297">
        <v>289</v>
      </c>
      <c r="I10" s="297">
        <v>-259</v>
      </c>
      <c r="J10" s="297">
        <v>5</v>
      </c>
      <c r="K10" s="312">
        <f t="shared" si="0"/>
        <v>133</v>
      </c>
      <c r="M10" s="357"/>
    </row>
    <row r="11" spans="1:13" ht="12.75">
      <c r="A11" s="358" t="s">
        <v>593</v>
      </c>
      <c r="B11" s="30"/>
      <c r="C11" s="86"/>
      <c r="D11" s="311">
        <v>0</v>
      </c>
      <c r="E11" s="297">
        <v>0</v>
      </c>
      <c r="F11" s="359">
        <v>0</v>
      </c>
      <c r="G11" s="297">
        <v>0</v>
      </c>
      <c r="H11" s="297">
        <v>0</v>
      </c>
      <c r="I11" s="297">
        <v>0</v>
      </c>
      <c r="J11" s="297">
        <v>0</v>
      </c>
      <c r="K11" s="312">
        <f t="shared" si="0"/>
        <v>0</v>
      </c>
      <c r="M11" s="339"/>
    </row>
    <row r="12" spans="1:13" ht="13.5" thickBot="1">
      <c r="A12" s="53"/>
      <c r="B12" s="30"/>
      <c r="C12" s="242" t="s">
        <v>297</v>
      </c>
      <c r="D12" s="298">
        <f aca="true" t="shared" si="1" ref="D12:J12">SUM(D6:D11)</f>
        <v>197019</v>
      </c>
      <c r="E12" s="298">
        <f t="shared" si="1"/>
        <v>204642</v>
      </c>
      <c r="F12" s="387">
        <f t="shared" si="1"/>
        <v>268553</v>
      </c>
      <c r="G12" s="298">
        <f t="shared" si="1"/>
        <v>231546</v>
      </c>
      <c r="H12" s="298">
        <f t="shared" si="1"/>
        <v>292457</v>
      </c>
      <c r="I12" s="298">
        <f t="shared" si="1"/>
        <v>396931</v>
      </c>
      <c r="J12" s="298">
        <f t="shared" si="1"/>
        <v>424083</v>
      </c>
      <c r="K12" s="328">
        <f>SUM(K6:K11)</f>
        <v>2015231</v>
      </c>
      <c r="M12" s="357"/>
    </row>
    <row r="13" spans="1:13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  <c r="M13" s="357"/>
    </row>
    <row r="14" spans="1:13" ht="12.75">
      <c r="A14" s="54"/>
      <c r="B14" s="9"/>
      <c r="C14" s="9"/>
      <c r="D14" s="9"/>
      <c r="E14" s="9"/>
      <c r="F14" s="9"/>
      <c r="G14" s="9"/>
      <c r="H14" s="9"/>
      <c r="I14" s="9"/>
      <c r="J14" s="9"/>
      <c r="K14" s="85"/>
      <c r="M14" s="357"/>
    </row>
    <row r="15" spans="1:13" ht="12.75">
      <c r="A15" s="471" t="s">
        <v>336</v>
      </c>
      <c r="B15" s="472"/>
      <c r="C15" s="473"/>
      <c r="D15" s="171"/>
      <c r="E15" s="172"/>
      <c r="F15" s="172"/>
      <c r="G15" s="172"/>
      <c r="H15" s="172"/>
      <c r="I15" s="265"/>
      <c r="J15" s="283" t="s">
        <v>297</v>
      </c>
      <c r="K15" s="270" t="s">
        <v>297</v>
      </c>
      <c r="M15" s="357"/>
    </row>
    <row r="16" spans="1:13" ht="13.5" thickBot="1">
      <c r="A16" s="474" t="s">
        <v>501</v>
      </c>
      <c r="B16" s="475"/>
      <c r="C16" s="476"/>
      <c r="D16" s="276" t="s">
        <v>369</v>
      </c>
      <c r="E16" s="276" t="s">
        <v>370</v>
      </c>
      <c r="F16" s="271" t="s">
        <v>371</v>
      </c>
      <c r="G16" s="277" t="s">
        <v>372</v>
      </c>
      <c r="H16" s="277" t="s">
        <v>373</v>
      </c>
      <c r="I16" s="277" t="s">
        <v>368</v>
      </c>
      <c r="J16" s="277" t="s">
        <v>500</v>
      </c>
      <c r="K16" s="274" t="s">
        <v>374</v>
      </c>
      <c r="M16" s="357"/>
    </row>
    <row r="17" spans="1:13" ht="12.75">
      <c r="A17" s="281" t="s">
        <v>502</v>
      </c>
      <c r="B17" s="282"/>
      <c r="C17" s="241"/>
      <c r="D17" s="300">
        <v>376862</v>
      </c>
      <c r="E17" s="300">
        <v>390249</v>
      </c>
      <c r="F17" s="360">
        <v>319706</v>
      </c>
      <c r="G17" s="300">
        <v>301158</v>
      </c>
      <c r="H17" s="300">
        <v>205256</v>
      </c>
      <c r="I17" s="369">
        <f aca="true" t="shared" si="2" ref="I17:I22">SUM(D17:H17)</f>
        <v>1593231</v>
      </c>
      <c r="J17" s="369">
        <f aca="true" t="shared" si="3" ref="J17:J22">+I17+K6</f>
        <v>3508689</v>
      </c>
      <c r="K17" s="300">
        <v>3298993.12</v>
      </c>
      <c r="M17" s="357"/>
    </row>
    <row r="18" spans="1:13" ht="12.75">
      <c r="A18" s="53" t="s">
        <v>339</v>
      </c>
      <c r="B18" s="30"/>
      <c r="C18" s="86"/>
      <c r="D18" s="297">
        <v>43</v>
      </c>
      <c r="E18" s="297">
        <v>54</v>
      </c>
      <c r="F18" s="361">
        <v>48</v>
      </c>
      <c r="G18" s="297">
        <v>49</v>
      </c>
      <c r="H18" s="297">
        <v>26</v>
      </c>
      <c r="I18" s="329">
        <f t="shared" si="2"/>
        <v>220</v>
      </c>
      <c r="J18" s="329">
        <f t="shared" si="3"/>
        <v>543</v>
      </c>
      <c r="K18" s="297">
        <v>469</v>
      </c>
      <c r="M18" s="357"/>
    </row>
    <row r="19" spans="1:13" ht="12.75">
      <c r="A19" s="53" t="s">
        <v>340</v>
      </c>
      <c r="B19" s="30"/>
      <c r="C19" s="86"/>
      <c r="D19" s="297">
        <v>11230</v>
      </c>
      <c r="E19" s="297">
        <v>9925</v>
      </c>
      <c r="F19" s="361">
        <v>8545</v>
      </c>
      <c r="G19" s="297">
        <v>5036</v>
      </c>
      <c r="H19" s="297">
        <v>2526</v>
      </c>
      <c r="I19" s="329">
        <f t="shared" si="2"/>
        <v>37262</v>
      </c>
      <c r="J19" s="329">
        <f t="shared" si="3"/>
        <v>81233</v>
      </c>
      <c r="K19" s="297">
        <v>70371</v>
      </c>
      <c r="M19" s="357"/>
    </row>
    <row r="20" spans="1:13" ht="12.75">
      <c r="A20" s="53" t="s">
        <v>341</v>
      </c>
      <c r="B20" s="30"/>
      <c r="C20" s="86"/>
      <c r="D20" s="297">
        <v>12785</v>
      </c>
      <c r="E20" s="297">
        <v>13721</v>
      </c>
      <c r="F20" s="361">
        <v>10783</v>
      </c>
      <c r="G20" s="297">
        <v>11016</v>
      </c>
      <c r="H20" s="297">
        <v>3478</v>
      </c>
      <c r="I20" s="329">
        <f t="shared" si="2"/>
        <v>51783</v>
      </c>
      <c r="J20" s="329">
        <f t="shared" si="3"/>
        <v>107129</v>
      </c>
      <c r="K20" s="297">
        <v>86108</v>
      </c>
      <c r="M20" s="357"/>
    </row>
    <row r="21" spans="1:13" ht="12.75">
      <c r="A21" s="53" t="s">
        <v>342</v>
      </c>
      <c r="B21" s="30"/>
      <c r="C21" s="86"/>
      <c r="D21" s="297">
        <v>8</v>
      </c>
      <c r="E21" s="297">
        <v>52</v>
      </c>
      <c r="F21" s="361">
        <v>-33</v>
      </c>
      <c r="G21" s="297">
        <v>9</v>
      </c>
      <c r="H21" s="297">
        <v>2</v>
      </c>
      <c r="I21" s="329">
        <f t="shared" si="2"/>
        <v>38</v>
      </c>
      <c r="J21" s="329">
        <f t="shared" si="3"/>
        <v>171</v>
      </c>
      <c r="K21" s="297">
        <v>1903</v>
      </c>
      <c r="M21" s="357"/>
    </row>
    <row r="22" spans="1:13" ht="12.75">
      <c r="A22" s="358" t="s">
        <v>593</v>
      </c>
      <c r="B22" s="30"/>
      <c r="C22" s="86"/>
      <c r="D22" s="297">
        <v>0</v>
      </c>
      <c r="E22" s="297">
        <v>0</v>
      </c>
      <c r="F22" s="361">
        <v>0</v>
      </c>
      <c r="G22" s="297">
        <v>0</v>
      </c>
      <c r="H22" s="297">
        <v>0</v>
      </c>
      <c r="I22" s="329">
        <f t="shared" si="2"/>
        <v>0</v>
      </c>
      <c r="J22" s="329">
        <f t="shared" si="3"/>
        <v>0</v>
      </c>
      <c r="K22" s="297">
        <v>4769</v>
      </c>
      <c r="M22" s="339"/>
    </row>
    <row r="23" spans="1:11" ht="13.5" thickBot="1">
      <c r="A23" s="53"/>
      <c r="B23" s="30"/>
      <c r="C23" s="242" t="s">
        <v>297</v>
      </c>
      <c r="D23" s="298">
        <f aca="true" t="shared" si="4" ref="D23:K23">SUM(D17:D22)</f>
        <v>400928</v>
      </c>
      <c r="E23" s="298">
        <f t="shared" si="4"/>
        <v>414001</v>
      </c>
      <c r="F23" s="388">
        <f t="shared" si="4"/>
        <v>339049</v>
      </c>
      <c r="G23" s="298">
        <f t="shared" si="4"/>
        <v>317268</v>
      </c>
      <c r="H23" s="298">
        <f t="shared" si="4"/>
        <v>211288</v>
      </c>
      <c r="I23" s="298">
        <f t="shared" si="4"/>
        <v>1682534</v>
      </c>
      <c r="J23" s="298">
        <f t="shared" si="4"/>
        <v>3697765</v>
      </c>
      <c r="K23" s="298">
        <f t="shared" si="4"/>
        <v>3462613.12</v>
      </c>
    </row>
    <row r="24" spans="1:11" ht="16.5" customHeight="1" thickTop="1">
      <c r="A24" s="173">
        <v>1</v>
      </c>
      <c r="B24" s="27" t="s">
        <v>375</v>
      </c>
      <c r="C24" s="40"/>
      <c r="D24" s="40"/>
      <c r="E24" s="40"/>
      <c r="F24" s="40"/>
      <c r="G24" s="40"/>
      <c r="H24" s="40"/>
      <c r="I24" s="40"/>
      <c r="J24" s="40"/>
      <c r="K24" s="46"/>
    </row>
    <row r="25" spans="1:11" ht="16.5" customHeight="1">
      <c r="A25" s="173"/>
      <c r="B25" s="27"/>
      <c r="C25" s="40"/>
      <c r="D25" s="40"/>
      <c r="E25" s="40"/>
      <c r="F25" s="40"/>
      <c r="G25" s="40"/>
      <c r="H25" s="40"/>
      <c r="I25" s="40"/>
      <c r="J25" s="40"/>
      <c r="K25" s="46"/>
    </row>
    <row r="26" spans="1:11" ht="12.75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6"/>
    </row>
    <row r="27" spans="1:11" ht="12.75">
      <c r="A27" s="44"/>
      <c r="B27" s="40"/>
      <c r="C27" s="40" t="s">
        <v>376</v>
      </c>
      <c r="D27" s="40"/>
      <c r="E27" s="40"/>
      <c r="F27" s="40"/>
      <c r="G27" s="337" t="s">
        <v>611</v>
      </c>
      <c r="H27" s="40"/>
      <c r="I27" s="381">
        <f>('D4-6'!K16+'D4-6'!I16)*4.1333</f>
        <v>55373.820100000004</v>
      </c>
      <c r="J27" s="337" t="s">
        <v>445</v>
      </c>
      <c r="K27" s="46"/>
    </row>
    <row r="28" spans="1:11" ht="12.75">
      <c r="A28" s="44"/>
      <c r="B28" s="40"/>
      <c r="C28" s="40"/>
      <c r="D28" s="40"/>
      <c r="E28" s="40"/>
      <c r="F28" s="40"/>
      <c r="G28" s="40"/>
      <c r="H28" s="40"/>
      <c r="I28" s="40"/>
      <c r="J28" s="40"/>
      <c r="K28" s="46"/>
    </row>
    <row r="29" spans="1:11" ht="12.75">
      <c r="A29" s="54"/>
      <c r="B29" s="334"/>
      <c r="C29" s="334" t="s">
        <v>612</v>
      </c>
      <c r="D29" s="334"/>
      <c r="E29" s="9"/>
      <c r="F29" s="9"/>
      <c r="G29" s="9"/>
      <c r="H29" s="9"/>
      <c r="I29" s="9"/>
      <c r="J29" s="9"/>
      <c r="K29" s="85"/>
    </row>
  </sheetData>
  <sheetProtection/>
  <mergeCells count="6">
    <mergeCell ref="A15:C15"/>
    <mergeCell ref="A16:C16"/>
    <mergeCell ref="A1:K1"/>
    <mergeCell ref="A2:K2"/>
    <mergeCell ref="A4:C4"/>
    <mergeCell ref="A5:C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9" r:id="rId1"/>
  <headerFooter scaleWithDoc="0" alignWithMargins="0">
    <oddFooter>&amp;C&amp;F, Page &amp;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140625" style="76" customWidth="1"/>
    <col min="2" max="2" width="6.140625" style="76" customWidth="1"/>
    <col min="3" max="3" width="8.00390625" style="76" customWidth="1"/>
    <col min="4" max="4" width="11.57421875" style="76" customWidth="1"/>
    <col min="5" max="5" width="9.140625" style="76" customWidth="1"/>
    <col min="6" max="6" width="8.00390625" style="76" customWidth="1"/>
    <col min="7" max="7" width="2.140625" style="76" customWidth="1"/>
    <col min="8" max="10" width="9.140625" style="76" customWidth="1"/>
    <col min="11" max="11" width="15.28125" style="76" customWidth="1"/>
    <col min="12" max="16384" width="9.140625" style="76" customWidth="1"/>
  </cols>
  <sheetData>
    <row r="1" spans="1:11" ht="17.25">
      <c r="A1" s="406" t="s">
        <v>377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ht="17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12.75">
      <c r="A4" s="284" t="s">
        <v>378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7" spans="1:11" ht="13.5" thickBot="1">
      <c r="A7" s="285">
        <v>131</v>
      </c>
      <c r="B7" s="76" t="s">
        <v>539</v>
      </c>
      <c r="G7" s="76" t="s">
        <v>379</v>
      </c>
      <c r="H7" s="362"/>
      <c r="I7" s="362"/>
      <c r="J7" s="362"/>
      <c r="K7" s="363">
        <f>+'A-1d'!H33</f>
        <v>93066.74</v>
      </c>
    </row>
    <row r="8" spans="1:11" ht="13.5" thickTop="1">
      <c r="A8" s="285"/>
      <c r="H8" s="40"/>
      <c r="I8" s="40"/>
      <c r="J8" s="40"/>
      <c r="K8" s="355"/>
    </row>
    <row r="9" spans="1:11" ht="13.5" thickBot="1">
      <c r="A9" s="285">
        <v>100.3</v>
      </c>
      <c r="B9" s="76" t="s">
        <v>538</v>
      </c>
      <c r="G9" s="76" t="s">
        <v>379</v>
      </c>
      <c r="H9" s="362"/>
      <c r="I9" s="362"/>
      <c r="J9" s="362"/>
      <c r="K9" s="363">
        <f>+'A-1d'!H12</f>
        <v>4788284.15000001</v>
      </c>
    </row>
    <row r="10" spans="1:11" ht="13.5" thickTop="1">
      <c r="A10" s="285"/>
      <c r="H10" s="40"/>
      <c r="I10" s="40"/>
      <c r="J10" s="40"/>
      <c r="K10" s="355"/>
    </row>
    <row r="11" spans="1:11" ht="13.5" thickBot="1">
      <c r="A11" s="285">
        <v>241</v>
      </c>
      <c r="B11" s="76" t="s">
        <v>540</v>
      </c>
      <c r="G11" s="76" t="s">
        <v>379</v>
      </c>
      <c r="H11" s="362"/>
      <c r="I11" s="362"/>
      <c r="J11" s="362"/>
      <c r="K11" s="363">
        <f>+'A-1d'!H29</f>
        <v>6299820.26</v>
      </c>
    </row>
    <row r="12" spans="1:11" ht="13.5" thickTop="1">
      <c r="A12" s="285"/>
      <c r="H12" s="40"/>
      <c r="I12" s="40"/>
      <c r="J12" s="40"/>
      <c r="K12" s="355"/>
    </row>
    <row r="13" spans="1:11" ht="13.5" thickBot="1">
      <c r="A13" s="285">
        <v>265</v>
      </c>
      <c r="B13" s="76" t="s">
        <v>541</v>
      </c>
      <c r="G13" s="76" t="s">
        <v>379</v>
      </c>
      <c r="H13" s="362"/>
      <c r="I13" s="362"/>
      <c r="J13" s="362"/>
      <c r="K13" s="363">
        <f>+'A-1d'!H28</f>
        <v>2116593.27</v>
      </c>
    </row>
    <row r="14" ht="13.5" thickTop="1"/>
  </sheetData>
  <sheetProtection/>
  <mergeCells count="1">
    <mergeCell ref="A1:K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4" r:id="rId1"/>
  <headerFooter scaleWithDoc="0" alignWithMargins="0">
    <oddFooter>&amp;C&amp;F, Page &amp;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0"/>
  <sheetViews>
    <sheetView zoomScaleSheetLayoutView="100" zoomScalePageLayoutView="0" workbookViewId="0" topLeftCell="A1">
      <selection activeCell="P37" sqref="P37"/>
    </sheetView>
  </sheetViews>
  <sheetFormatPr defaultColWidth="9.140625" defaultRowHeight="12.75"/>
  <cols>
    <col min="1" max="1" width="3.7109375" style="76" customWidth="1"/>
    <col min="2" max="2" width="9.140625" style="76" customWidth="1"/>
    <col min="3" max="3" width="5.140625" style="76" customWidth="1"/>
    <col min="4" max="16384" width="9.140625" style="76" customWidth="1"/>
  </cols>
  <sheetData>
    <row r="1" spans="1:12" ht="18" thickTop="1">
      <c r="A1" s="483" t="s">
        <v>516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5"/>
    </row>
    <row r="2" spans="1:12" ht="14.25" thickBot="1">
      <c r="A2" s="486" t="s">
        <v>523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8"/>
    </row>
    <row r="3" spans="1:12" ht="12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2.75">
      <c r="A4" s="183"/>
      <c r="B4" s="40"/>
      <c r="C4" s="40"/>
      <c r="D4" s="40"/>
      <c r="E4" s="40"/>
      <c r="F4" s="40"/>
      <c r="G4" s="40"/>
      <c r="H4" s="40"/>
      <c r="I4" s="40"/>
      <c r="J4" s="40"/>
      <c r="K4" s="40"/>
      <c r="L4" s="79"/>
    </row>
    <row r="5" spans="1:12" s="97" customFormat="1" ht="13.5">
      <c r="A5" s="174" t="s">
        <v>552</v>
      </c>
      <c r="B5" s="184"/>
      <c r="C5" s="185"/>
      <c r="D5" s="482" t="s">
        <v>595</v>
      </c>
      <c r="E5" s="482"/>
      <c r="F5" s="482"/>
      <c r="G5" s="482"/>
      <c r="H5" s="482"/>
      <c r="I5" s="482"/>
      <c r="J5" s="482"/>
      <c r="K5" s="482"/>
      <c r="L5" s="364"/>
    </row>
    <row r="6" spans="1:12" s="97" customFormat="1" ht="13.5">
      <c r="A6" s="174"/>
      <c r="D6" s="489" t="s">
        <v>563</v>
      </c>
      <c r="E6" s="489"/>
      <c r="F6" s="489"/>
      <c r="G6" s="489"/>
      <c r="H6" s="489"/>
      <c r="I6" s="489"/>
      <c r="J6" s="489"/>
      <c r="K6" s="489"/>
      <c r="L6" s="490"/>
    </row>
    <row r="7" spans="1:12" s="97" customFormat="1" ht="13.5">
      <c r="A7" s="17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6"/>
    </row>
    <row r="8" spans="1:12" s="97" customFormat="1" ht="13.5">
      <c r="A8" s="174" t="s">
        <v>453</v>
      </c>
      <c r="B8" s="480" t="s">
        <v>577</v>
      </c>
      <c r="C8" s="480"/>
      <c r="D8" s="480"/>
      <c r="E8" s="480"/>
      <c r="F8" s="480"/>
      <c r="G8" s="480"/>
      <c r="H8" s="480"/>
      <c r="I8" s="480"/>
      <c r="J8" s="480"/>
      <c r="K8" s="480"/>
      <c r="L8" s="186" t="s">
        <v>559</v>
      </c>
    </row>
    <row r="9" spans="1:12" s="97" customFormat="1" ht="13.5">
      <c r="A9" s="174"/>
      <c r="B9" s="489" t="s">
        <v>558</v>
      </c>
      <c r="C9" s="489"/>
      <c r="D9" s="489"/>
      <c r="E9" s="489"/>
      <c r="F9" s="489"/>
      <c r="G9" s="489"/>
      <c r="H9" s="489"/>
      <c r="I9" s="489"/>
      <c r="J9" s="489"/>
      <c r="K9" s="489"/>
      <c r="L9" s="186"/>
    </row>
    <row r="10" spans="1:12" s="97" customFormat="1" ht="13.5">
      <c r="A10" s="17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6"/>
    </row>
    <row r="11" spans="1:12" s="97" customFormat="1" ht="13.5">
      <c r="A11" s="174" t="s">
        <v>453</v>
      </c>
      <c r="B11" s="480" t="s">
        <v>581</v>
      </c>
      <c r="C11" s="480"/>
      <c r="D11" s="480"/>
      <c r="E11" s="480"/>
      <c r="F11" s="480"/>
      <c r="G11" s="480"/>
      <c r="H11" s="480"/>
      <c r="I11" s="480"/>
      <c r="J11" s="480"/>
      <c r="K11" s="480"/>
      <c r="L11" s="481"/>
    </row>
    <row r="12" spans="1:12" s="97" customFormat="1" ht="13.5">
      <c r="A12" s="174"/>
      <c r="B12" s="489" t="s">
        <v>553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90"/>
    </row>
    <row r="13" spans="1:12" s="97" customFormat="1" ht="13.5">
      <c r="A13" s="174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s="97" customFormat="1" ht="13.5">
      <c r="A14" s="174" t="s">
        <v>560</v>
      </c>
      <c r="B14" s="480" t="s">
        <v>578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1"/>
    </row>
    <row r="15" spans="1:12" s="97" customFormat="1" ht="13.5">
      <c r="A15" s="174"/>
      <c r="B15" s="489" t="s">
        <v>561</v>
      </c>
      <c r="C15" s="489"/>
      <c r="D15" s="489"/>
      <c r="E15" s="489"/>
      <c r="F15" s="489"/>
      <c r="G15" s="489"/>
      <c r="H15" s="489"/>
      <c r="I15" s="489"/>
      <c r="J15" s="489"/>
      <c r="K15" s="489"/>
      <c r="L15" s="490"/>
    </row>
    <row r="16" spans="1:12" s="97" customFormat="1" ht="13.5">
      <c r="A16" s="17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</row>
    <row r="17" spans="1:12" s="97" customFormat="1" ht="13.5">
      <c r="A17" s="174" t="s">
        <v>554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6"/>
    </row>
    <row r="18" spans="1:12" s="97" customFormat="1" ht="13.5">
      <c r="A18" s="174" t="s">
        <v>555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6"/>
    </row>
    <row r="19" spans="1:12" s="97" customFormat="1" ht="13.5">
      <c r="A19" s="174" t="s">
        <v>556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</row>
    <row r="20" spans="1:12" s="97" customFormat="1" ht="13.5">
      <c r="A20" s="174" t="s">
        <v>564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6"/>
    </row>
    <row r="21" spans="1:12" s="97" customFormat="1" ht="13.5">
      <c r="A21" s="174"/>
      <c r="B21" s="184"/>
      <c r="C21" s="184"/>
      <c r="D21" s="187"/>
      <c r="E21" s="187"/>
      <c r="F21" s="187"/>
      <c r="G21" s="187"/>
      <c r="H21" s="184"/>
      <c r="I21" s="184"/>
      <c r="J21" s="189"/>
      <c r="K21" s="189"/>
      <c r="L21" s="190"/>
    </row>
    <row r="22" spans="1:12" s="97" customFormat="1" ht="13.5">
      <c r="A22" s="17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6"/>
    </row>
    <row r="23" spans="1:12" s="97" customFormat="1" ht="30" customHeight="1">
      <c r="A23" s="174"/>
      <c r="B23" s="492" t="s">
        <v>596</v>
      </c>
      <c r="C23" s="492"/>
      <c r="D23" s="492"/>
      <c r="E23" s="492"/>
      <c r="F23" s="492"/>
      <c r="G23" s="184"/>
      <c r="H23" s="493"/>
      <c r="I23" s="493"/>
      <c r="J23" s="493"/>
      <c r="K23" s="493"/>
      <c r="L23" s="186"/>
    </row>
    <row r="24" spans="1:12" s="97" customFormat="1" ht="13.5">
      <c r="A24" s="174"/>
      <c r="B24" s="491" t="s">
        <v>562</v>
      </c>
      <c r="C24" s="491"/>
      <c r="D24" s="491"/>
      <c r="E24" s="491"/>
      <c r="F24" s="491"/>
      <c r="G24" s="184"/>
      <c r="H24" s="491" t="s">
        <v>380</v>
      </c>
      <c r="I24" s="491"/>
      <c r="J24" s="491"/>
      <c r="K24" s="491"/>
      <c r="L24" s="186"/>
    </row>
    <row r="25" spans="1:12" s="97" customFormat="1" ht="13.5">
      <c r="A25" s="17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6"/>
    </row>
    <row r="26" spans="1:12" s="97" customFormat="1" ht="13.5">
      <c r="A26" s="17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6"/>
    </row>
    <row r="27" spans="1:12" s="97" customFormat="1" ht="13.5">
      <c r="A27" s="174"/>
      <c r="B27" s="494" t="s">
        <v>597</v>
      </c>
      <c r="C27" s="494"/>
      <c r="D27" s="494"/>
      <c r="E27" s="494"/>
      <c r="F27" s="494"/>
      <c r="G27" s="184"/>
      <c r="H27" s="495" t="s">
        <v>610</v>
      </c>
      <c r="I27" s="480"/>
      <c r="J27" s="480"/>
      <c r="K27" s="480"/>
      <c r="L27" s="186"/>
    </row>
    <row r="28" spans="1:12" s="97" customFormat="1" ht="13.5">
      <c r="A28" s="174"/>
      <c r="B28" s="491" t="s">
        <v>557</v>
      </c>
      <c r="C28" s="491"/>
      <c r="D28" s="491"/>
      <c r="E28" s="491"/>
      <c r="F28" s="491"/>
      <c r="G28" s="184"/>
      <c r="H28" s="491" t="s">
        <v>381</v>
      </c>
      <c r="I28" s="491"/>
      <c r="J28" s="491"/>
      <c r="K28" s="491"/>
      <c r="L28" s="186"/>
    </row>
    <row r="29" spans="1:12" s="97" customFormat="1" ht="13.5">
      <c r="A29" s="174"/>
      <c r="B29" s="2"/>
      <c r="C29" s="2"/>
      <c r="D29" s="2"/>
      <c r="E29" s="2"/>
      <c r="F29" s="2"/>
      <c r="G29" s="184"/>
      <c r="H29" s="2"/>
      <c r="I29" s="2"/>
      <c r="J29" s="2"/>
      <c r="K29" s="2"/>
      <c r="L29" s="192"/>
    </row>
    <row r="30" spans="1:12" ht="13.5" thickBot="1">
      <c r="A30" s="19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ht="13.5" thickTop="1"/>
  </sheetData>
  <sheetProtection/>
  <mergeCells count="18">
    <mergeCell ref="B28:F28"/>
    <mergeCell ref="H28:K28"/>
    <mergeCell ref="B12:L12"/>
    <mergeCell ref="B23:F23"/>
    <mergeCell ref="H23:K23"/>
    <mergeCell ref="B24:F24"/>
    <mergeCell ref="H24:K24"/>
    <mergeCell ref="B27:F27"/>
    <mergeCell ref="B15:L15"/>
    <mergeCell ref="H27:K27"/>
    <mergeCell ref="B14:L14"/>
    <mergeCell ref="D5:K5"/>
    <mergeCell ref="A1:L1"/>
    <mergeCell ref="A2:L2"/>
    <mergeCell ref="B11:L11"/>
    <mergeCell ref="D6:L6"/>
    <mergeCell ref="B9:K9"/>
    <mergeCell ref="B8:K8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9" r:id="rId1"/>
  <headerFooter scaleWithDoc="0" alignWithMargins="0">
    <oddFooter>&amp;C&amp;F, Page &amp;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5.7109375" style="76" customWidth="1"/>
    <col min="2" max="3" width="9.140625" style="76" customWidth="1"/>
    <col min="4" max="4" width="9.421875" style="76" customWidth="1"/>
    <col min="5" max="5" width="9.140625" style="75" customWidth="1"/>
    <col min="6" max="16384" width="9.140625" style="76" customWidth="1"/>
  </cols>
  <sheetData>
    <row r="1" spans="1:5" ht="17.25">
      <c r="A1" s="406" t="s">
        <v>382</v>
      </c>
      <c r="B1" s="406"/>
      <c r="C1" s="406"/>
      <c r="D1" s="406"/>
      <c r="E1" s="75" t="s">
        <v>26</v>
      </c>
    </row>
    <row r="2" spans="1:4" ht="17.25">
      <c r="A2" s="38"/>
      <c r="B2" s="38"/>
      <c r="C2" s="38"/>
      <c r="D2" s="12"/>
    </row>
    <row r="3" ht="15" customHeight="1" thickBot="1">
      <c r="D3" s="120" t="s">
        <v>383</v>
      </c>
    </row>
    <row r="4" spans="1:4" ht="15">
      <c r="A4" s="37" t="s">
        <v>384</v>
      </c>
      <c r="B4" s="37"/>
      <c r="C4" s="37"/>
      <c r="D4" s="75">
        <v>15</v>
      </c>
    </row>
    <row r="5" spans="1:4" ht="15">
      <c r="A5" s="37" t="s">
        <v>385</v>
      </c>
      <c r="B5" s="37"/>
      <c r="C5" s="37"/>
      <c r="D5" s="75">
        <v>16</v>
      </c>
    </row>
    <row r="6" spans="1:4" ht="15">
      <c r="A6" s="37" t="s">
        <v>386</v>
      </c>
      <c r="B6" s="37"/>
      <c r="C6" s="37"/>
      <c r="D6" s="75">
        <v>16</v>
      </c>
    </row>
    <row r="7" spans="1:4" ht="15">
      <c r="A7" s="37" t="s">
        <v>387</v>
      </c>
      <c r="B7" s="37"/>
      <c r="C7" s="37"/>
      <c r="D7" s="75">
        <v>16</v>
      </c>
    </row>
    <row r="8" spans="1:4" ht="15">
      <c r="A8" s="37" t="s">
        <v>388</v>
      </c>
      <c r="B8" s="37"/>
      <c r="C8" s="37"/>
      <c r="D8" s="75">
        <v>5</v>
      </c>
    </row>
    <row r="9" spans="1:4" ht="15">
      <c r="A9" s="37" t="s">
        <v>389</v>
      </c>
      <c r="B9" s="37"/>
      <c r="C9" s="37"/>
      <c r="D9" s="75">
        <v>16</v>
      </c>
    </row>
    <row r="10" spans="1:4" ht="15">
      <c r="A10" s="37" t="s">
        <v>390</v>
      </c>
      <c r="B10" s="37"/>
      <c r="C10" s="37"/>
      <c r="D10" s="75">
        <v>14</v>
      </c>
    </row>
    <row r="11" spans="1:4" ht="15">
      <c r="A11" s="37" t="s">
        <v>391</v>
      </c>
      <c r="B11" s="37"/>
      <c r="C11" s="37"/>
      <c r="D11" s="77" t="s">
        <v>573</v>
      </c>
    </row>
    <row r="12" spans="1:4" ht="15">
      <c r="A12" s="37" t="s">
        <v>392</v>
      </c>
      <c r="B12" s="37"/>
      <c r="C12" s="37"/>
      <c r="D12" s="75">
        <v>7</v>
      </c>
    </row>
    <row r="13" spans="1:4" ht="15">
      <c r="A13" s="37" t="s">
        <v>393</v>
      </c>
      <c r="B13" s="37"/>
      <c r="C13" s="37"/>
      <c r="D13" s="75">
        <v>15</v>
      </c>
    </row>
    <row r="14" spans="1:4" ht="15">
      <c r="A14" s="37" t="s">
        <v>422</v>
      </c>
      <c r="B14" s="37"/>
      <c r="C14" s="37"/>
      <c r="D14" s="75">
        <v>4</v>
      </c>
    </row>
    <row r="15" spans="1:4" ht="15">
      <c r="A15" s="37" t="s">
        <v>394</v>
      </c>
      <c r="B15" s="37"/>
      <c r="C15" s="37"/>
      <c r="D15" s="75">
        <v>14</v>
      </c>
    </row>
    <row r="16" spans="1:4" ht="15">
      <c r="A16" s="37" t="s">
        <v>380</v>
      </c>
      <c r="B16" s="37"/>
      <c r="C16" s="37"/>
      <c r="D16" s="75">
        <v>17</v>
      </c>
    </row>
    <row r="17" spans="1:4" ht="15">
      <c r="A17" s="37" t="s">
        <v>395</v>
      </c>
      <c r="B17" s="37"/>
      <c r="C17" s="37"/>
      <c r="D17" s="75">
        <v>12</v>
      </c>
    </row>
    <row r="18" spans="1:4" ht="15">
      <c r="A18" s="37" t="s">
        <v>396</v>
      </c>
      <c r="B18" s="37"/>
      <c r="C18" s="37"/>
      <c r="D18" s="75">
        <v>12</v>
      </c>
    </row>
    <row r="19" spans="1:4" ht="15">
      <c r="A19" s="37" t="s">
        <v>397</v>
      </c>
      <c r="B19" s="37"/>
      <c r="C19" s="37"/>
      <c r="D19" s="75">
        <v>11</v>
      </c>
    </row>
    <row r="20" spans="1:4" ht="15">
      <c r="A20" s="37" t="s">
        <v>398</v>
      </c>
      <c r="B20" s="37"/>
      <c r="C20" s="37"/>
      <c r="D20" s="75">
        <v>13</v>
      </c>
    </row>
    <row r="21" spans="1:4" ht="15">
      <c r="A21" s="37" t="s">
        <v>399</v>
      </c>
      <c r="B21" s="37"/>
      <c r="C21" s="37"/>
      <c r="D21" s="77" t="s">
        <v>514</v>
      </c>
    </row>
  </sheetData>
  <sheetProtection/>
  <mergeCells count="1">
    <mergeCell ref="A1:D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r:id="rId1"/>
  <headerFooter scaleWithDoc="0" alignWithMargins="0">
    <oddFooter>&amp;C&amp;F, Page &amp;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8.57421875" style="97" bestFit="1" customWidth="1"/>
    <col min="2" max="2" width="9.140625" style="100" customWidth="1"/>
    <col min="3" max="16384" width="9.140625" style="97" customWidth="1"/>
  </cols>
  <sheetData>
    <row r="1" spans="1:2" ht="17.25">
      <c r="A1" s="406" t="s">
        <v>503</v>
      </c>
      <c r="B1" s="406"/>
    </row>
    <row r="3" ht="13.5">
      <c r="B3" s="98" t="s">
        <v>515</v>
      </c>
    </row>
    <row r="4" spans="1:2" ht="15.75" customHeight="1">
      <c r="A4" s="97" t="s">
        <v>504</v>
      </c>
      <c r="B4" s="99" t="s">
        <v>514</v>
      </c>
    </row>
    <row r="5" ht="6.75" customHeight="1"/>
    <row r="6" spans="1:2" ht="15.75" customHeight="1">
      <c r="A6" s="97" t="s">
        <v>517</v>
      </c>
      <c r="B6" s="100">
        <v>4</v>
      </c>
    </row>
    <row r="7" ht="6.75" customHeight="1"/>
    <row r="8" spans="1:2" ht="15.75" customHeight="1">
      <c r="A8" s="97" t="s">
        <v>518</v>
      </c>
      <c r="B8" s="100">
        <v>5</v>
      </c>
    </row>
    <row r="9" ht="6.75" customHeight="1"/>
    <row r="10" spans="1:2" ht="15.75" customHeight="1">
      <c r="A10" s="97" t="s">
        <v>519</v>
      </c>
      <c r="B10" s="100">
        <v>6</v>
      </c>
    </row>
    <row r="11" ht="6.75" customHeight="1"/>
    <row r="12" spans="1:2" ht="15.75" customHeight="1">
      <c r="A12" s="97" t="s">
        <v>520</v>
      </c>
      <c r="B12" s="100">
        <v>7</v>
      </c>
    </row>
    <row r="13" ht="6.75" customHeight="1"/>
    <row r="14" spans="1:2" ht="15.75" customHeight="1">
      <c r="A14" s="97" t="s">
        <v>521</v>
      </c>
      <c r="B14" s="101" t="s">
        <v>573</v>
      </c>
    </row>
    <row r="15" ht="6.75" customHeight="1"/>
    <row r="16" spans="1:2" ht="15.75" customHeight="1">
      <c r="A16" s="97" t="s">
        <v>522</v>
      </c>
      <c r="B16" s="100">
        <v>11</v>
      </c>
    </row>
    <row r="17" ht="6.75" customHeight="1"/>
    <row r="18" spans="1:2" ht="15.75" customHeight="1">
      <c r="A18" s="97" t="s">
        <v>505</v>
      </c>
      <c r="B18" s="100">
        <v>12</v>
      </c>
    </row>
    <row r="19" ht="6.75" customHeight="1"/>
    <row r="20" spans="1:2" ht="15.75" customHeight="1">
      <c r="A20" s="97" t="s">
        <v>506</v>
      </c>
      <c r="B20" s="100">
        <v>12</v>
      </c>
    </row>
    <row r="21" ht="6.75" customHeight="1"/>
    <row r="22" spans="1:2" ht="15.75" customHeight="1">
      <c r="A22" s="97" t="s">
        <v>507</v>
      </c>
      <c r="B22" s="100">
        <v>13</v>
      </c>
    </row>
    <row r="23" ht="6.75" customHeight="1"/>
    <row r="24" spans="1:2" ht="15.75" customHeight="1">
      <c r="A24" s="97" t="s">
        <v>508</v>
      </c>
      <c r="B24" s="100">
        <v>14</v>
      </c>
    </row>
    <row r="25" ht="6.75" customHeight="1"/>
    <row r="26" spans="1:2" ht="15.75" customHeight="1">
      <c r="A26" s="97" t="s">
        <v>509</v>
      </c>
      <c r="B26" s="100">
        <v>14</v>
      </c>
    </row>
    <row r="27" ht="6.75" customHeight="1"/>
    <row r="28" spans="1:2" ht="15.75" customHeight="1">
      <c r="A28" s="97" t="s">
        <v>510</v>
      </c>
      <c r="B28" s="100">
        <v>14</v>
      </c>
    </row>
    <row r="29" ht="6.75" customHeight="1"/>
    <row r="30" spans="1:2" ht="15.75" customHeight="1">
      <c r="A30" s="97" t="s">
        <v>511</v>
      </c>
      <c r="B30" s="100">
        <v>15</v>
      </c>
    </row>
    <row r="31" ht="6.75" customHeight="1"/>
    <row r="32" spans="1:2" ht="15.75" customHeight="1">
      <c r="A32" s="97" t="s">
        <v>377</v>
      </c>
      <c r="B32" s="100">
        <v>16</v>
      </c>
    </row>
    <row r="33" ht="6.75" customHeight="1"/>
    <row r="34" spans="1:2" ht="15.75" customHeight="1">
      <c r="A34" s="97" t="s">
        <v>512</v>
      </c>
      <c r="B34" s="100">
        <v>17</v>
      </c>
    </row>
    <row r="35" ht="6.75" customHeight="1"/>
    <row r="36" spans="1:2" ht="15.75" customHeight="1">
      <c r="A36" s="97" t="s">
        <v>513</v>
      </c>
      <c r="B36" s="100">
        <v>18</v>
      </c>
    </row>
    <row r="37" ht="6.75" customHeight="1"/>
  </sheetData>
  <sheetProtection/>
  <mergeCells count="1">
    <mergeCell ref="A1:B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7109375" style="76" customWidth="1"/>
    <col min="2" max="2" width="6.7109375" style="76" customWidth="1"/>
    <col min="3" max="3" width="3.7109375" style="76" customWidth="1"/>
    <col min="4" max="4" width="33.421875" style="76" customWidth="1"/>
    <col min="5" max="5" width="11.57421875" style="76" customWidth="1"/>
    <col min="6" max="6" width="10.7109375" style="76" customWidth="1"/>
    <col min="7" max="7" width="11.8515625" style="76" customWidth="1"/>
    <col min="8" max="8" width="10.7109375" style="76" customWidth="1"/>
    <col min="9" max="9" width="11.28125" style="76" bestFit="1" customWidth="1"/>
    <col min="10" max="16384" width="9.140625" style="76" customWidth="1"/>
  </cols>
  <sheetData>
    <row r="1" spans="1:9" ht="17.25">
      <c r="A1" s="407" t="s">
        <v>10</v>
      </c>
      <c r="B1" s="408"/>
      <c r="C1" s="408"/>
      <c r="D1" s="408"/>
      <c r="E1" s="408"/>
      <c r="F1" s="408"/>
      <c r="G1" s="408"/>
      <c r="H1" s="408"/>
      <c r="I1" s="409"/>
    </row>
    <row r="2" spans="1:9" ht="17.25">
      <c r="A2" s="410" t="s">
        <v>11</v>
      </c>
      <c r="B2" s="411"/>
      <c r="C2" s="411"/>
      <c r="D2" s="411"/>
      <c r="E2" s="411"/>
      <c r="F2" s="411"/>
      <c r="G2" s="411"/>
      <c r="H2" s="411"/>
      <c r="I2" s="412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 customHeight="1">
      <c r="A4" s="125"/>
      <c r="B4" s="125"/>
      <c r="C4" s="106"/>
      <c r="D4" s="92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 customHeight="1">
      <c r="A5" s="39"/>
      <c r="B5" s="39"/>
      <c r="C5" s="3"/>
      <c r="D5" s="4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425</v>
      </c>
    </row>
    <row r="6" spans="1:9" ht="12.75">
      <c r="A6" s="1" t="s">
        <v>15</v>
      </c>
      <c r="B6" s="1"/>
      <c r="C6" s="3" t="s">
        <v>17</v>
      </c>
      <c r="D6" s="4"/>
      <c r="E6" s="41" t="s">
        <v>119</v>
      </c>
      <c r="F6" s="41" t="s">
        <v>337</v>
      </c>
      <c r="G6" s="41" t="s">
        <v>337</v>
      </c>
      <c r="H6" s="41" t="s">
        <v>427</v>
      </c>
      <c r="I6" s="41" t="s">
        <v>119</v>
      </c>
    </row>
    <row r="7" spans="1:9" ht="13.5" thickBot="1">
      <c r="A7" s="5" t="s">
        <v>19</v>
      </c>
      <c r="B7" s="5" t="s">
        <v>16</v>
      </c>
      <c r="C7" s="7" t="s">
        <v>20</v>
      </c>
      <c r="D7" s="8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"/>
      <c r="B8" s="43"/>
      <c r="C8" s="175" t="s">
        <v>567</v>
      </c>
      <c r="D8" s="45"/>
      <c r="E8" s="47" t="s">
        <v>26</v>
      </c>
      <c r="F8" s="39"/>
      <c r="G8" s="39"/>
      <c r="H8" s="39"/>
      <c r="I8" s="39"/>
    </row>
    <row r="9" spans="1:9" ht="12.75">
      <c r="A9" s="153">
        <f>SUM(A8+1)</f>
        <v>1</v>
      </c>
      <c r="B9" s="153">
        <v>301</v>
      </c>
      <c r="C9" s="30" t="s">
        <v>27</v>
      </c>
      <c r="D9" s="86"/>
      <c r="E9" s="297">
        <v>5104.5</v>
      </c>
      <c r="F9" s="297">
        <v>0</v>
      </c>
      <c r="G9" s="297">
        <v>0</v>
      </c>
      <c r="H9" s="297">
        <v>0</v>
      </c>
      <c r="I9" s="297">
        <f>SUM(E9:H9)</f>
        <v>5104.5</v>
      </c>
    </row>
    <row r="10" spans="1:9" ht="12.75">
      <c r="A10" s="153">
        <f aca="true" t="shared" si="0" ref="A10:A26">SUM(A9+1)</f>
        <v>2</v>
      </c>
      <c r="B10" s="153">
        <v>302</v>
      </c>
      <c r="C10" s="30" t="s">
        <v>28</v>
      </c>
      <c r="D10" s="86"/>
      <c r="E10" s="297">
        <v>0</v>
      </c>
      <c r="F10" s="297">
        <v>0</v>
      </c>
      <c r="G10" s="297">
        <v>0</v>
      </c>
      <c r="H10" s="297">
        <v>0</v>
      </c>
      <c r="I10" s="297">
        <f>SUM(E10:H10)</f>
        <v>0</v>
      </c>
    </row>
    <row r="11" spans="1:9" ht="12.75">
      <c r="A11" s="153">
        <f t="shared" si="0"/>
        <v>3</v>
      </c>
      <c r="B11" s="153">
        <v>303</v>
      </c>
      <c r="C11" s="217" t="s">
        <v>29</v>
      </c>
      <c r="D11" s="86"/>
      <c r="E11" s="297">
        <v>671390.35</v>
      </c>
      <c r="F11" s="297">
        <v>53297.05</v>
      </c>
      <c r="G11" s="297">
        <v>0</v>
      </c>
      <c r="H11" s="297">
        <v>-5329</v>
      </c>
      <c r="I11" s="297">
        <f>SUM(E11:H11)</f>
        <v>719358.4</v>
      </c>
    </row>
    <row r="12" spans="1:9" ht="13.5" thickBot="1">
      <c r="A12" s="153">
        <f t="shared" si="0"/>
        <v>4</v>
      </c>
      <c r="B12" s="153"/>
      <c r="C12" s="30"/>
      <c r="D12" s="128" t="s">
        <v>30</v>
      </c>
      <c r="E12" s="298">
        <f>SUM(E9:E11)</f>
        <v>676494.85</v>
      </c>
      <c r="F12" s="298">
        <f>SUM(F9:F11)</f>
        <v>53297.05</v>
      </c>
      <c r="G12" s="298">
        <f>SUM(G9:G11)</f>
        <v>0</v>
      </c>
      <c r="H12" s="298">
        <f>SUM(H9:H11)</f>
        <v>-5329</v>
      </c>
      <c r="I12" s="298">
        <f>SUM(I9:I11)</f>
        <v>724462.9</v>
      </c>
    </row>
    <row r="13" spans="1:9" ht="13.5" thickTop="1">
      <c r="A13" s="1"/>
      <c r="B13" s="1"/>
      <c r="C13" s="40"/>
      <c r="D13" s="176"/>
      <c r="E13" s="299"/>
      <c r="F13" s="299"/>
      <c r="G13" s="299"/>
      <c r="H13" s="299"/>
      <c r="I13" s="299"/>
    </row>
    <row r="14" spans="1:9" ht="12.75">
      <c r="A14" s="153"/>
      <c r="B14" s="153"/>
      <c r="C14" s="179" t="s">
        <v>568</v>
      </c>
      <c r="D14" s="86"/>
      <c r="E14" s="297"/>
      <c r="F14" s="297"/>
      <c r="G14" s="297"/>
      <c r="H14" s="297"/>
      <c r="I14" s="297"/>
    </row>
    <row r="15" spans="1:9" ht="12.75">
      <c r="A15" s="84">
        <v>5</v>
      </c>
      <c r="B15" s="84">
        <v>306</v>
      </c>
      <c r="C15" s="9" t="s">
        <v>31</v>
      </c>
      <c r="D15" s="85"/>
      <c r="E15" s="300">
        <v>3586089.56</v>
      </c>
      <c r="F15" s="300">
        <v>64792.25999999999</v>
      </c>
      <c r="G15" s="300">
        <v>0</v>
      </c>
      <c r="H15" s="300">
        <v>-3031.26</v>
      </c>
      <c r="I15" s="300">
        <f>SUM(E15:H15)</f>
        <v>3647850.56</v>
      </c>
    </row>
    <row r="16" spans="1:9" ht="13.5" thickBot="1">
      <c r="A16" s="84"/>
      <c r="B16" s="84"/>
      <c r="C16" s="30"/>
      <c r="D16" s="128" t="s">
        <v>569</v>
      </c>
      <c r="E16" s="298">
        <f>SUM(E15)</f>
        <v>3586089.56</v>
      </c>
      <c r="F16" s="298">
        <f>SUM(F15)</f>
        <v>64792.25999999999</v>
      </c>
      <c r="G16" s="298">
        <f>SUM(G15)</f>
        <v>0</v>
      </c>
      <c r="H16" s="298">
        <f>SUM(H15)</f>
        <v>-3031.26</v>
      </c>
      <c r="I16" s="298">
        <f>SUM(I15)</f>
        <v>3647850.56</v>
      </c>
    </row>
    <row r="17" spans="1:9" ht="13.5" thickTop="1">
      <c r="A17" s="84"/>
      <c r="B17" s="84"/>
      <c r="C17" s="9"/>
      <c r="D17" s="127"/>
      <c r="E17" s="299"/>
      <c r="F17" s="299"/>
      <c r="G17" s="299"/>
      <c r="H17" s="299"/>
      <c r="I17" s="299"/>
    </row>
    <row r="18" spans="1:9" ht="12.75">
      <c r="A18" s="1"/>
      <c r="B18" s="1"/>
      <c r="C18" s="178" t="s">
        <v>570</v>
      </c>
      <c r="D18" s="176"/>
      <c r="E18" s="294"/>
      <c r="F18" s="297"/>
      <c r="G18" s="297"/>
      <c r="H18" s="297"/>
      <c r="I18" s="297"/>
    </row>
    <row r="19" spans="1:9" ht="12.75">
      <c r="A19" s="153">
        <v>6</v>
      </c>
      <c r="B19" s="153">
        <v>311</v>
      </c>
      <c r="C19" s="30" t="s">
        <v>32</v>
      </c>
      <c r="D19" s="86"/>
      <c r="E19" s="294">
        <v>28141.53</v>
      </c>
      <c r="F19" s="297">
        <v>0</v>
      </c>
      <c r="G19" s="297">
        <v>0</v>
      </c>
      <c r="H19" s="297">
        <v>0</v>
      </c>
      <c r="I19" s="297">
        <f aca="true" t="shared" si="1" ref="I19:I25">SUM(E19:H19)</f>
        <v>28141.53</v>
      </c>
    </row>
    <row r="20" spans="1:9" ht="12.75">
      <c r="A20" s="84">
        <f t="shared" si="0"/>
        <v>7</v>
      </c>
      <c r="B20" s="84">
        <v>312</v>
      </c>
      <c r="C20" s="9" t="s">
        <v>33</v>
      </c>
      <c r="D20" s="85"/>
      <c r="E20" s="294">
        <v>4105.23</v>
      </c>
      <c r="F20" s="297">
        <v>0</v>
      </c>
      <c r="G20" s="297">
        <v>0</v>
      </c>
      <c r="H20" s="297">
        <v>0</v>
      </c>
      <c r="I20" s="297">
        <f t="shared" si="1"/>
        <v>4105.23</v>
      </c>
    </row>
    <row r="21" spans="1:9" ht="12.75">
      <c r="A21" s="84">
        <f t="shared" si="0"/>
        <v>8</v>
      </c>
      <c r="B21" s="84">
        <v>313</v>
      </c>
      <c r="C21" s="9" t="s">
        <v>34</v>
      </c>
      <c r="D21" s="85"/>
      <c r="E21" s="294">
        <v>0</v>
      </c>
      <c r="F21" s="297">
        <v>0</v>
      </c>
      <c r="G21" s="297">
        <v>0</v>
      </c>
      <c r="H21" s="297">
        <v>0</v>
      </c>
      <c r="I21" s="297">
        <f t="shared" si="1"/>
        <v>0</v>
      </c>
    </row>
    <row r="22" spans="1:9" ht="12.75">
      <c r="A22" s="84">
        <f t="shared" si="0"/>
        <v>9</v>
      </c>
      <c r="B22" s="84">
        <v>314</v>
      </c>
      <c r="C22" s="9" t="s">
        <v>35</v>
      </c>
      <c r="D22" s="85"/>
      <c r="E22" s="294">
        <v>0</v>
      </c>
      <c r="F22" s="297">
        <v>0</v>
      </c>
      <c r="G22" s="297">
        <v>0</v>
      </c>
      <c r="H22" s="297">
        <v>0</v>
      </c>
      <c r="I22" s="297">
        <f t="shared" si="1"/>
        <v>0</v>
      </c>
    </row>
    <row r="23" spans="1:9" ht="12.75">
      <c r="A23" s="84">
        <f t="shared" si="0"/>
        <v>10</v>
      </c>
      <c r="B23" s="84">
        <v>315</v>
      </c>
      <c r="C23" s="9" t="s">
        <v>36</v>
      </c>
      <c r="D23" s="85"/>
      <c r="E23" s="294">
        <v>5349156.33</v>
      </c>
      <c r="F23" s="297">
        <v>-63508.02000000017</v>
      </c>
      <c r="G23" s="297">
        <v>-94095.81999999999</v>
      </c>
      <c r="H23" s="297">
        <v>-1235</v>
      </c>
      <c r="I23" s="297">
        <f t="shared" si="1"/>
        <v>5190317.489999999</v>
      </c>
    </row>
    <row r="24" spans="1:9" ht="12.75">
      <c r="A24" s="84">
        <f t="shared" si="0"/>
        <v>11</v>
      </c>
      <c r="B24" s="84">
        <v>316</v>
      </c>
      <c r="C24" s="9" t="s">
        <v>37</v>
      </c>
      <c r="D24" s="85"/>
      <c r="E24" s="294">
        <v>354743.5</v>
      </c>
      <c r="F24" s="297">
        <v>0</v>
      </c>
      <c r="G24" s="297">
        <v>0</v>
      </c>
      <c r="H24" s="297">
        <v>0</v>
      </c>
      <c r="I24" s="297">
        <f t="shared" si="1"/>
        <v>354743.5</v>
      </c>
    </row>
    <row r="25" spans="1:9" ht="12.75">
      <c r="A25" s="84">
        <f t="shared" si="0"/>
        <v>12</v>
      </c>
      <c r="B25" s="84">
        <v>317</v>
      </c>
      <c r="C25" s="9" t="s">
        <v>38</v>
      </c>
      <c r="D25" s="85"/>
      <c r="E25" s="294">
        <v>5513.35</v>
      </c>
      <c r="F25" s="297">
        <v>0</v>
      </c>
      <c r="G25" s="297">
        <v>0</v>
      </c>
      <c r="H25" s="297">
        <v>0</v>
      </c>
      <c r="I25" s="297">
        <f t="shared" si="1"/>
        <v>5513.35</v>
      </c>
    </row>
    <row r="26" spans="1:9" ht="13.5" thickBot="1">
      <c r="A26" s="153">
        <f t="shared" si="0"/>
        <v>13</v>
      </c>
      <c r="B26" s="153"/>
      <c r="C26" s="30"/>
      <c r="D26" s="128" t="s">
        <v>39</v>
      </c>
      <c r="E26" s="296">
        <f>SUM(E19:E25)</f>
        <v>5741659.9399999995</v>
      </c>
      <c r="F26" s="296">
        <f>SUM(F19:F25)</f>
        <v>-63508.02000000017</v>
      </c>
      <c r="G26" s="296">
        <f>SUM(G19:G25)</f>
        <v>-94095.81999999999</v>
      </c>
      <c r="H26" s="296">
        <f>SUM(H19:H25)</f>
        <v>-1235</v>
      </c>
      <c r="I26" s="296">
        <f>SUM(I19:I25)</f>
        <v>5582821.099999999</v>
      </c>
    </row>
    <row r="27" spans="1:9" ht="13.5" thickTop="1">
      <c r="A27" s="1"/>
      <c r="B27" s="1"/>
      <c r="C27" s="40"/>
      <c r="D27" s="46"/>
      <c r="E27" s="293"/>
      <c r="F27" s="299"/>
      <c r="G27" s="299"/>
      <c r="H27" s="299"/>
      <c r="I27" s="299"/>
    </row>
    <row r="28" spans="1:9" ht="12.75">
      <c r="A28" s="153"/>
      <c r="B28" s="153"/>
      <c r="C28" s="179" t="s">
        <v>571</v>
      </c>
      <c r="D28" s="86"/>
      <c r="E28" s="294"/>
      <c r="F28" s="297"/>
      <c r="G28" s="297"/>
      <c r="H28" s="297"/>
      <c r="I28" s="297"/>
    </row>
    <row r="29" spans="1:9" ht="12.75">
      <c r="A29" s="84">
        <v>14</v>
      </c>
      <c r="B29" s="84">
        <v>321</v>
      </c>
      <c r="C29" s="9" t="s">
        <v>32</v>
      </c>
      <c r="D29" s="85"/>
      <c r="E29" s="294">
        <v>771362.0899999999</v>
      </c>
      <c r="F29" s="300">
        <v>46511.48</v>
      </c>
      <c r="G29" s="300">
        <v>-15939.98</v>
      </c>
      <c r="H29" s="300">
        <v>-54585.840000000004</v>
      </c>
      <c r="I29" s="300">
        <f>SUM(E29:H29)</f>
        <v>747347.7499999999</v>
      </c>
    </row>
    <row r="30" spans="1:9" ht="12.75">
      <c r="A30" s="84">
        <f aca="true" t="shared" si="2" ref="A30:A38">SUM(A29+1)</f>
        <v>15</v>
      </c>
      <c r="B30" s="84">
        <v>322</v>
      </c>
      <c r="C30" s="9" t="s">
        <v>40</v>
      </c>
      <c r="D30" s="85"/>
      <c r="E30" s="294">
        <v>0</v>
      </c>
      <c r="F30" s="300">
        <v>0</v>
      </c>
      <c r="G30" s="300">
        <v>0</v>
      </c>
      <c r="H30" s="300">
        <v>0</v>
      </c>
      <c r="I30" s="300">
        <f>SUM(E30:H30)</f>
        <v>0</v>
      </c>
    </row>
    <row r="31" spans="1:9" ht="12.75">
      <c r="A31" s="84">
        <f t="shared" si="2"/>
        <v>16</v>
      </c>
      <c r="B31" s="84">
        <v>323</v>
      </c>
      <c r="C31" s="9" t="s">
        <v>41</v>
      </c>
      <c r="D31" s="85"/>
      <c r="E31" s="294">
        <v>0</v>
      </c>
      <c r="F31" s="300">
        <v>0</v>
      </c>
      <c r="G31" s="300">
        <v>0</v>
      </c>
      <c r="H31" s="300">
        <v>0</v>
      </c>
      <c r="I31" s="300">
        <f>SUM(E31:H31)</f>
        <v>0</v>
      </c>
    </row>
    <row r="32" spans="1:9" ht="12.75">
      <c r="A32" s="84">
        <f t="shared" si="2"/>
        <v>17</v>
      </c>
      <c r="B32" s="84">
        <v>324</v>
      </c>
      <c r="C32" s="9" t="s">
        <v>42</v>
      </c>
      <c r="D32" s="85"/>
      <c r="E32" s="294">
        <v>8460539.860000001</v>
      </c>
      <c r="F32" s="300">
        <v>424071.82</v>
      </c>
      <c r="G32" s="300">
        <v>-254207.03000000006</v>
      </c>
      <c r="H32" s="300">
        <v>-476750.6700000002</v>
      </c>
      <c r="I32" s="300">
        <f>SUM(E32:H32)</f>
        <v>8153653.980000002</v>
      </c>
    </row>
    <row r="33" spans="1:9" ht="12.75">
      <c r="A33" s="84">
        <f t="shared" si="2"/>
        <v>18</v>
      </c>
      <c r="B33" s="84">
        <v>325</v>
      </c>
      <c r="C33" s="9" t="s">
        <v>43</v>
      </c>
      <c r="D33" s="85"/>
      <c r="E33" s="294">
        <v>405061.93000000005</v>
      </c>
      <c r="F33" s="300">
        <v>122680.07999999999</v>
      </c>
      <c r="G33" s="300">
        <v>-20000</v>
      </c>
      <c r="H33" s="300">
        <v>-34025.18000000001</v>
      </c>
      <c r="I33" s="300">
        <f>SUM(E33:H33)</f>
        <v>473716.83</v>
      </c>
    </row>
    <row r="34" spans="1:9" ht="13.5" thickBot="1">
      <c r="A34" s="153">
        <f t="shared" si="2"/>
        <v>19</v>
      </c>
      <c r="B34" s="153"/>
      <c r="C34" s="30"/>
      <c r="D34" s="128" t="s">
        <v>44</v>
      </c>
      <c r="E34" s="296">
        <f>SUM(E29:E33)</f>
        <v>9636963.88</v>
      </c>
      <c r="F34" s="296">
        <f>SUM(F29:F33)</f>
        <v>593263.38</v>
      </c>
      <c r="G34" s="296">
        <f>SUM(G29:G33)</f>
        <v>-290147.01000000007</v>
      </c>
      <c r="H34" s="296">
        <f>SUM(H29:H33)</f>
        <v>-565361.6900000003</v>
      </c>
      <c r="I34" s="296">
        <f>SUM(I29:I33)</f>
        <v>9374718.560000002</v>
      </c>
    </row>
    <row r="35" spans="1:9" ht="13.5" thickTop="1">
      <c r="A35" s="1"/>
      <c r="B35" s="1"/>
      <c r="C35" s="40"/>
      <c r="D35" s="46"/>
      <c r="E35" s="293"/>
      <c r="F35" s="299"/>
      <c r="G35" s="299"/>
      <c r="H35" s="299"/>
      <c r="I35" s="299"/>
    </row>
    <row r="36" spans="1:9" ht="12.75">
      <c r="A36" s="153"/>
      <c r="B36" s="153"/>
      <c r="C36" s="179" t="s">
        <v>572</v>
      </c>
      <c r="D36" s="86"/>
      <c r="E36" s="294"/>
      <c r="F36" s="297"/>
      <c r="G36" s="297"/>
      <c r="H36" s="297"/>
      <c r="I36" s="297"/>
    </row>
    <row r="37" spans="1:9" ht="12.75">
      <c r="A37" s="84">
        <v>20</v>
      </c>
      <c r="B37" s="84">
        <v>331</v>
      </c>
      <c r="C37" s="9" t="s">
        <v>32</v>
      </c>
      <c r="D37" s="85"/>
      <c r="E37" s="294">
        <v>143096.14</v>
      </c>
      <c r="F37" s="300">
        <v>0</v>
      </c>
      <c r="G37" s="300">
        <v>-3924.42</v>
      </c>
      <c r="H37" s="300">
        <v>-11501.67</v>
      </c>
      <c r="I37" s="300">
        <f>SUM(E37:H37)</f>
        <v>127670.05</v>
      </c>
    </row>
    <row r="38" spans="1:9" ht="12.75">
      <c r="A38" s="84">
        <f t="shared" si="2"/>
        <v>21</v>
      </c>
      <c r="B38" s="84">
        <v>332</v>
      </c>
      <c r="C38" s="9" t="s">
        <v>45</v>
      </c>
      <c r="D38" s="85"/>
      <c r="E38" s="294">
        <v>1084208.4339999997</v>
      </c>
      <c r="F38" s="300">
        <v>0</v>
      </c>
      <c r="G38" s="300">
        <v>-5004.62</v>
      </c>
      <c r="H38" s="300">
        <v>-33050.11</v>
      </c>
      <c r="I38" s="300">
        <f>SUM(E38:H38)</f>
        <v>1046153.7039999996</v>
      </c>
    </row>
    <row r="39" spans="1:9" ht="13.5" thickBot="1">
      <c r="A39" s="84">
        <v>22</v>
      </c>
      <c r="B39" s="84"/>
      <c r="C39" s="9"/>
      <c r="D39" s="127" t="s">
        <v>46</v>
      </c>
      <c r="E39" s="296">
        <f>SUM(E37:E38)</f>
        <v>1227304.5739999996</v>
      </c>
      <c r="F39" s="296">
        <f>SUM(F37:F38)</f>
        <v>0</v>
      </c>
      <c r="G39" s="296">
        <f>SUM(G37:G38)</f>
        <v>-8929.04</v>
      </c>
      <c r="H39" s="296">
        <f>SUM(H37:H38)</f>
        <v>-44551.78</v>
      </c>
      <c r="I39" s="296">
        <f>SUM(I37:I38)</f>
        <v>1173823.7539999995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H15" sqref="H15"/>
    </sheetView>
  </sheetViews>
  <sheetFormatPr defaultColWidth="9.140625" defaultRowHeight="12.75"/>
  <cols>
    <col min="1" max="1" width="5.421875" style="76" customWidth="1"/>
    <col min="2" max="2" width="6.140625" style="76" customWidth="1"/>
    <col min="3" max="3" width="1.7109375" style="76" customWidth="1"/>
    <col min="4" max="4" width="35.8515625" style="76" customWidth="1"/>
    <col min="5" max="5" width="12.57421875" style="76" bestFit="1" customWidth="1"/>
    <col min="6" max="6" width="10.8515625" style="76" customWidth="1"/>
    <col min="7" max="7" width="11.421875" style="76" customWidth="1"/>
    <col min="8" max="8" width="11.421875" style="76" bestFit="1" customWidth="1"/>
    <col min="9" max="9" width="12.57421875" style="76" bestFit="1" customWidth="1"/>
    <col min="10" max="16384" width="9.140625" style="76" customWidth="1"/>
  </cols>
  <sheetData>
    <row r="1" spans="1:9" ht="17.25">
      <c r="A1" s="407" t="s">
        <v>10</v>
      </c>
      <c r="B1" s="408"/>
      <c r="C1" s="408"/>
      <c r="D1" s="408"/>
      <c r="E1" s="408"/>
      <c r="F1" s="408"/>
      <c r="G1" s="408"/>
      <c r="H1" s="408"/>
      <c r="I1" s="409"/>
    </row>
    <row r="2" spans="1:9" ht="17.25">
      <c r="A2" s="410" t="s">
        <v>528</v>
      </c>
      <c r="B2" s="411"/>
      <c r="C2" s="411"/>
      <c r="D2" s="411"/>
      <c r="E2" s="411"/>
      <c r="F2" s="411"/>
      <c r="G2" s="411"/>
      <c r="H2" s="411"/>
      <c r="I2" s="412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>
      <c r="A4" s="125"/>
      <c r="B4" s="125"/>
      <c r="C4" s="106"/>
      <c r="D4" s="106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>
      <c r="A5" s="39"/>
      <c r="B5" s="39"/>
      <c r="C5" s="3"/>
      <c r="D5" s="3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428</v>
      </c>
    </row>
    <row r="6" spans="1:9" ht="12.75">
      <c r="A6" s="1" t="s">
        <v>15</v>
      </c>
      <c r="B6" s="1"/>
      <c r="C6" s="3" t="s">
        <v>17</v>
      </c>
      <c r="D6" s="3"/>
      <c r="E6" s="41" t="s">
        <v>119</v>
      </c>
      <c r="F6" s="41" t="s">
        <v>337</v>
      </c>
      <c r="G6" s="41" t="s">
        <v>18</v>
      </c>
      <c r="H6" s="41" t="s">
        <v>427</v>
      </c>
      <c r="I6" s="41" t="s">
        <v>337</v>
      </c>
    </row>
    <row r="7" spans="1:9" ht="13.5" thickBot="1">
      <c r="A7" s="5" t="s">
        <v>19</v>
      </c>
      <c r="B7" s="5" t="s">
        <v>16</v>
      </c>
      <c r="C7" s="7" t="s">
        <v>20</v>
      </c>
      <c r="D7" s="7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53"/>
      <c r="B8" s="153"/>
      <c r="C8" s="218" t="s">
        <v>47</v>
      </c>
      <c r="D8" s="105"/>
      <c r="E8" s="95"/>
      <c r="F8" s="95"/>
      <c r="G8" s="95"/>
      <c r="H8" s="95"/>
      <c r="I8" s="95"/>
    </row>
    <row r="9" spans="1:9" ht="15.75" customHeight="1">
      <c r="A9" s="153">
        <v>23</v>
      </c>
      <c r="B9" s="153">
        <v>341</v>
      </c>
      <c r="C9" s="9" t="s">
        <v>32</v>
      </c>
      <c r="D9" s="9"/>
      <c r="E9" s="300">
        <v>747.09</v>
      </c>
      <c r="F9" s="300">
        <v>0</v>
      </c>
      <c r="G9" s="300">
        <v>0</v>
      </c>
      <c r="H9" s="300">
        <v>0</v>
      </c>
      <c r="I9" s="300">
        <f>SUM(E9:H9)</f>
        <v>747.09</v>
      </c>
    </row>
    <row r="10" spans="1:9" ht="15.75" customHeight="1">
      <c r="A10" s="153">
        <f aca="true" t="shared" si="0" ref="A10:A37">SUM(A9+1)</f>
        <v>24</v>
      </c>
      <c r="B10" s="153">
        <v>342</v>
      </c>
      <c r="C10" s="9" t="s">
        <v>48</v>
      </c>
      <c r="D10" s="9"/>
      <c r="E10" s="300">
        <v>1647635.7400000002</v>
      </c>
      <c r="F10" s="300">
        <v>0</v>
      </c>
      <c r="G10" s="300">
        <v>0</v>
      </c>
      <c r="H10" s="300">
        <v>-144340.56</v>
      </c>
      <c r="I10" s="300">
        <f aca="true" t="shared" si="1" ref="I10:I17">SUM(E10:H10)</f>
        <v>1503295.1800000002</v>
      </c>
    </row>
    <row r="11" spans="1:9" ht="15.75" customHeight="1">
      <c r="A11" s="153">
        <f t="shared" si="0"/>
        <v>25</v>
      </c>
      <c r="B11" s="153">
        <v>343</v>
      </c>
      <c r="C11" s="9" t="s">
        <v>49</v>
      </c>
      <c r="D11" s="9"/>
      <c r="E11" s="300">
        <v>13189962.58</v>
      </c>
      <c r="F11" s="300">
        <v>1051672.7700000003</v>
      </c>
      <c r="G11" s="300">
        <v>-35972.14</v>
      </c>
      <c r="H11" s="300">
        <v>0</v>
      </c>
      <c r="I11" s="300">
        <f t="shared" si="1"/>
        <v>14205663.209999999</v>
      </c>
    </row>
    <row r="12" spans="1:9" ht="15.75" customHeight="1">
      <c r="A12" s="153">
        <f t="shared" si="0"/>
        <v>26</v>
      </c>
      <c r="B12" s="153">
        <v>344</v>
      </c>
      <c r="C12" s="9" t="s">
        <v>50</v>
      </c>
      <c r="D12" s="9"/>
      <c r="E12" s="300">
        <v>87212.24</v>
      </c>
      <c r="F12" s="300">
        <v>2284.14</v>
      </c>
      <c r="G12" s="300">
        <v>0</v>
      </c>
      <c r="H12" s="300">
        <v>0</v>
      </c>
      <c r="I12" s="300">
        <f t="shared" si="1"/>
        <v>89496.38</v>
      </c>
    </row>
    <row r="13" spans="1:9" ht="15.75" customHeight="1">
      <c r="A13" s="153">
        <f t="shared" si="0"/>
        <v>27</v>
      </c>
      <c r="B13" s="153">
        <v>345</v>
      </c>
      <c r="C13" s="9" t="s">
        <v>51</v>
      </c>
      <c r="D13" s="9"/>
      <c r="E13" s="300">
        <v>6982664.31</v>
      </c>
      <c r="F13" s="300">
        <v>434944.45</v>
      </c>
      <c r="G13" s="300">
        <v>-10528.340000000002</v>
      </c>
      <c r="H13" s="300">
        <v>0</v>
      </c>
      <c r="I13" s="300">
        <f t="shared" si="1"/>
        <v>7407080.42</v>
      </c>
    </row>
    <row r="14" spans="1:9" ht="15.75" customHeight="1">
      <c r="A14" s="153">
        <f t="shared" si="0"/>
        <v>28</v>
      </c>
      <c r="B14" s="153">
        <v>346</v>
      </c>
      <c r="C14" s="9" t="s">
        <v>52</v>
      </c>
      <c r="D14" s="9"/>
      <c r="E14" s="300">
        <v>2361252.82</v>
      </c>
      <c r="F14" s="300">
        <v>36219.93</v>
      </c>
      <c r="G14" s="300">
        <v>-26247.77999999999</v>
      </c>
      <c r="H14" s="300">
        <v>0</v>
      </c>
      <c r="I14" s="300">
        <f t="shared" si="1"/>
        <v>2371224.97</v>
      </c>
    </row>
    <row r="15" spans="1:9" ht="15.75" customHeight="1">
      <c r="A15" s="153">
        <f t="shared" si="0"/>
        <v>29</v>
      </c>
      <c r="B15" s="153">
        <v>347</v>
      </c>
      <c r="C15" s="9" t="s">
        <v>53</v>
      </c>
      <c r="D15" s="9"/>
      <c r="E15" s="300">
        <v>0</v>
      </c>
      <c r="F15" s="300">
        <v>0</v>
      </c>
      <c r="G15" s="300">
        <v>0</v>
      </c>
      <c r="H15" s="300">
        <v>0</v>
      </c>
      <c r="I15" s="300">
        <f t="shared" si="1"/>
        <v>0</v>
      </c>
    </row>
    <row r="16" spans="1:9" ht="15.75" customHeight="1">
      <c r="A16" s="153">
        <f t="shared" si="0"/>
        <v>30</v>
      </c>
      <c r="B16" s="153">
        <v>348</v>
      </c>
      <c r="C16" s="9" t="s">
        <v>54</v>
      </c>
      <c r="D16" s="9"/>
      <c r="E16" s="300">
        <v>2101956.8600000003</v>
      </c>
      <c r="F16" s="300">
        <v>183511.44999999995</v>
      </c>
      <c r="G16" s="300">
        <v>0</v>
      </c>
      <c r="H16" s="300">
        <v>0</v>
      </c>
      <c r="I16" s="300">
        <f t="shared" si="1"/>
        <v>2285468.3100000005</v>
      </c>
    </row>
    <row r="17" spans="1:9" ht="15.75" customHeight="1">
      <c r="A17" s="153">
        <f t="shared" si="0"/>
        <v>31</v>
      </c>
      <c r="B17" s="153">
        <v>349</v>
      </c>
      <c r="C17" s="9" t="s">
        <v>55</v>
      </c>
      <c r="D17" s="9"/>
      <c r="E17" s="300">
        <v>107581.53</v>
      </c>
      <c r="F17" s="300">
        <v>0</v>
      </c>
      <c r="G17" s="300">
        <v>0</v>
      </c>
      <c r="H17" s="300">
        <v>0</v>
      </c>
      <c r="I17" s="300">
        <f t="shared" si="1"/>
        <v>107581.53</v>
      </c>
    </row>
    <row r="18" spans="1:9" ht="15.75" customHeight="1" thickBot="1">
      <c r="A18" s="153">
        <f t="shared" si="0"/>
        <v>32</v>
      </c>
      <c r="B18" s="87"/>
      <c r="C18" s="30"/>
      <c r="D18" s="177" t="s">
        <v>56</v>
      </c>
      <c r="E18" s="298">
        <f>SUM(E9:E17)</f>
        <v>26479013.17</v>
      </c>
      <c r="F18" s="298">
        <f>SUM(F9:F17)</f>
        <v>1708632.74</v>
      </c>
      <c r="G18" s="298">
        <f>SUM(G9:G17)</f>
        <v>-72748.26</v>
      </c>
      <c r="H18" s="298">
        <f>SUM(H9:H17)</f>
        <v>-144340.56</v>
      </c>
      <c r="I18" s="298">
        <f>SUM(I9:I17)</f>
        <v>27970557.090000004</v>
      </c>
    </row>
    <row r="19" spans="1:9" ht="15.75" customHeight="1" thickTop="1">
      <c r="A19" s="153"/>
      <c r="B19" s="95"/>
      <c r="C19" s="9"/>
      <c r="D19" s="9"/>
      <c r="E19" s="300"/>
      <c r="F19" s="300"/>
      <c r="G19" s="300"/>
      <c r="H19" s="300"/>
      <c r="I19" s="300"/>
    </row>
    <row r="20" spans="1:9" ht="15.75" customHeight="1">
      <c r="A20" s="153"/>
      <c r="B20" s="95" t="s">
        <v>26</v>
      </c>
      <c r="C20" s="218" t="s">
        <v>57</v>
      </c>
      <c r="D20" s="172"/>
      <c r="E20" s="300"/>
      <c r="F20" s="300"/>
      <c r="G20" s="300"/>
      <c r="H20" s="300"/>
      <c r="I20" s="300"/>
    </row>
    <row r="21" spans="1:9" ht="15.75" customHeight="1">
      <c r="A21" s="153">
        <v>33</v>
      </c>
      <c r="B21" s="84">
        <v>371</v>
      </c>
      <c r="C21" s="9" t="s">
        <v>32</v>
      </c>
      <c r="D21" s="9"/>
      <c r="E21" s="300">
        <v>498879.75999999995</v>
      </c>
      <c r="F21" s="300">
        <v>0</v>
      </c>
      <c r="G21" s="300">
        <v>0</v>
      </c>
      <c r="H21" s="300">
        <v>-31310.07</v>
      </c>
      <c r="I21" s="300">
        <f aca="true" t="shared" si="2" ref="I21:I29">SUM(E21:H21)</f>
        <v>467569.68999999994</v>
      </c>
    </row>
    <row r="22" spans="1:9" ht="15.75" customHeight="1">
      <c r="A22" s="153">
        <f t="shared" si="0"/>
        <v>34</v>
      </c>
      <c r="B22" s="84">
        <v>372</v>
      </c>
      <c r="C22" s="9" t="s">
        <v>58</v>
      </c>
      <c r="D22" s="9"/>
      <c r="E22" s="300">
        <v>264625.25</v>
      </c>
      <c r="F22" s="300">
        <v>0</v>
      </c>
      <c r="G22" s="300">
        <v>0</v>
      </c>
      <c r="H22" s="300">
        <v>26433.97</v>
      </c>
      <c r="I22" s="300">
        <f t="shared" si="2"/>
        <v>291059.22</v>
      </c>
    </row>
    <row r="23" spans="1:9" ht="15.75" customHeight="1">
      <c r="A23" s="153">
        <f t="shared" si="0"/>
        <v>35</v>
      </c>
      <c r="B23" s="84">
        <v>373</v>
      </c>
      <c r="C23" s="9" t="s">
        <v>59</v>
      </c>
      <c r="D23" s="9"/>
      <c r="E23" s="300">
        <v>649975.87</v>
      </c>
      <c r="F23" s="300">
        <v>84248.62000000001</v>
      </c>
      <c r="G23" s="300">
        <v>-151944.08</v>
      </c>
      <c r="H23" s="300">
        <v>0</v>
      </c>
      <c r="I23" s="300">
        <f t="shared" si="2"/>
        <v>582280.41</v>
      </c>
    </row>
    <row r="24" spans="1:9" ht="15.75" customHeight="1">
      <c r="A24" s="153">
        <f t="shared" si="0"/>
        <v>36</v>
      </c>
      <c r="B24" s="84">
        <v>374</v>
      </c>
      <c r="C24" s="9" t="s">
        <v>60</v>
      </c>
      <c r="D24" s="9"/>
      <c r="E24" s="300">
        <v>0</v>
      </c>
      <c r="F24" s="300">
        <v>0</v>
      </c>
      <c r="G24" s="300">
        <v>0</v>
      </c>
      <c r="H24" s="300">
        <v>0</v>
      </c>
      <c r="I24" s="300">
        <f t="shared" si="2"/>
        <v>0</v>
      </c>
    </row>
    <row r="25" spans="1:9" ht="15.75" customHeight="1">
      <c r="A25" s="153">
        <f t="shared" si="0"/>
        <v>37</v>
      </c>
      <c r="B25" s="84">
        <v>375</v>
      </c>
      <c r="C25" s="9" t="s">
        <v>61</v>
      </c>
      <c r="D25" s="9"/>
      <c r="E25" s="300">
        <v>3979.27</v>
      </c>
      <c r="F25" s="300">
        <v>0</v>
      </c>
      <c r="G25" s="300">
        <v>0</v>
      </c>
      <c r="H25" s="300">
        <v>0</v>
      </c>
      <c r="I25" s="300">
        <f t="shared" si="2"/>
        <v>3979.27</v>
      </c>
    </row>
    <row r="26" spans="1:9" ht="15.75" customHeight="1">
      <c r="A26" s="153">
        <f t="shared" si="0"/>
        <v>38</v>
      </c>
      <c r="B26" s="84">
        <v>376</v>
      </c>
      <c r="C26" s="9" t="s">
        <v>62</v>
      </c>
      <c r="D26" s="9"/>
      <c r="E26" s="300">
        <v>25963.6</v>
      </c>
      <c r="F26" s="300">
        <v>0</v>
      </c>
      <c r="G26" s="300">
        <v>0</v>
      </c>
      <c r="H26" s="300">
        <v>0</v>
      </c>
      <c r="I26" s="300">
        <f t="shared" si="2"/>
        <v>25963.6</v>
      </c>
    </row>
    <row r="27" spans="1:9" ht="15.75" customHeight="1">
      <c r="A27" s="153">
        <f t="shared" si="0"/>
        <v>39</v>
      </c>
      <c r="B27" s="84">
        <v>377</v>
      </c>
      <c r="C27" s="9" t="s">
        <v>63</v>
      </c>
      <c r="D27" s="9"/>
      <c r="E27" s="300">
        <v>299253.01</v>
      </c>
      <c r="F27" s="300">
        <v>0</v>
      </c>
      <c r="G27" s="300">
        <v>0</v>
      </c>
      <c r="H27" s="300">
        <v>0</v>
      </c>
      <c r="I27" s="300">
        <f t="shared" si="2"/>
        <v>299253.01</v>
      </c>
    </row>
    <row r="28" spans="1:9" ht="15.75" customHeight="1">
      <c r="A28" s="153">
        <f t="shared" si="0"/>
        <v>40</v>
      </c>
      <c r="B28" s="84">
        <v>378</v>
      </c>
      <c r="C28" s="9" t="s">
        <v>64</v>
      </c>
      <c r="D28" s="9"/>
      <c r="E28" s="300">
        <v>159460.16</v>
      </c>
      <c r="F28" s="300">
        <v>6528.47</v>
      </c>
      <c r="G28" s="300">
        <v>0</v>
      </c>
      <c r="H28" s="300">
        <v>0</v>
      </c>
      <c r="I28" s="300">
        <f t="shared" si="2"/>
        <v>165988.63</v>
      </c>
    </row>
    <row r="29" spans="1:9" ht="15.75" customHeight="1">
      <c r="A29" s="153">
        <f t="shared" si="0"/>
        <v>41</v>
      </c>
      <c r="B29" s="84">
        <v>379</v>
      </c>
      <c r="C29" s="9" t="s">
        <v>65</v>
      </c>
      <c r="D29" s="9"/>
      <c r="E29" s="300">
        <v>13322.8</v>
      </c>
      <c r="F29" s="300">
        <v>0</v>
      </c>
      <c r="G29" s="300">
        <v>0</v>
      </c>
      <c r="H29" s="300">
        <v>0</v>
      </c>
      <c r="I29" s="300">
        <f t="shared" si="2"/>
        <v>13322.8</v>
      </c>
    </row>
    <row r="30" spans="1:9" ht="15.75" customHeight="1" thickBot="1">
      <c r="A30" s="153">
        <f t="shared" si="0"/>
        <v>42</v>
      </c>
      <c r="B30" s="84"/>
      <c r="C30" s="9"/>
      <c r="D30" s="132" t="s">
        <v>66</v>
      </c>
      <c r="E30" s="298">
        <f>SUM(E21:E29)</f>
        <v>1915459.72</v>
      </c>
      <c r="F30" s="298">
        <f>SUM(F21:F29)</f>
        <v>90777.09000000001</v>
      </c>
      <c r="G30" s="298">
        <f>SUM(G21:G29)</f>
        <v>-151944.08</v>
      </c>
      <c r="H30" s="298">
        <f>SUM(H21:H29)</f>
        <v>-4876.0999999999985</v>
      </c>
      <c r="I30" s="298">
        <f>SUM(I21:I29)</f>
        <v>1849416.6300000001</v>
      </c>
    </row>
    <row r="31" spans="1:9" ht="15.75" customHeight="1" thickTop="1">
      <c r="A31" s="153"/>
      <c r="B31" s="84"/>
      <c r="C31" s="9"/>
      <c r="D31" s="9"/>
      <c r="E31" s="300"/>
      <c r="F31" s="300"/>
      <c r="G31" s="300"/>
      <c r="H31" s="300"/>
      <c r="I31" s="300"/>
    </row>
    <row r="32" spans="1:9" ht="15.75" customHeight="1">
      <c r="A32" s="153"/>
      <c r="B32" s="84"/>
      <c r="C32" s="218" t="s">
        <v>67</v>
      </c>
      <c r="D32" s="172"/>
      <c r="E32" s="300"/>
      <c r="F32" s="300"/>
      <c r="G32" s="300"/>
      <c r="H32" s="300"/>
      <c r="I32" s="300"/>
    </row>
    <row r="33" spans="1:9" ht="15.75" customHeight="1">
      <c r="A33" s="153">
        <v>43</v>
      </c>
      <c r="B33" s="84">
        <v>390</v>
      </c>
      <c r="C33" s="9" t="s">
        <v>68</v>
      </c>
      <c r="D33" s="9"/>
      <c r="E33" s="300">
        <v>5831.01</v>
      </c>
      <c r="F33" s="300">
        <v>0</v>
      </c>
      <c r="G33" s="300">
        <v>0</v>
      </c>
      <c r="H33" s="300">
        <v>0</v>
      </c>
      <c r="I33" s="300">
        <f>SUM(E33:H33)</f>
        <v>5831.01</v>
      </c>
    </row>
    <row r="34" spans="1:9" ht="15.75" customHeight="1">
      <c r="A34" s="153">
        <f t="shared" si="0"/>
        <v>44</v>
      </c>
      <c r="B34" s="84">
        <v>391</v>
      </c>
      <c r="C34" s="9" t="s">
        <v>69</v>
      </c>
      <c r="D34" s="9"/>
      <c r="E34" s="300">
        <v>0</v>
      </c>
      <c r="F34" s="300">
        <v>0</v>
      </c>
      <c r="G34" s="300">
        <v>0</v>
      </c>
      <c r="H34" s="300">
        <v>0</v>
      </c>
      <c r="I34" s="300">
        <f>SUM(E34:H34)</f>
        <v>0</v>
      </c>
    </row>
    <row r="35" spans="1:9" ht="15.75" customHeight="1">
      <c r="A35" s="153">
        <f t="shared" si="0"/>
        <v>45</v>
      </c>
      <c r="B35" s="84">
        <v>392</v>
      </c>
      <c r="C35" s="9" t="s">
        <v>70</v>
      </c>
      <c r="D35" s="9"/>
      <c r="E35" s="300">
        <v>0</v>
      </c>
      <c r="F35" s="300">
        <v>0</v>
      </c>
      <c r="G35" s="300">
        <v>0</v>
      </c>
      <c r="H35" s="300">
        <v>0</v>
      </c>
      <c r="I35" s="300">
        <f>SUM(E35:H35)</f>
        <v>0</v>
      </c>
    </row>
    <row r="36" spans="1:9" ht="15.75" customHeight="1" thickBot="1">
      <c r="A36" s="153">
        <f t="shared" si="0"/>
        <v>46</v>
      </c>
      <c r="B36" s="95"/>
      <c r="C36" s="9"/>
      <c r="D36" s="132" t="s">
        <v>71</v>
      </c>
      <c r="E36" s="298">
        <f>SUM(E33:E35)</f>
        <v>5831.01</v>
      </c>
      <c r="F36" s="298">
        <f>SUM(F33:F35)</f>
        <v>0</v>
      </c>
      <c r="G36" s="298">
        <f>SUM(G33:G35)</f>
        <v>0</v>
      </c>
      <c r="H36" s="298">
        <f>SUM(H33:H35)</f>
        <v>0</v>
      </c>
      <c r="I36" s="298">
        <f>SUM(I33:I35)</f>
        <v>5831.01</v>
      </c>
    </row>
    <row r="37" spans="1:9" ht="15.75" customHeight="1" thickBot="1" thickTop="1">
      <c r="A37" s="153">
        <f t="shared" si="0"/>
        <v>47</v>
      </c>
      <c r="B37" s="87"/>
      <c r="C37" s="30"/>
      <c r="D37" s="129" t="s">
        <v>72</v>
      </c>
      <c r="E37" s="301">
        <f>+E36+E30+E18+'A-1a'!E39+'A-1a'!E34+'A-1a'!E26+'A-1a'!E16+'A-1a'!E12</f>
        <v>49268816.704</v>
      </c>
      <c r="F37" s="301">
        <f>+F36+F30+F18+'A-1a'!F39+'A-1a'!F34+'A-1a'!F26+'A-1a'!F16+'A-1a'!F12</f>
        <v>2447254.4999999995</v>
      </c>
      <c r="G37" s="301">
        <f>+G36+G30+G18+'A-1a'!G39+'A-1a'!G34+'A-1a'!G26+'A-1a'!G16+'A-1a'!G12</f>
        <v>-617864.21</v>
      </c>
      <c r="H37" s="301">
        <f>+H36+H30+H18+'A-1a'!H39+'A-1a'!H34+'A-1a'!H26+'A-1a'!H16+'A-1a'!H12</f>
        <v>-768725.3900000004</v>
      </c>
      <c r="I37" s="301">
        <f>+I36+I30+I18+'A-1a'!I39+'A-1a'!I34+'A-1a'!I26+'A-1a'!I16+'A-1a'!I12</f>
        <v>50329481.60400001</v>
      </c>
    </row>
    <row r="38" ht="13.5" thickTop="1">
      <c r="G38" s="76" t="s">
        <v>73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83"/>
  <sheetViews>
    <sheetView zoomScale="70" zoomScaleNormal="70" zoomScalePageLayoutView="0" workbookViewId="0" topLeftCell="A1">
      <selection activeCell="P15" sqref="P15"/>
    </sheetView>
  </sheetViews>
  <sheetFormatPr defaultColWidth="9.140625" defaultRowHeight="12.75"/>
  <cols>
    <col min="1" max="1" width="5.7109375" style="76" customWidth="1"/>
    <col min="2" max="2" width="6.28125" style="76" customWidth="1"/>
    <col min="3" max="3" width="0.85546875" style="76" customWidth="1"/>
    <col min="4" max="4" width="2.7109375" style="76" customWidth="1"/>
    <col min="5" max="5" width="2.8515625" style="76" customWidth="1"/>
    <col min="6" max="6" width="9.140625" style="76" customWidth="1"/>
    <col min="7" max="7" width="45.421875" style="76" customWidth="1"/>
    <col min="8" max="8" width="14.28125" style="76" customWidth="1"/>
    <col min="9" max="9" width="14.00390625" style="76" customWidth="1"/>
    <col min="10" max="16384" width="9.140625" style="76" customWidth="1"/>
  </cols>
  <sheetData>
    <row r="1" spans="1:9" ht="17.25">
      <c r="A1" s="407" t="s">
        <v>403</v>
      </c>
      <c r="B1" s="408"/>
      <c r="C1" s="408"/>
      <c r="D1" s="408"/>
      <c r="E1" s="408"/>
      <c r="F1" s="408"/>
      <c r="G1" s="408"/>
      <c r="H1" s="408"/>
      <c r="I1" s="409"/>
    </row>
    <row r="2" spans="1:9" ht="17.25">
      <c r="A2" s="410" t="s">
        <v>448</v>
      </c>
      <c r="B2" s="411"/>
      <c r="C2" s="411"/>
      <c r="D2" s="411"/>
      <c r="E2" s="411"/>
      <c r="F2" s="411"/>
      <c r="G2" s="411"/>
      <c r="H2" s="411"/>
      <c r="I2" s="412"/>
    </row>
    <row r="3" spans="1:9" ht="15.75" customHeight="1">
      <c r="A3" s="219" t="s">
        <v>26</v>
      </c>
      <c r="B3" s="114"/>
      <c r="C3" s="114"/>
      <c r="D3" s="114"/>
      <c r="E3" s="114"/>
      <c r="F3" s="114"/>
      <c r="G3" s="114"/>
      <c r="H3" s="114"/>
      <c r="I3" s="220"/>
    </row>
    <row r="4" spans="1:9" ht="7.5" customHeight="1">
      <c r="A4" s="219"/>
      <c r="B4" s="114"/>
      <c r="C4" s="114"/>
      <c r="D4" s="114"/>
      <c r="E4" s="114"/>
      <c r="F4" s="114"/>
      <c r="G4" s="114"/>
      <c r="H4" s="114"/>
      <c r="I4" s="220"/>
    </row>
    <row r="5" spans="1:9" ht="12.75">
      <c r="A5" s="125"/>
      <c r="B5" s="125"/>
      <c r="C5" s="88"/>
      <c r="D5" s="88"/>
      <c r="E5" s="88"/>
      <c r="F5" s="88"/>
      <c r="G5" s="88"/>
      <c r="H5" s="126" t="s">
        <v>12</v>
      </c>
      <c r="I5" s="126" t="s">
        <v>12</v>
      </c>
    </row>
    <row r="6" spans="1:9" ht="12.75">
      <c r="A6" s="41" t="s">
        <v>15</v>
      </c>
      <c r="B6" s="39"/>
      <c r="C6" s="3" t="s">
        <v>405</v>
      </c>
      <c r="D6" s="3"/>
      <c r="E6" s="3"/>
      <c r="F6" s="3"/>
      <c r="G6" s="3"/>
      <c r="H6" s="221">
        <v>41274</v>
      </c>
      <c r="I6" s="221">
        <v>40909</v>
      </c>
    </row>
    <row r="7" spans="1:9" ht="13.5" thickBot="1">
      <c r="A7" s="42" t="s">
        <v>19</v>
      </c>
      <c r="B7" s="5" t="s">
        <v>117</v>
      </c>
      <c r="C7" s="7" t="s">
        <v>20</v>
      </c>
      <c r="D7" s="7"/>
      <c r="E7" s="7"/>
      <c r="F7" s="7"/>
      <c r="G7" s="7"/>
      <c r="H7" s="42" t="s">
        <v>22</v>
      </c>
      <c r="I7" s="42" t="s">
        <v>23</v>
      </c>
    </row>
    <row r="8" spans="1:9" ht="12.75">
      <c r="A8" s="87"/>
      <c r="B8" s="87"/>
      <c r="C8" s="222" t="s">
        <v>404</v>
      </c>
      <c r="D8" s="113"/>
      <c r="E8" s="113"/>
      <c r="F8" s="113"/>
      <c r="G8" s="113"/>
      <c r="H8" s="223"/>
      <c r="I8" s="87"/>
    </row>
    <row r="9" spans="1:9" ht="12.75">
      <c r="A9" s="87"/>
      <c r="B9" s="153"/>
      <c r="C9" s="416"/>
      <c r="D9" s="416"/>
      <c r="E9" s="416"/>
      <c r="F9" s="416"/>
      <c r="G9" s="416"/>
      <c r="H9" s="87"/>
      <c r="I9" s="87"/>
    </row>
    <row r="10" spans="1:9" ht="12.75">
      <c r="A10" s="153">
        <v>1</v>
      </c>
      <c r="B10" s="153"/>
      <c r="C10" s="286" t="s">
        <v>81</v>
      </c>
      <c r="D10" s="217"/>
      <c r="E10" s="217"/>
      <c r="F10" s="217"/>
      <c r="G10" s="224"/>
      <c r="H10" s="86"/>
      <c r="I10" s="87"/>
    </row>
    <row r="11" spans="1:10" ht="12.75">
      <c r="A11" s="153">
        <v>2</v>
      </c>
      <c r="B11" s="153"/>
      <c r="C11" s="286" t="s">
        <v>406</v>
      </c>
      <c r="D11" s="217"/>
      <c r="E11" s="217"/>
      <c r="F11" s="217"/>
      <c r="G11" s="224"/>
      <c r="H11" s="311">
        <v>50329481.34</v>
      </c>
      <c r="I11" s="302">
        <v>49427376.44</v>
      </c>
      <c r="J11" s="290"/>
    </row>
    <row r="12" spans="1:10" ht="12.75">
      <c r="A12" s="153">
        <v>3</v>
      </c>
      <c r="B12" s="153"/>
      <c r="C12" s="286" t="s">
        <v>407</v>
      </c>
      <c r="D12" s="217"/>
      <c r="E12" s="217"/>
      <c r="F12" s="217"/>
      <c r="G12" s="224"/>
      <c r="H12" s="311">
        <v>4788284.15000001</v>
      </c>
      <c r="I12" s="302">
        <v>3882051.2300000014</v>
      </c>
      <c r="J12" s="290"/>
    </row>
    <row r="13" spans="1:10" ht="12.75">
      <c r="A13" s="153">
        <v>4</v>
      </c>
      <c r="B13" s="153"/>
      <c r="C13" s="286" t="s">
        <v>408</v>
      </c>
      <c r="D13" s="217"/>
      <c r="E13" s="217"/>
      <c r="F13" s="217"/>
      <c r="G13" s="224"/>
      <c r="H13" s="311"/>
      <c r="I13" s="302">
        <v>0</v>
      </c>
      <c r="J13" s="290"/>
    </row>
    <row r="14" spans="1:10" ht="12.75">
      <c r="A14" s="153">
        <v>5</v>
      </c>
      <c r="B14" s="153"/>
      <c r="C14" s="287" t="s">
        <v>429</v>
      </c>
      <c r="D14" s="225"/>
      <c r="E14" s="225"/>
      <c r="F14" s="225"/>
      <c r="G14" s="288"/>
      <c r="H14" s="312">
        <f>SUM(H11:H13)</f>
        <v>55117765.49000001</v>
      </c>
      <c r="I14" s="295">
        <f>SUM(I11:I13)</f>
        <v>53309427.67</v>
      </c>
      <c r="J14" s="303"/>
    </row>
    <row r="15" spans="1:10" ht="12.75">
      <c r="A15" s="153"/>
      <c r="B15" s="153"/>
      <c r="C15" s="286"/>
      <c r="D15" s="217"/>
      <c r="E15" s="217"/>
      <c r="F15" s="217"/>
      <c r="G15" s="224"/>
      <c r="H15" s="311"/>
      <c r="I15" s="302"/>
      <c r="J15" s="303"/>
    </row>
    <row r="16" spans="1:10" ht="12.75">
      <c r="A16" s="153">
        <v>6</v>
      </c>
      <c r="B16" s="153"/>
      <c r="C16" s="286" t="s">
        <v>409</v>
      </c>
      <c r="D16" s="217"/>
      <c r="E16" s="217"/>
      <c r="F16" s="217"/>
      <c r="G16" s="224"/>
      <c r="H16" s="311"/>
      <c r="I16" s="302"/>
      <c r="J16" s="303"/>
    </row>
    <row r="17" spans="1:10" ht="12.75">
      <c r="A17" s="153">
        <v>7</v>
      </c>
      <c r="B17" s="153"/>
      <c r="C17" s="286" t="s">
        <v>406</v>
      </c>
      <c r="D17" s="217"/>
      <c r="E17" s="217"/>
      <c r="F17" s="217"/>
      <c r="G17" s="224"/>
      <c r="H17" s="311">
        <v>17262649.62</v>
      </c>
      <c r="I17" s="302">
        <v>16665772.450000001</v>
      </c>
      <c r="J17" s="303"/>
    </row>
    <row r="18" spans="1:10" ht="12.75">
      <c r="A18" s="153">
        <v>8</v>
      </c>
      <c r="B18" s="153"/>
      <c r="C18" s="286" t="s">
        <v>408</v>
      </c>
      <c r="D18" s="217"/>
      <c r="E18" s="217"/>
      <c r="F18" s="217"/>
      <c r="G18" s="224"/>
      <c r="H18" s="311"/>
      <c r="I18" s="302">
        <v>0</v>
      </c>
      <c r="J18" s="303"/>
    </row>
    <row r="19" spans="1:10" ht="12.75">
      <c r="A19" s="153">
        <v>9</v>
      </c>
      <c r="B19" s="153"/>
      <c r="C19" s="287" t="s">
        <v>430</v>
      </c>
      <c r="D19" s="225"/>
      <c r="E19" s="225"/>
      <c r="F19" s="225"/>
      <c r="G19" s="288"/>
      <c r="H19" s="312">
        <f>SUM(H17:H18)</f>
        <v>17262649.62</v>
      </c>
      <c r="I19" s="295">
        <f>SUM(I17:I18)</f>
        <v>16665772.450000001</v>
      </c>
      <c r="J19" s="303"/>
    </row>
    <row r="20" spans="1:10" ht="12.75">
      <c r="A20" s="153"/>
      <c r="B20" s="153"/>
      <c r="C20" s="286"/>
      <c r="D20" s="217"/>
      <c r="E20" s="217"/>
      <c r="F20" s="217"/>
      <c r="G20" s="224"/>
      <c r="H20" s="311"/>
      <c r="I20" s="302"/>
      <c r="J20" s="303"/>
    </row>
    <row r="21" spans="1:10" ht="12.75">
      <c r="A21" s="153">
        <v>10</v>
      </c>
      <c r="B21" s="153"/>
      <c r="C21" s="286" t="s">
        <v>410</v>
      </c>
      <c r="D21" s="217"/>
      <c r="E21" s="217"/>
      <c r="F21" s="217"/>
      <c r="G21" s="224"/>
      <c r="H21" s="311"/>
      <c r="I21" s="302"/>
      <c r="J21" s="303"/>
    </row>
    <row r="22" spans="1:10" ht="12.75">
      <c r="A22" s="153">
        <v>11</v>
      </c>
      <c r="B22" s="153"/>
      <c r="C22" s="286" t="s">
        <v>411</v>
      </c>
      <c r="D22" s="217"/>
      <c r="E22" s="217"/>
      <c r="F22" s="217"/>
      <c r="G22" s="224"/>
      <c r="H22" s="311">
        <v>2413038</v>
      </c>
      <c r="I22" s="302">
        <v>3976701.1863309997</v>
      </c>
      <c r="J22" s="303"/>
    </row>
    <row r="23" spans="1:10" ht="12.75">
      <c r="A23" s="153">
        <v>12</v>
      </c>
      <c r="B23" s="153"/>
      <c r="C23" s="286" t="s">
        <v>412</v>
      </c>
      <c r="D23" s="217"/>
      <c r="E23" s="217"/>
      <c r="F23" s="217"/>
      <c r="G23" s="224"/>
      <c r="H23" s="311">
        <v>172158</v>
      </c>
      <c r="I23" s="302">
        <v>182442</v>
      </c>
      <c r="J23" s="303"/>
    </row>
    <row r="24" spans="1:10" ht="12.75">
      <c r="A24" s="153">
        <v>13</v>
      </c>
      <c r="B24" s="153"/>
      <c r="C24" s="286" t="s">
        <v>413</v>
      </c>
      <c r="D24" s="217"/>
      <c r="E24" s="217"/>
      <c r="F24" s="217"/>
      <c r="G24" s="224"/>
      <c r="H24" s="311">
        <v>41210.07</v>
      </c>
      <c r="I24" s="302">
        <v>36643.39</v>
      </c>
      <c r="J24" s="303"/>
    </row>
    <row r="25" spans="1:10" ht="12.75">
      <c r="A25" s="153">
        <v>14</v>
      </c>
      <c r="B25" s="153"/>
      <c r="C25" s="287" t="s">
        <v>431</v>
      </c>
      <c r="D25" s="225"/>
      <c r="E25" s="225"/>
      <c r="F25" s="225"/>
      <c r="G25" s="288"/>
      <c r="H25" s="312">
        <f>SUM(H22:H24)</f>
        <v>2626406.07</v>
      </c>
      <c r="I25" s="295">
        <f>SUM(I22:I24)</f>
        <v>4195786.576331</v>
      </c>
      <c r="J25" s="303"/>
    </row>
    <row r="26" spans="1:10" ht="12.75">
      <c r="A26" s="153"/>
      <c r="B26" s="153"/>
      <c r="C26" s="286"/>
      <c r="D26" s="217"/>
      <c r="E26" s="217"/>
      <c r="F26" s="217"/>
      <c r="G26" s="224"/>
      <c r="H26" s="311"/>
      <c r="I26" s="302"/>
      <c r="J26" s="303"/>
    </row>
    <row r="27" spans="1:10" ht="12.75">
      <c r="A27" s="153">
        <v>15</v>
      </c>
      <c r="B27" s="153"/>
      <c r="C27" s="286" t="s">
        <v>414</v>
      </c>
      <c r="D27" s="217"/>
      <c r="E27" s="217"/>
      <c r="F27" s="217"/>
      <c r="G27" s="224"/>
      <c r="H27" s="311"/>
      <c r="I27" s="302"/>
      <c r="J27" s="303"/>
    </row>
    <row r="28" spans="1:10" ht="12.75">
      <c r="A28" s="153">
        <v>16</v>
      </c>
      <c r="B28" s="153"/>
      <c r="C28" s="286" t="s">
        <v>415</v>
      </c>
      <c r="D28" s="217"/>
      <c r="E28" s="217"/>
      <c r="F28" s="217"/>
      <c r="G28" s="224"/>
      <c r="H28" s="311">
        <v>2116593.27</v>
      </c>
      <c r="I28" s="302">
        <v>2126023.26</v>
      </c>
      <c r="J28" s="303"/>
    </row>
    <row r="29" spans="1:10" ht="12.75">
      <c r="A29" s="153">
        <v>17</v>
      </c>
      <c r="B29" s="153"/>
      <c r="C29" s="286" t="s">
        <v>416</v>
      </c>
      <c r="D29" s="217"/>
      <c r="E29" s="217"/>
      <c r="F29" s="217"/>
      <c r="G29" s="224"/>
      <c r="H29" s="311">
        <v>6299820.26</v>
      </c>
      <c r="I29" s="302">
        <v>6586829.12</v>
      </c>
      <c r="J29" s="303"/>
    </row>
    <row r="30" spans="1:10" ht="12.75">
      <c r="A30" s="153">
        <v>18</v>
      </c>
      <c r="B30" s="153"/>
      <c r="C30" s="286" t="s">
        <v>417</v>
      </c>
      <c r="D30" s="217"/>
      <c r="E30" s="217"/>
      <c r="F30" s="217"/>
      <c r="G30" s="224"/>
      <c r="H30" s="311"/>
      <c r="I30" s="302">
        <v>0</v>
      </c>
      <c r="J30" s="303"/>
    </row>
    <row r="31" spans="1:10" ht="12.75">
      <c r="A31" s="153">
        <v>19</v>
      </c>
      <c r="B31" s="153"/>
      <c r="C31" s="287" t="s">
        <v>432</v>
      </c>
      <c r="D31" s="225"/>
      <c r="E31" s="225"/>
      <c r="F31" s="225"/>
      <c r="G31" s="288"/>
      <c r="H31" s="312">
        <f>SUM(H28:H30)</f>
        <v>8416413.53</v>
      </c>
      <c r="I31" s="295">
        <f>SUM(I28:I30)</f>
        <v>8712852.379999999</v>
      </c>
      <c r="J31" s="303"/>
    </row>
    <row r="32" spans="1:10" ht="12.75">
      <c r="A32" s="153"/>
      <c r="B32" s="153"/>
      <c r="C32" s="286" t="s">
        <v>26</v>
      </c>
      <c r="D32" s="217"/>
      <c r="E32" s="217"/>
      <c r="F32" s="217"/>
      <c r="G32" s="224"/>
      <c r="H32" s="311"/>
      <c r="I32" s="302"/>
      <c r="J32" s="303"/>
    </row>
    <row r="33" spans="1:10" ht="12.75">
      <c r="A33" s="153">
        <v>20</v>
      </c>
      <c r="B33" s="153"/>
      <c r="C33" s="287" t="s">
        <v>418</v>
      </c>
      <c r="D33" s="225"/>
      <c r="E33" s="225"/>
      <c r="F33" s="225"/>
      <c r="G33" s="288"/>
      <c r="H33" s="311">
        <v>93066.74</v>
      </c>
      <c r="I33" s="302">
        <v>103242.53</v>
      </c>
      <c r="J33" s="303"/>
    </row>
    <row r="34" spans="1:10" ht="12.75">
      <c r="A34" s="153"/>
      <c r="B34" s="153"/>
      <c r="C34" s="286"/>
      <c r="D34" s="217"/>
      <c r="E34" s="217"/>
      <c r="F34" s="217"/>
      <c r="G34" s="224"/>
      <c r="H34" s="311"/>
      <c r="I34" s="302"/>
      <c r="J34" s="303"/>
    </row>
    <row r="35" spans="1:10" ht="12.75">
      <c r="A35" s="153">
        <v>21</v>
      </c>
      <c r="B35" s="153"/>
      <c r="C35" s="287" t="s">
        <v>433</v>
      </c>
      <c r="D35" s="225"/>
      <c r="E35" s="225"/>
      <c r="F35" s="225"/>
      <c r="G35" s="288"/>
      <c r="H35" s="311">
        <v>-29100</v>
      </c>
      <c r="I35" s="302">
        <v>-29100</v>
      </c>
      <c r="J35" s="303"/>
    </row>
    <row r="36" spans="1:10" ht="12.75">
      <c r="A36" s="306">
        <v>21.1</v>
      </c>
      <c r="B36" s="153"/>
      <c r="C36" s="287" t="s">
        <v>583</v>
      </c>
      <c r="D36" s="225"/>
      <c r="E36" s="225"/>
      <c r="F36" s="225"/>
      <c r="G36" s="288"/>
      <c r="H36" s="311">
        <v>946731.09</v>
      </c>
      <c r="I36" s="302">
        <v>1309636.82</v>
      </c>
      <c r="J36" s="303"/>
    </row>
    <row r="37" spans="1:10" ht="12.75">
      <c r="A37" s="153">
        <v>22</v>
      </c>
      <c r="B37" s="153"/>
      <c r="C37" s="287" t="s">
        <v>421</v>
      </c>
      <c r="D37" s="225"/>
      <c r="E37" s="225"/>
      <c r="F37" s="225"/>
      <c r="G37" s="288"/>
      <c r="H37" s="311"/>
      <c r="I37" s="302"/>
      <c r="J37" s="290"/>
    </row>
    <row r="38" spans="1:10" ht="12.75">
      <c r="A38" s="153">
        <v>23</v>
      </c>
      <c r="B38" s="153"/>
      <c r="C38" s="287" t="s">
        <v>434</v>
      </c>
      <c r="D38" s="225"/>
      <c r="E38" s="225"/>
      <c r="F38" s="225"/>
      <c r="G38" s="288"/>
      <c r="H38" s="312">
        <f>+H14-H19-H25-H31+H33+H35+H36</f>
        <v>27822994.1</v>
      </c>
      <c r="I38" s="295">
        <f>+I14-I19-I25-I31+I33+I35+I36</f>
        <v>25118795.613669</v>
      </c>
      <c r="J38" s="290"/>
    </row>
    <row r="39" spans="1:9" ht="12.75">
      <c r="A39" s="44"/>
      <c r="B39" s="2"/>
      <c r="C39" s="226"/>
      <c r="D39" s="226"/>
      <c r="E39" s="226"/>
      <c r="F39" s="226"/>
      <c r="G39" s="226"/>
      <c r="H39" s="40"/>
      <c r="I39" s="46"/>
    </row>
    <row r="40" spans="1:9" ht="12.75">
      <c r="A40" s="167"/>
      <c r="B40" s="227"/>
      <c r="C40" s="228"/>
      <c r="D40" s="228"/>
      <c r="E40" s="228"/>
      <c r="F40" s="228"/>
      <c r="G40" s="228"/>
      <c r="H40" s="168"/>
      <c r="I40" s="169"/>
    </row>
    <row r="41" spans="1:9" ht="12.75">
      <c r="A41" s="44"/>
      <c r="B41" s="2"/>
      <c r="C41" s="226"/>
      <c r="D41" s="226"/>
      <c r="E41" s="226"/>
      <c r="F41" s="226"/>
      <c r="G41" s="226"/>
      <c r="H41" s="40"/>
      <c r="I41" s="46"/>
    </row>
    <row r="42" spans="1:9" ht="12.75">
      <c r="A42" s="53"/>
      <c r="B42" s="87"/>
      <c r="C42" s="417" t="s">
        <v>419</v>
      </c>
      <c r="D42" s="418"/>
      <c r="E42" s="418"/>
      <c r="F42" s="418"/>
      <c r="G42" s="418"/>
      <c r="H42" s="87"/>
      <c r="I42" s="87"/>
    </row>
    <row r="43" spans="1:9" ht="12.75">
      <c r="A43" s="53"/>
      <c r="B43" s="153"/>
      <c r="C43" s="419"/>
      <c r="D43" s="420"/>
      <c r="E43" s="420"/>
      <c r="F43" s="420"/>
      <c r="G43" s="421"/>
      <c r="H43" s="30"/>
      <c r="I43" s="87"/>
    </row>
    <row r="44" spans="1:9" ht="12.75">
      <c r="A44" s="157">
        <v>24</v>
      </c>
      <c r="B44" s="153"/>
      <c r="C44" s="413" t="s">
        <v>420</v>
      </c>
      <c r="D44" s="414"/>
      <c r="E44" s="414"/>
      <c r="F44" s="414"/>
      <c r="G44" s="415"/>
      <c r="H44" s="30"/>
      <c r="I44" s="87"/>
    </row>
    <row r="45" spans="1:9" ht="12.75">
      <c r="A45" s="157">
        <v>25</v>
      </c>
      <c r="B45" s="153"/>
      <c r="C45" s="53"/>
      <c r="D45" s="217"/>
      <c r="E45" s="217" t="s">
        <v>435</v>
      </c>
      <c r="F45" s="217"/>
      <c r="G45" s="224"/>
      <c r="H45" s="30"/>
      <c r="I45" s="87"/>
    </row>
    <row r="46" spans="1:9" ht="12.75">
      <c r="A46" s="157">
        <v>26</v>
      </c>
      <c r="B46" s="153"/>
      <c r="C46" s="53"/>
      <c r="D46" s="217"/>
      <c r="E46" s="217" t="s">
        <v>436</v>
      </c>
      <c r="F46" s="217"/>
      <c r="G46" s="224"/>
      <c r="H46" s="30"/>
      <c r="I46" s="87"/>
    </row>
    <row r="47" spans="1:9" ht="12.75">
      <c r="A47" s="157">
        <v>27</v>
      </c>
      <c r="B47" s="153"/>
      <c r="C47" s="53"/>
      <c r="D47" s="217"/>
      <c r="E47" s="217" t="s">
        <v>437</v>
      </c>
      <c r="F47" s="217"/>
      <c r="G47" s="224"/>
      <c r="H47" s="86"/>
      <c r="I47" s="86"/>
    </row>
    <row r="48" spans="1:9" ht="12.75">
      <c r="A48" s="157">
        <v>28</v>
      </c>
      <c r="B48" s="153"/>
      <c r="C48" s="53"/>
      <c r="D48" s="217"/>
      <c r="E48" s="217" t="s">
        <v>438</v>
      </c>
      <c r="F48" s="217"/>
      <c r="G48" s="224"/>
      <c r="H48" s="86"/>
      <c r="I48" s="86"/>
    </row>
    <row r="49" spans="1:9" ht="12.75">
      <c r="A49" s="157">
        <v>29</v>
      </c>
      <c r="B49" s="153"/>
      <c r="C49" s="53"/>
      <c r="D49" s="217"/>
      <c r="E49" s="217" t="s">
        <v>439</v>
      </c>
      <c r="F49" s="217"/>
      <c r="G49" s="224"/>
      <c r="H49" s="30"/>
      <c r="I49" s="87"/>
    </row>
    <row r="50" spans="1:9" ht="12.75">
      <c r="A50" s="157">
        <v>30</v>
      </c>
      <c r="B50" s="153"/>
      <c r="C50" s="53"/>
      <c r="D50" s="217"/>
      <c r="E50" s="217" t="s">
        <v>440</v>
      </c>
      <c r="F50" s="217"/>
      <c r="G50" s="224"/>
      <c r="H50" s="30"/>
      <c r="I50" s="87"/>
    </row>
    <row r="51" spans="1:9" ht="12.75">
      <c r="A51" s="157">
        <v>31</v>
      </c>
      <c r="B51" s="153"/>
      <c r="C51" s="53"/>
      <c r="D51" s="217"/>
      <c r="E51" s="217" t="s">
        <v>441</v>
      </c>
      <c r="F51" s="217"/>
      <c r="G51" s="224"/>
      <c r="H51" s="30"/>
      <c r="I51" s="87"/>
    </row>
    <row r="52" spans="1:9" ht="12.75">
      <c r="A52" s="157">
        <v>32</v>
      </c>
      <c r="B52" s="153"/>
      <c r="C52" s="53"/>
      <c r="D52" s="217"/>
      <c r="E52" s="217" t="s">
        <v>442</v>
      </c>
      <c r="F52" s="217"/>
      <c r="G52" s="224"/>
      <c r="H52" s="30"/>
      <c r="I52" s="87"/>
    </row>
    <row r="53" spans="1:9" ht="12.75">
      <c r="A53" s="157">
        <v>33</v>
      </c>
      <c r="B53" s="153"/>
      <c r="C53" s="53"/>
      <c r="D53" s="217"/>
      <c r="E53" s="217" t="s">
        <v>443</v>
      </c>
      <c r="F53" s="217"/>
      <c r="G53" s="224"/>
      <c r="H53" s="30"/>
      <c r="I53" s="87"/>
    </row>
    <row r="54" spans="1:9" ht="12.75">
      <c r="A54" s="157">
        <v>34</v>
      </c>
      <c r="B54" s="153"/>
      <c r="C54" s="53"/>
      <c r="D54" s="217"/>
      <c r="E54" s="217" t="s">
        <v>444</v>
      </c>
      <c r="F54" s="217"/>
      <c r="G54" s="224"/>
      <c r="H54" s="304" t="s">
        <v>582</v>
      </c>
      <c r="I54" s="87"/>
    </row>
    <row r="55" spans="1:9" ht="12.75">
      <c r="A55" s="83"/>
      <c r="B55" s="229"/>
      <c r="C55" s="83"/>
      <c r="D55" s="230"/>
      <c r="E55" s="230"/>
      <c r="F55" s="230"/>
      <c r="G55" s="231"/>
      <c r="H55" s="88"/>
      <c r="I55" s="125"/>
    </row>
    <row r="56" spans="1:9" ht="12.75">
      <c r="A56" s="83"/>
      <c r="B56" s="191"/>
      <c r="C56" s="88"/>
      <c r="D56" s="191" t="s">
        <v>445</v>
      </c>
      <c r="E56" s="230" t="s">
        <v>446</v>
      </c>
      <c r="F56" s="230"/>
      <c r="G56" s="230"/>
      <c r="H56" s="88"/>
      <c r="I56" s="163"/>
    </row>
    <row r="57" spans="1:9" ht="12.75">
      <c r="A57" s="54"/>
      <c r="B57" s="74"/>
      <c r="C57" s="9"/>
      <c r="D57" s="232"/>
      <c r="E57" s="232" t="s">
        <v>447</v>
      </c>
      <c r="F57" s="232"/>
      <c r="G57" s="232"/>
      <c r="H57" s="9"/>
      <c r="I57" s="85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2"/>
    </row>
    <row r="64" ht="12.75">
      <c r="B64" s="102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  <row r="76" ht="12.75">
      <c r="B76" s="102"/>
    </row>
    <row r="77" ht="12.75">
      <c r="B77" s="102"/>
    </row>
    <row r="78" ht="12.75">
      <c r="B78" s="102"/>
    </row>
    <row r="79" ht="12.75">
      <c r="B79" s="102"/>
    </row>
    <row r="80" ht="12.75">
      <c r="B80" s="102"/>
    </row>
    <row r="81" ht="12.75">
      <c r="B81" s="102"/>
    </row>
    <row r="82" ht="12.75">
      <c r="B82" s="102"/>
    </row>
    <row r="83" ht="12.75">
      <c r="B83" s="102"/>
    </row>
    <row r="84" ht="12.75">
      <c r="B84" s="102"/>
    </row>
    <row r="85" ht="12.75">
      <c r="B85" s="102"/>
    </row>
    <row r="86" ht="12.75">
      <c r="B86" s="102"/>
    </row>
    <row r="87" ht="12.75">
      <c r="B87" s="102"/>
    </row>
    <row r="88" ht="12.75">
      <c r="B88" s="102"/>
    </row>
    <row r="89" ht="12.75">
      <c r="B89" s="102"/>
    </row>
    <row r="90" ht="12.75">
      <c r="B90" s="102"/>
    </row>
    <row r="91" ht="12.75">
      <c r="B91" s="102"/>
    </row>
    <row r="92" ht="12.75">
      <c r="B92" s="102"/>
    </row>
    <row r="93" ht="12.75">
      <c r="B93" s="102"/>
    </row>
    <row r="94" ht="12.75">
      <c r="B94" s="102"/>
    </row>
    <row r="95" ht="12.75">
      <c r="B95" s="102"/>
    </row>
    <row r="96" ht="12.75">
      <c r="B96" s="102"/>
    </row>
    <row r="97" ht="12.75">
      <c r="B97" s="102"/>
    </row>
    <row r="98" ht="12.75">
      <c r="B98" s="102"/>
    </row>
    <row r="99" ht="12.75">
      <c r="B99" s="102"/>
    </row>
    <row r="100" ht="12.75">
      <c r="B100" s="102"/>
    </row>
    <row r="101" ht="12.75">
      <c r="B101" s="102"/>
    </row>
    <row r="102" ht="12.75">
      <c r="B102" s="102"/>
    </row>
    <row r="103" ht="12.75">
      <c r="B103" s="102"/>
    </row>
    <row r="104" ht="12.75">
      <c r="B104" s="102"/>
    </row>
    <row r="105" ht="12.75">
      <c r="B105" s="102"/>
    </row>
    <row r="106" ht="12.75">
      <c r="B106" s="102"/>
    </row>
    <row r="107" ht="12.75">
      <c r="B107" s="102"/>
    </row>
    <row r="108" ht="12.75">
      <c r="B108" s="102"/>
    </row>
    <row r="109" ht="12.75">
      <c r="B109" s="102"/>
    </row>
    <row r="110" ht="12.75">
      <c r="B110" s="102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  <row r="115" ht="12.75">
      <c r="B115" s="102"/>
    </row>
    <row r="116" ht="12.75">
      <c r="B116" s="102"/>
    </row>
    <row r="117" ht="12.75">
      <c r="B117" s="102"/>
    </row>
    <row r="118" ht="12.75">
      <c r="B118" s="102"/>
    </row>
    <row r="119" ht="12.75">
      <c r="B119" s="102"/>
    </row>
    <row r="120" ht="12.75">
      <c r="B120" s="102"/>
    </row>
    <row r="121" ht="12.75">
      <c r="B121" s="102"/>
    </row>
    <row r="122" ht="12.75">
      <c r="B122" s="102"/>
    </row>
    <row r="123" ht="12.75">
      <c r="B123" s="102"/>
    </row>
    <row r="124" ht="12.75">
      <c r="B124" s="102"/>
    </row>
    <row r="125" ht="12.75">
      <c r="B125" s="102"/>
    </row>
    <row r="126" ht="12.75">
      <c r="B126" s="102"/>
    </row>
    <row r="127" ht="12.75">
      <c r="B127" s="102"/>
    </row>
    <row r="128" ht="12.75">
      <c r="B128" s="102"/>
    </row>
    <row r="129" ht="12.75">
      <c r="B129" s="102"/>
    </row>
    <row r="130" ht="12.75">
      <c r="B130" s="102"/>
    </row>
    <row r="131" ht="12.75">
      <c r="B131" s="102"/>
    </row>
    <row r="132" ht="12.75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  <row r="144" ht="12.75">
      <c r="B144" s="102"/>
    </row>
    <row r="145" ht="12.75">
      <c r="B145" s="102"/>
    </row>
    <row r="146" ht="12.75">
      <c r="B146" s="102"/>
    </row>
    <row r="147" ht="12.75">
      <c r="B147" s="102"/>
    </row>
    <row r="148" ht="12.75">
      <c r="B148" s="102"/>
    </row>
    <row r="149" ht="12.75">
      <c r="B149" s="102"/>
    </row>
    <row r="150" ht="12.75">
      <c r="B150" s="102"/>
    </row>
    <row r="151" ht="12.75">
      <c r="B151" s="102"/>
    </row>
    <row r="152" ht="12.75">
      <c r="B152" s="102"/>
    </row>
    <row r="153" ht="12.75">
      <c r="B153" s="102"/>
    </row>
    <row r="154" ht="12.75">
      <c r="B154" s="102"/>
    </row>
    <row r="155" ht="12.75">
      <c r="B155" s="102"/>
    </row>
    <row r="156" ht="12.75">
      <c r="B156" s="102"/>
    </row>
    <row r="157" ht="12.75">
      <c r="B157" s="102"/>
    </row>
    <row r="158" ht="12.75">
      <c r="B158" s="102"/>
    </row>
    <row r="159" ht="12.75">
      <c r="B159" s="102"/>
    </row>
    <row r="160" ht="12.75">
      <c r="B160" s="102"/>
    </row>
    <row r="161" ht="12.75">
      <c r="B161" s="102"/>
    </row>
    <row r="162" ht="12.75">
      <c r="B162" s="102"/>
    </row>
    <row r="163" ht="12.75">
      <c r="B163" s="102"/>
    </row>
    <row r="164" ht="12.75">
      <c r="B164" s="102"/>
    </row>
    <row r="165" ht="12.75">
      <c r="B165" s="102"/>
    </row>
    <row r="166" ht="12.75">
      <c r="B166" s="102"/>
    </row>
    <row r="167" ht="12.75">
      <c r="B167" s="102"/>
    </row>
    <row r="168" ht="12.75">
      <c r="B168" s="102"/>
    </row>
    <row r="169" ht="12.75">
      <c r="B169" s="102"/>
    </row>
    <row r="170" ht="12.75">
      <c r="B170" s="102"/>
    </row>
    <row r="171" ht="12.75">
      <c r="B171" s="102"/>
    </row>
    <row r="172" ht="12.75">
      <c r="B172" s="102"/>
    </row>
    <row r="173" ht="12.75">
      <c r="B173" s="102"/>
    </row>
    <row r="174" ht="12.75">
      <c r="B174" s="102"/>
    </row>
    <row r="175" ht="12.75">
      <c r="B175" s="102"/>
    </row>
    <row r="176" ht="12.75">
      <c r="B176" s="102"/>
    </row>
    <row r="177" ht="12.75">
      <c r="B177" s="102"/>
    </row>
    <row r="178" ht="12.75">
      <c r="B178" s="102"/>
    </row>
    <row r="179" ht="12.75">
      <c r="B179" s="102"/>
    </row>
    <row r="180" ht="12.75">
      <c r="B180" s="102"/>
    </row>
    <row r="181" ht="12.75">
      <c r="B181" s="102"/>
    </row>
    <row r="182" ht="12.75">
      <c r="B182" s="102"/>
    </row>
    <row r="183" ht="12.75">
      <c r="B183" s="102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9"/>
  <sheetViews>
    <sheetView zoomScale="85" zoomScaleNormal="85" zoomScalePageLayoutView="0" workbookViewId="0" topLeftCell="A1">
      <selection activeCell="I49" sqref="I49"/>
    </sheetView>
  </sheetViews>
  <sheetFormatPr defaultColWidth="9.140625" defaultRowHeight="12.75"/>
  <cols>
    <col min="1" max="1" width="5.7109375" style="76" customWidth="1"/>
    <col min="2" max="2" width="1.28515625" style="76" customWidth="1"/>
    <col min="3" max="3" width="7.28125" style="76" customWidth="1"/>
    <col min="4" max="6" width="9.140625" style="76" customWidth="1"/>
    <col min="7" max="7" width="11.140625" style="76" bestFit="1" customWidth="1"/>
    <col min="8" max="8" width="14.140625" style="76" customWidth="1"/>
    <col min="9" max="9" width="13.57421875" style="76" customWidth="1"/>
    <col min="10" max="10" width="13.8515625" style="76" customWidth="1"/>
    <col min="11" max="11" width="15.57421875" style="76" customWidth="1"/>
    <col min="12" max="16384" width="9.140625" style="76" customWidth="1"/>
  </cols>
  <sheetData>
    <row r="1" spans="1:11" ht="17.25">
      <c r="A1" s="407" t="s">
        <v>74</v>
      </c>
      <c r="B1" s="408"/>
      <c r="C1" s="408"/>
      <c r="D1" s="408"/>
      <c r="E1" s="408"/>
      <c r="F1" s="408"/>
      <c r="G1" s="408"/>
      <c r="H1" s="408"/>
      <c r="I1" s="408"/>
      <c r="J1" s="408"/>
      <c r="K1" s="409"/>
    </row>
    <row r="2" spans="1:11" ht="17.25">
      <c r="A2" s="410" t="s">
        <v>75</v>
      </c>
      <c r="B2" s="411"/>
      <c r="C2" s="411"/>
      <c r="D2" s="411"/>
      <c r="E2" s="411"/>
      <c r="F2" s="411"/>
      <c r="G2" s="411"/>
      <c r="H2" s="411"/>
      <c r="I2" s="411"/>
      <c r="J2" s="411"/>
      <c r="K2" s="412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2.75">
      <c r="A4" s="125"/>
      <c r="B4" s="88"/>
      <c r="C4" s="88"/>
      <c r="D4" s="88"/>
      <c r="E4" s="88"/>
      <c r="F4" s="88"/>
      <c r="G4" s="88"/>
      <c r="H4" s="126" t="s">
        <v>76</v>
      </c>
      <c r="I4" s="126" t="s">
        <v>77</v>
      </c>
      <c r="J4" s="126" t="s">
        <v>78</v>
      </c>
      <c r="K4" s="92" t="s">
        <v>79</v>
      </c>
    </row>
    <row r="5" spans="1:11" ht="12.75">
      <c r="A5" s="39"/>
      <c r="B5" s="40"/>
      <c r="C5" s="40"/>
      <c r="D5" s="40"/>
      <c r="E5" s="40"/>
      <c r="F5" s="40"/>
      <c r="G5" s="40"/>
      <c r="H5" s="39"/>
      <c r="I5" s="41" t="s">
        <v>80</v>
      </c>
      <c r="J5" s="41" t="s">
        <v>81</v>
      </c>
      <c r="K5" s="4" t="s">
        <v>26</v>
      </c>
    </row>
    <row r="6" spans="1:11" ht="12.75">
      <c r="A6" s="39"/>
      <c r="B6" s="40"/>
      <c r="C6" s="40"/>
      <c r="D6" s="40"/>
      <c r="E6" s="40"/>
      <c r="F6" s="3"/>
      <c r="G6" s="3"/>
      <c r="H6" s="41" t="s">
        <v>82</v>
      </c>
      <c r="I6" s="41" t="s">
        <v>82</v>
      </c>
      <c r="J6" s="41" t="s">
        <v>83</v>
      </c>
      <c r="K6" s="4" t="s">
        <v>84</v>
      </c>
    </row>
    <row r="7" spans="1:11" ht="12.75">
      <c r="A7" s="1" t="s">
        <v>15</v>
      </c>
      <c r="B7" s="3" t="s">
        <v>85</v>
      </c>
      <c r="C7" s="3"/>
      <c r="D7" s="3"/>
      <c r="E7" s="3"/>
      <c r="F7" s="3"/>
      <c r="G7" s="3"/>
      <c r="H7" s="41" t="s">
        <v>86</v>
      </c>
      <c r="I7" s="41" t="s">
        <v>87</v>
      </c>
      <c r="J7" s="41" t="s">
        <v>88</v>
      </c>
      <c r="K7" s="4" t="s">
        <v>89</v>
      </c>
    </row>
    <row r="8" spans="1:11" ht="13.5" thickBot="1">
      <c r="A8" s="5" t="s">
        <v>19</v>
      </c>
      <c r="B8" s="7" t="s">
        <v>20</v>
      </c>
      <c r="C8" s="7"/>
      <c r="D8" s="7"/>
      <c r="E8" s="7"/>
      <c r="F8" s="7"/>
      <c r="G8" s="7"/>
      <c r="H8" s="42" t="s">
        <v>21</v>
      </c>
      <c r="I8" s="42" t="s">
        <v>22</v>
      </c>
      <c r="J8" s="42" t="s">
        <v>23</v>
      </c>
      <c r="K8" s="8" t="s">
        <v>24</v>
      </c>
    </row>
    <row r="9" spans="1:11" ht="15.75" customHeight="1">
      <c r="A9" s="153">
        <v>1</v>
      </c>
      <c r="B9" s="53"/>
      <c r="C9" s="30" t="s">
        <v>90</v>
      </c>
      <c r="D9" s="30"/>
      <c r="E9" s="30"/>
      <c r="F9" s="30"/>
      <c r="G9" s="30"/>
      <c r="H9" s="307">
        <v>16275378.34</v>
      </c>
      <c r="I9" s="307">
        <v>330095.03</v>
      </c>
      <c r="J9" s="87"/>
      <c r="K9" s="86"/>
    </row>
    <row r="10" spans="1:11" ht="15.75" customHeight="1">
      <c r="A10" s="153">
        <v>2</v>
      </c>
      <c r="B10" s="53"/>
      <c r="C10" s="30" t="s">
        <v>91</v>
      </c>
      <c r="D10" s="30" t="s">
        <v>92</v>
      </c>
      <c r="E10" s="30"/>
      <c r="F10" s="30"/>
      <c r="G10" s="30"/>
      <c r="H10" s="297"/>
      <c r="I10" s="297"/>
      <c r="J10" s="87"/>
      <c r="K10" s="86"/>
    </row>
    <row r="11" spans="1:13" ht="15.75" customHeight="1">
      <c r="A11" s="153">
        <v>3</v>
      </c>
      <c r="B11" s="53"/>
      <c r="C11" s="30" t="s">
        <v>93</v>
      </c>
      <c r="D11" s="30"/>
      <c r="E11" s="30"/>
      <c r="F11" s="30"/>
      <c r="G11" s="30"/>
      <c r="H11" s="297">
        <v>1494022.37</v>
      </c>
      <c r="I11" s="297">
        <v>84640.81999999999</v>
      </c>
      <c r="J11" s="87"/>
      <c r="K11" s="297">
        <v>0</v>
      </c>
      <c r="M11" s="290"/>
    </row>
    <row r="12" spans="1:13" ht="15.75" customHeight="1">
      <c r="A12" s="153">
        <v>4</v>
      </c>
      <c r="B12" s="53"/>
      <c r="C12" s="30" t="s">
        <v>94</v>
      </c>
      <c r="D12" s="30"/>
      <c r="E12" s="30"/>
      <c r="F12" s="30"/>
      <c r="G12" s="30"/>
      <c r="H12" s="297">
        <v>60646.68</v>
      </c>
      <c r="I12" s="297">
        <v>0</v>
      </c>
      <c r="J12" s="87"/>
      <c r="K12" s="297">
        <v>0</v>
      </c>
      <c r="M12" s="290"/>
    </row>
    <row r="13" spans="1:13" ht="15.75" customHeight="1">
      <c r="A13" s="153">
        <v>5</v>
      </c>
      <c r="B13" s="53"/>
      <c r="C13" s="30" t="s">
        <v>95</v>
      </c>
      <c r="D13" s="30"/>
      <c r="E13" s="30"/>
      <c r="F13" s="30"/>
      <c r="G13" s="30"/>
      <c r="H13" s="297">
        <v>136949.88000000003</v>
      </c>
      <c r="I13" s="297">
        <v>0</v>
      </c>
      <c r="J13" s="87"/>
      <c r="K13" s="297">
        <v>0</v>
      </c>
      <c r="M13" s="290"/>
    </row>
    <row r="14" spans="1:13" ht="15.75" customHeight="1">
      <c r="A14" s="153">
        <v>6</v>
      </c>
      <c r="B14" s="53"/>
      <c r="C14" s="30" t="s">
        <v>96</v>
      </c>
      <c r="D14" s="30"/>
      <c r="E14" s="30"/>
      <c r="F14" s="30"/>
      <c r="G14" s="30"/>
      <c r="H14" s="297">
        <v>13869.35</v>
      </c>
      <c r="I14" s="297">
        <v>0</v>
      </c>
      <c r="J14" s="87"/>
      <c r="K14" s="297">
        <v>0</v>
      </c>
      <c r="M14" s="290"/>
    </row>
    <row r="15" spans="1:13" ht="15.75" customHeight="1">
      <c r="A15" s="153">
        <v>7</v>
      </c>
      <c r="B15" s="53"/>
      <c r="C15" s="30" t="s">
        <v>97</v>
      </c>
      <c r="D15" s="30"/>
      <c r="E15" s="30"/>
      <c r="F15" s="30"/>
      <c r="G15" s="30"/>
      <c r="H15" s="297">
        <v>5773.919999999981</v>
      </c>
      <c r="I15" s="297">
        <v>0</v>
      </c>
      <c r="J15" s="87"/>
      <c r="K15" s="297">
        <v>0</v>
      </c>
      <c r="M15"/>
    </row>
    <row r="16" spans="1:13" ht="15.75" customHeight="1">
      <c r="A16" s="153">
        <v>8</v>
      </c>
      <c r="B16" s="53"/>
      <c r="C16" s="30"/>
      <c r="D16" s="30"/>
      <c r="E16" s="30"/>
      <c r="F16" s="30"/>
      <c r="G16" s="130" t="s">
        <v>98</v>
      </c>
      <c r="H16" s="329">
        <f>SUM(H10:H15)</f>
        <v>1711262.2000000002</v>
      </c>
      <c r="I16" s="329">
        <f>SUM(I10:I15)</f>
        <v>84640.81999999999</v>
      </c>
      <c r="J16" s="87"/>
      <c r="K16" s="86"/>
      <c r="M16"/>
    </row>
    <row r="17" spans="1:13" ht="15.75" customHeight="1">
      <c r="A17" s="153">
        <v>9</v>
      </c>
      <c r="B17" s="53"/>
      <c r="C17" s="30" t="s">
        <v>99</v>
      </c>
      <c r="D17" s="30" t="s">
        <v>100</v>
      </c>
      <c r="E17" s="30"/>
      <c r="F17" s="30"/>
      <c r="G17" s="30"/>
      <c r="H17" s="297"/>
      <c r="I17" s="297"/>
      <c r="J17" s="87"/>
      <c r="K17" s="86"/>
      <c r="M17"/>
    </row>
    <row r="18" spans="1:13" ht="15.75" customHeight="1">
      <c r="A18" s="153">
        <v>10</v>
      </c>
      <c r="B18" s="53"/>
      <c r="C18" s="30" t="s">
        <v>101</v>
      </c>
      <c r="D18" s="30"/>
      <c r="E18" s="30"/>
      <c r="F18" s="30"/>
      <c r="G18" s="30"/>
      <c r="H18" s="297">
        <v>617864.212072813</v>
      </c>
      <c r="I18" s="297">
        <v>0</v>
      </c>
      <c r="J18" s="87"/>
      <c r="K18" s="297">
        <v>0</v>
      </c>
      <c r="M18"/>
    </row>
    <row r="19" spans="1:13" ht="15.75" customHeight="1">
      <c r="A19" s="153">
        <v>11</v>
      </c>
      <c r="B19" s="53"/>
      <c r="C19" s="30" t="s">
        <v>102</v>
      </c>
      <c r="D19" s="30"/>
      <c r="E19" s="30"/>
      <c r="F19" s="30"/>
      <c r="G19" s="30"/>
      <c r="H19" s="297">
        <v>57374.43</v>
      </c>
      <c r="I19" s="297">
        <v>0</v>
      </c>
      <c r="J19" s="87"/>
      <c r="K19" s="297">
        <v>0</v>
      </c>
      <c r="M19" s="290"/>
    </row>
    <row r="20" spans="1:13" ht="15.75" customHeight="1">
      <c r="A20" s="153">
        <v>12</v>
      </c>
      <c r="B20" s="53"/>
      <c r="C20" s="30" t="s">
        <v>103</v>
      </c>
      <c r="D20" s="30"/>
      <c r="E20" s="30"/>
      <c r="F20" s="30"/>
      <c r="G20" s="30"/>
      <c r="H20" s="297">
        <v>460184.0179271871</v>
      </c>
      <c r="I20" s="297">
        <v>3308.1626496721074</v>
      </c>
      <c r="J20" s="87"/>
      <c r="K20" s="297">
        <v>0</v>
      </c>
      <c r="M20"/>
    </row>
    <row r="21" spans="1:13" ht="15.75" customHeight="1">
      <c r="A21" s="153">
        <v>13</v>
      </c>
      <c r="B21" s="53"/>
      <c r="C21" s="30"/>
      <c r="D21" s="30"/>
      <c r="E21" s="30"/>
      <c r="F21" s="30"/>
      <c r="G21" s="130" t="s">
        <v>104</v>
      </c>
      <c r="H21" s="329">
        <f>SUM(H17:H20)</f>
        <v>1135422.6600000001</v>
      </c>
      <c r="I21" s="329">
        <f>SUM(I17:I20)</f>
        <v>3308.1626496721074</v>
      </c>
      <c r="J21" s="87"/>
      <c r="K21" s="86"/>
      <c r="M21"/>
    </row>
    <row r="22" spans="1:13" ht="15.75" customHeight="1">
      <c r="A22" s="153">
        <v>14</v>
      </c>
      <c r="B22" s="53"/>
      <c r="C22" s="30" t="s">
        <v>105</v>
      </c>
      <c r="D22" s="30"/>
      <c r="E22" s="30"/>
      <c r="F22" s="30"/>
      <c r="G22" s="30"/>
      <c r="H22" s="329">
        <f>+H9+H16-H21</f>
        <v>16851217.88</v>
      </c>
      <c r="I22" s="329">
        <f>+I9+I16-I21</f>
        <v>411427.6873503279</v>
      </c>
      <c r="J22" s="87"/>
      <c r="K22" s="86"/>
      <c r="M22"/>
    </row>
    <row r="23" spans="1:13" ht="15.75" customHeight="1">
      <c r="A23" s="84">
        <v>15</v>
      </c>
      <c r="B23" s="54"/>
      <c r="C23" s="9" t="s">
        <v>106</v>
      </c>
      <c r="D23" s="9"/>
      <c r="E23" s="9"/>
      <c r="F23" s="9"/>
      <c r="G23" s="9"/>
      <c r="H23" s="9"/>
      <c r="I23" s="132" t="s">
        <v>584</v>
      </c>
      <c r="J23" s="9"/>
      <c r="K23" s="85"/>
      <c r="M23" s="308"/>
    </row>
    <row r="24" spans="1:13" ht="15.75" customHeight="1">
      <c r="A24" s="153">
        <v>16</v>
      </c>
      <c r="B24" s="53"/>
      <c r="C24" s="10"/>
      <c r="D24" s="30"/>
      <c r="E24" s="30"/>
      <c r="F24" s="30"/>
      <c r="G24" s="30"/>
      <c r="H24" s="30"/>
      <c r="I24" s="30"/>
      <c r="J24" s="30"/>
      <c r="K24" s="124"/>
      <c r="M24" s="308"/>
    </row>
    <row r="25" spans="1:13" ht="15.75" customHeight="1">
      <c r="A25" s="153">
        <v>17</v>
      </c>
      <c r="B25" s="53"/>
      <c r="C25" s="30"/>
      <c r="D25" s="30"/>
      <c r="E25" s="30"/>
      <c r="F25" s="30"/>
      <c r="G25" s="30"/>
      <c r="H25" s="30"/>
      <c r="I25" s="30"/>
      <c r="J25" s="30"/>
      <c r="K25" s="86"/>
      <c r="M25" s="308"/>
    </row>
    <row r="26" spans="1:13" ht="15.75" customHeight="1">
      <c r="A26" s="153">
        <v>18</v>
      </c>
      <c r="B26" s="53"/>
      <c r="C26" s="30" t="s">
        <v>107</v>
      </c>
      <c r="D26" s="30"/>
      <c r="E26" s="30"/>
      <c r="F26" s="30"/>
      <c r="G26" s="30"/>
      <c r="H26" s="30"/>
      <c r="I26" s="30"/>
      <c r="J26" s="129" t="s">
        <v>585</v>
      </c>
      <c r="K26" s="86"/>
      <c r="M26" s="308"/>
    </row>
    <row r="27" spans="1:11" ht="15.75" customHeight="1">
      <c r="A27" s="153">
        <v>19</v>
      </c>
      <c r="B27" s="53"/>
      <c r="C27" s="20" t="s">
        <v>576</v>
      </c>
      <c r="D27" s="30"/>
      <c r="E27" s="30"/>
      <c r="F27" s="30"/>
      <c r="G27" s="30"/>
      <c r="H27" s="30"/>
      <c r="I27" s="30"/>
      <c r="J27" s="30"/>
      <c r="K27" s="86"/>
    </row>
    <row r="28" spans="1:11" ht="15.75" customHeight="1">
      <c r="A28" s="153">
        <v>20</v>
      </c>
      <c r="B28" s="53"/>
      <c r="C28" s="30"/>
      <c r="D28" s="30"/>
      <c r="E28" s="30"/>
      <c r="F28" s="30"/>
      <c r="G28" s="30"/>
      <c r="H28" s="30"/>
      <c r="I28" s="30"/>
      <c r="J28" s="30"/>
      <c r="K28" s="86"/>
    </row>
    <row r="29" spans="1:11" ht="15.75" customHeight="1">
      <c r="A29" s="155">
        <v>21</v>
      </c>
      <c r="B29" s="108"/>
      <c r="C29" s="113"/>
      <c r="D29" s="113"/>
      <c r="E29" s="113"/>
      <c r="F29" s="113"/>
      <c r="G29" s="113"/>
      <c r="H29" s="113"/>
      <c r="I29" s="113"/>
      <c r="J29" s="113"/>
      <c r="K29" s="109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70" zoomScaleNormal="70" zoomScalePageLayoutView="0" workbookViewId="0" topLeftCell="A1">
      <selection activeCell="J19" sqref="J19"/>
    </sheetView>
  </sheetViews>
  <sheetFormatPr defaultColWidth="9.140625" defaultRowHeight="12.75"/>
  <cols>
    <col min="1" max="1" width="5.140625" style="76" customWidth="1"/>
    <col min="2" max="2" width="5.57421875" style="76" bestFit="1" customWidth="1"/>
    <col min="3" max="3" width="3.7109375" style="76" customWidth="1"/>
    <col min="4" max="6" width="2.7109375" style="76" customWidth="1"/>
    <col min="7" max="7" width="32.57421875" style="76" customWidth="1"/>
    <col min="8" max="8" width="16.8515625" style="76" bestFit="1" customWidth="1"/>
    <col min="9" max="9" width="15.57421875" style="76" bestFit="1" customWidth="1"/>
    <col min="10" max="10" width="14.00390625" style="76" customWidth="1"/>
    <col min="11" max="11" width="11.8515625" style="76" bestFit="1" customWidth="1"/>
    <col min="12" max="12" width="16.28125" style="76" bestFit="1" customWidth="1"/>
    <col min="13" max="16384" width="9.140625" style="76" customWidth="1"/>
  </cols>
  <sheetData>
    <row r="1" spans="1:12" ht="17.25">
      <c r="A1" s="407" t="s">
        <v>108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</row>
    <row r="2" spans="1:12" ht="17.25">
      <c r="A2" s="410" t="s">
        <v>109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2"/>
    </row>
    <row r="3" spans="1:12" ht="12.75">
      <c r="A3" s="422" t="s">
        <v>110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4"/>
    </row>
    <row r="4" spans="1:12" ht="12.75">
      <c r="A4" s="23"/>
      <c r="B4" s="233"/>
      <c r="C4" s="105"/>
      <c r="D4" s="105"/>
      <c r="E4" s="105"/>
      <c r="F4" s="105"/>
      <c r="G4" s="105"/>
      <c r="H4" s="105"/>
      <c r="I4" s="105"/>
      <c r="J4" s="105"/>
      <c r="K4" s="105"/>
      <c r="L4" s="85"/>
    </row>
    <row r="5" spans="1:13" ht="12.75">
      <c r="A5" s="125"/>
      <c r="B5" s="163"/>
      <c r="C5" s="88"/>
      <c r="D5" s="88"/>
      <c r="E5" s="88"/>
      <c r="F5" s="88"/>
      <c r="G5" s="163"/>
      <c r="H5" s="92"/>
      <c r="I5" s="234" t="s">
        <v>112</v>
      </c>
      <c r="J5" s="92" t="s">
        <v>111</v>
      </c>
      <c r="K5" s="92" t="s">
        <v>451</v>
      </c>
      <c r="L5" s="92" t="s">
        <v>26</v>
      </c>
      <c r="M5" s="40"/>
    </row>
    <row r="6" spans="1:13" ht="12.75">
      <c r="A6" s="39"/>
      <c r="B6" s="46"/>
      <c r="C6" s="40"/>
      <c r="D6" s="40"/>
      <c r="E6" s="40"/>
      <c r="F6" s="40"/>
      <c r="G6" s="46"/>
      <c r="H6" s="4"/>
      <c r="I6" s="4" t="s">
        <v>114</v>
      </c>
      <c r="J6" s="4" t="s">
        <v>113</v>
      </c>
      <c r="K6" s="4" t="s">
        <v>454</v>
      </c>
      <c r="L6" s="4" t="s">
        <v>26</v>
      </c>
      <c r="M6" s="40"/>
    </row>
    <row r="7" spans="1:13" ht="12.75">
      <c r="A7" s="39"/>
      <c r="B7" s="46"/>
      <c r="C7" s="40"/>
      <c r="D7" s="40"/>
      <c r="E7" s="40"/>
      <c r="F7" s="40"/>
      <c r="G7" s="46"/>
      <c r="H7" s="4" t="s">
        <v>12</v>
      </c>
      <c r="I7" s="4" t="s">
        <v>424</v>
      </c>
      <c r="J7" s="4" t="s">
        <v>18</v>
      </c>
      <c r="K7" s="4" t="s">
        <v>115</v>
      </c>
      <c r="L7" s="4" t="s">
        <v>12</v>
      </c>
      <c r="M7" s="40"/>
    </row>
    <row r="8" spans="1:13" ht="12.75">
      <c r="A8" s="39"/>
      <c r="B8" s="46"/>
      <c r="C8" s="40"/>
      <c r="D8" s="40"/>
      <c r="E8" s="40"/>
      <c r="F8" s="40"/>
      <c r="G8" s="46"/>
      <c r="H8" s="4" t="s">
        <v>116</v>
      </c>
      <c r="I8" s="4" t="s">
        <v>337</v>
      </c>
      <c r="J8" s="49" t="s">
        <v>450</v>
      </c>
      <c r="K8" s="49" t="s">
        <v>120</v>
      </c>
      <c r="L8" s="4" t="s">
        <v>425</v>
      </c>
      <c r="M8" s="40"/>
    </row>
    <row r="9" spans="1:13" ht="12.75">
      <c r="A9" s="39"/>
      <c r="B9" s="46"/>
      <c r="C9" s="40"/>
      <c r="D9" s="40"/>
      <c r="E9" s="40"/>
      <c r="F9" s="3"/>
      <c r="G9" s="4"/>
      <c r="H9" s="4" t="s">
        <v>453</v>
      </c>
      <c r="I9" s="4" t="s">
        <v>450</v>
      </c>
      <c r="J9" s="4" t="s">
        <v>452</v>
      </c>
      <c r="K9" s="4" t="s">
        <v>455</v>
      </c>
      <c r="L9" s="4" t="s">
        <v>453</v>
      </c>
      <c r="M9" s="40"/>
    </row>
    <row r="10" spans="1:13" ht="12.75">
      <c r="A10" s="1" t="s">
        <v>15</v>
      </c>
      <c r="B10" s="49"/>
      <c r="C10" s="3" t="s">
        <v>118</v>
      </c>
      <c r="D10" s="3"/>
      <c r="E10" s="3"/>
      <c r="F10" s="3"/>
      <c r="G10" s="4"/>
      <c r="H10" s="4" t="s">
        <v>337</v>
      </c>
      <c r="I10" s="4" t="s">
        <v>451</v>
      </c>
      <c r="J10" s="4" t="s">
        <v>120</v>
      </c>
      <c r="K10" s="4" t="s">
        <v>121</v>
      </c>
      <c r="L10" s="4" t="s">
        <v>337</v>
      </c>
      <c r="M10" s="40"/>
    </row>
    <row r="11" spans="1:13" ht="13.5" thickBot="1">
      <c r="A11" s="5" t="s">
        <v>19</v>
      </c>
      <c r="B11" s="165" t="s">
        <v>117</v>
      </c>
      <c r="C11" s="7" t="s">
        <v>20</v>
      </c>
      <c r="D11" s="7"/>
      <c r="E11" s="7"/>
      <c r="F11" s="7"/>
      <c r="G11" s="8"/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40"/>
    </row>
    <row r="12" spans="1:13" ht="12.75">
      <c r="A12" s="235"/>
      <c r="B12" s="236"/>
      <c r="C12" s="237" t="s">
        <v>456</v>
      </c>
      <c r="D12" s="238" t="s">
        <v>457</v>
      </c>
      <c r="E12" s="239"/>
      <c r="F12" s="239"/>
      <c r="G12" s="240"/>
      <c r="H12" s="241"/>
      <c r="I12" s="241"/>
      <c r="J12" s="241"/>
      <c r="K12" s="241"/>
      <c r="L12" s="241"/>
      <c r="M12" s="40"/>
    </row>
    <row r="13" spans="1:13" ht="12.75">
      <c r="A13" s="84">
        <v>1</v>
      </c>
      <c r="B13" s="166">
        <v>311</v>
      </c>
      <c r="C13" s="9"/>
      <c r="D13" s="9" t="s">
        <v>32</v>
      </c>
      <c r="E13" s="9"/>
      <c r="F13" s="9"/>
      <c r="G13" s="85"/>
      <c r="H13" s="309">
        <v>-27491.92</v>
      </c>
      <c r="I13" s="309">
        <v>-45</v>
      </c>
      <c r="J13" s="309">
        <v>0</v>
      </c>
      <c r="K13" s="309">
        <v>0</v>
      </c>
      <c r="L13" s="309">
        <f>SUM(H13:K13)</f>
        <v>-27536.92</v>
      </c>
      <c r="M13" s="40"/>
    </row>
    <row r="14" spans="1:13" ht="12.75">
      <c r="A14" s="84">
        <v>2</v>
      </c>
      <c r="B14" s="166">
        <v>312</v>
      </c>
      <c r="C14" s="9"/>
      <c r="D14" s="9" t="s">
        <v>33</v>
      </c>
      <c r="E14" s="9"/>
      <c r="F14" s="9"/>
      <c r="G14" s="85"/>
      <c r="H14" s="309">
        <v>-2105.6800000000003</v>
      </c>
      <c r="I14" s="309">
        <v>-85.80000000000001</v>
      </c>
      <c r="J14" s="309">
        <v>0</v>
      </c>
      <c r="K14" s="309">
        <v>0</v>
      </c>
      <c r="L14" s="309">
        <f aca="true" t="shared" si="0" ref="L14:L19">SUM(H14:K14)</f>
        <v>-2191.4800000000005</v>
      </c>
      <c r="M14" s="40"/>
    </row>
    <row r="15" spans="1:13" ht="12.75">
      <c r="A15" s="84">
        <v>3</v>
      </c>
      <c r="B15" s="166">
        <v>313</v>
      </c>
      <c r="C15" s="9"/>
      <c r="D15" s="9" t="s">
        <v>34</v>
      </c>
      <c r="E15" s="9"/>
      <c r="F15" s="9"/>
      <c r="G15" s="85"/>
      <c r="H15" s="309">
        <v>0</v>
      </c>
      <c r="I15" s="309">
        <v>0</v>
      </c>
      <c r="J15" s="309">
        <v>0</v>
      </c>
      <c r="K15" s="309">
        <v>0</v>
      </c>
      <c r="L15" s="309">
        <f t="shared" si="0"/>
        <v>0</v>
      </c>
      <c r="M15" s="40"/>
    </row>
    <row r="16" spans="1:13" ht="12.75">
      <c r="A16" s="84">
        <v>4</v>
      </c>
      <c r="B16" s="166">
        <v>314</v>
      </c>
      <c r="C16" s="9"/>
      <c r="D16" s="9" t="s">
        <v>35</v>
      </c>
      <c r="E16" s="9"/>
      <c r="F16" s="9"/>
      <c r="G16" s="85"/>
      <c r="H16" s="309">
        <v>0</v>
      </c>
      <c r="I16" s="309">
        <v>0</v>
      </c>
      <c r="J16" s="309">
        <v>0</v>
      </c>
      <c r="K16" s="309">
        <v>0</v>
      </c>
      <c r="L16" s="309">
        <f t="shared" si="0"/>
        <v>0</v>
      </c>
      <c r="M16" s="40"/>
    </row>
    <row r="17" spans="1:13" ht="12.75">
      <c r="A17" s="84">
        <v>5</v>
      </c>
      <c r="B17" s="166">
        <v>315</v>
      </c>
      <c r="C17" s="9"/>
      <c r="D17" s="9" t="s">
        <v>36</v>
      </c>
      <c r="E17" s="9"/>
      <c r="F17" s="9"/>
      <c r="G17" s="85"/>
      <c r="H17" s="309">
        <v>-1933202.3900000001</v>
      </c>
      <c r="I17" s="309">
        <v>-162614.40000000002</v>
      </c>
      <c r="J17" s="309">
        <v>95330.82</v>
      </c>
      <c r="K17" s="309">
        <v>20942.39</v>
      </c>
      <c r="L17" s="309">
        <f t="shared" si="0"/>
        <v>-1979543.58</v>
      </c>
      <c r="M17" s="40"/>
    </row>
    <row r="18" spans="1:13" ht="12.75">
      <c r="A18" s="84">
        <v>6</v>
      </c>
      <c r="B18" s="166">
        <v>316</v>
      </c>
      <c r="C18" s="9"/>
      <c r="D18" s="9" t="s">
        <v>37</v>
      </c>
      <c r="E18" s="9"/>
      <c r="F18" s="9"/>
      <c r="G18" s="85"/>
      <c r="H18" s="309">
        <v>-96923.20000000001</v>
      </c>
      <c r="I18" s="309">
        <v>-6917.52</v>
      </c>
      <c r="J18" s="309">
        <v>0</v>
      </c>
      <c r="K18" s="309">
        <v>0</v>
      </c>
      <c r="L18" s="309">
        <f t="shared" si="0"/>
        <v>-103840.72000000002</v>
      </c>
      <c r="M18" s="40"/>
    </row>
    <row r="19" spans="1:13" ht="12.75">
      <c r="A19" s="84">
        <v>7</v>
      </c>
      <c r="B19" s="166">
        <v>317</v>
      </c>
      <c r="C19" s="9"/>
      <c r="D19" s="9" t="s">
        <v>38</v>
      </c>
      <c r="E19" s="9"/>
      <c r="F19" s="9"/>
      <c r="G19" s="85"/>
      <c r="H19" s="309">
        <v>-5512.19</v>
      </c>
      <c r="I19" s="309">
        <v>0</v>
      </c>
      <c r="J19" s="309">
        <v>0</v>
      </c>
      <c r="K19" s="309">
        <v>0</v>
      </c>
      <c r="L19" s="309">
        <f t="shared" si="0"/>
        <v>-5512.19</v>
      </c>
      <c r="M19" s="40"/>
    </row>
    <row r="20" spans="1:13" ht="13.5" thickBot="1">
      <c r="A20" s="153">
        <v>8</v>
      </c>
      <c r="B20" s="242"/>
      <c r="C20" s="30"/>
      <c r="D20" s="30"/>
      <c r="E20" s="129" t="s">
        <v>39</v>
      </c>
      <c r="F20" s="30"/>
      <c r="G20" s="86"/>
      <c r="H20" s="298">
        <f>SUM(H13:H19)</f>
        <v>-2065235.3800000001</v>
      </c>
      <c r="I20" s="328">
        <f>SUM(I13:I19)</f>
        <v>-169662.72</v>
      </c>
      <c r="J20" s="328">
        <f>SUM(J13:J19)</f>
        <v>95330.82</v>
      </c>
      <c r="K20" s="328">
        <f>SUM(K13:K19)</f>
        <v>20942.39</v>
      </c>
      <c r="L20" s="328">
        <f>SUM(L13:L19)</f>
        <v>-2118624.89</v>
      </c>
      <c r="M20" s="40"/>
    </row>
    <row r="21" spans="1:13" ht="13.5" thickTop="1">
      <c r="A21" s="1"/>
      <c r="B21" s="49"/>
      <c r="C21" s="40"/>
      <c r="D21" s="40"/>
      <c r="E21" s="40"/>
      <c r="F21" s="40"/>
      <c r="G21" s="46"/>
      <c r="H21" s="310"/>
      <c r="I21" s="310"/>
      <c r="J21" s="310"/>
      <c r="K21" s="310"/>
      <c r="L21" s="310"/>
      <c r="M21" s="40"/>
    </row>
    <row r="22" spans="1:13" ht="12.75">
      <c r="A22" s="84"/>
      <c r="B22" s="166"/>
      <c r="C22" s="243" t="s">
        <v>458</v>
      </c>
      <c r="D22" s="244" t="s">
        <v>459</v>
      </c>
      <c r="E22" s="105"/>
      <c r="F22" s="105"/>
      <c r="G22" s="94"/>
      <c r="H22" s="309"/>
      <c r="I22" s="309"/>
      <c r="J22" s="309"/>
      <c r="K22" s="309"/>
      <c r="L22" s="309"/>
      <c r="M22" s="40"/>
    </row>
    <row r="23" spans="1:13" ht="12.75">
      <c r="A23" s="84">
        <v>9</v>
      </c>
      <c r="B23" s="166">
        <v>321</v>
      </c>
      <c r="C23" s="9"/>
      <c r="D23" s="9" t="s">
        <v>32</v>
      </c>
      <c r="E23" s="9"/>
      <c r="F23" s="9"/>
      <c r="G23" s="85"/>
      <c r="H23" s="309">
        <v>-299482.30999999994</v>
      </c>
      <c r="I23" s="309">
        <v>-17741.280000000002</v>
      </c>
      <c r="J23" s="309">
        <v>65489.590000000004</v>
      </c>
      <c r="K23" s="309">
        <v>995.81</v>
      </c>
      <c r="L23" s="309">
        <f>SUM(H23:K23)</f>
        <v>-250738.18999999997</v>
      </c>
      <c r="M23" s="40"/>
    </row>
    <row r="24" spans="1:13" ht="12.75">
      <c r="A24" s="84">
        <v>10</v>
      </c>
      <c r="B24" s="166">
        <v>322</v>
      </c>
      <c r="C24" s="9"/>
      <c r="D24" s="9" t="s">
        <v>40</v>
      </c>
      <c r="E24" s="9"/>
      <c r="F24" s="9"/>
      <c r="G24" s="85"/>
      <c r="H24" s="309">
        <v>0</v>
      </c>
      <c r="I24" s="309">
        <v>0</v>
      </c>
      <c r="J24" s="309">
        <v>0</v>
      </c>
      <c r="K24" s="309">
        <v>0</v>
      </c>
      <c r="L24" s="309">
        <f>SUM(H24:K24)</f>
        <v>0</v>
      </c>
      <c r="M24" s="40"/>
    </row>
    <row r="25" spans="1:13" ht="12.75">
      <c r="A25" s="84">
        <v>11</v>
      </c>
      <c r="B25" s="166">
        <v>323</v>
      </c>
      <c r="C25" s="9"/>
      <c r="D25" s="9" t="s">
        <v>41</v>
      </c>
      <c r="E25" s="9"/>
      <c r="F25" s="9"/>
      <c r="G25" s="85"/>
      <c r="H25" s="309">
        <v>0</v>
      </c>
      <c r="I25" s="309">
        <v>0</v>
      </c>
      <c r="J25" s="309">
        <v>0</v>
      </c>
      <c r="K25" s="309">
        <v>0</v>
      </c>
      <c r="L25" s="309">
        <f>SUM(H25:K25)</f>
        <v>0</v>
      </c>
      <c r="M25" s="40"/>
    </row>
    <row r="26" spans="1:13" ht="12.75">
      <c r="A26" s="84">
        <v>12</v>
      </c>
      <c r="B26" s="166">
        <v>324</v>
      </c>
      <c r="C26" s="9"/>
      <c r="D26" s="9" t="s">
        <v>42</v>
      </c>
      <c r="E26" s="9"/>
      <c r="F26" s="9"/>
      <c r="G26" s="85"/>
      <c r="H26" s="309">
        <v>-2945232.1999999997</v>
      </c>
      <c r="I26" s="309">
        <v>-341536.54000000004</v>
      </c>
      <c r="J26" s="309">
        <v>596156.85</v>
      </c>
      <c r="K26" s="309">
        <v>4266.87</v>
      </c>
      <c r="L26" s="309">
        <f>SUM(H26:K26)</f>
        <v>-2686345.0199999996</v>
      </c>
      <c r="M26" s="40"/>
    </row>
    <row r="27" spans="1:13" ht="12.75">
      <c r="A27" s="153">
        <v>13</v>
      </c>
      <c r="B27" s="242">
        <v>325</v>
      </c>
      <c r="C27" s="30"/>
      <c r="D27" s="30" t="s">
        <v>43</v>
      </c>
      <c r="E27" s="30"/>
      <c r="F27" s="30"/>
      <c r="G27" s="86"/>
      <c r="H27" s="311">
        <v>-34953.079999999994</v>
      </c>
      <c r="I27" s="309">
        <v>-18268.320000000003</v>
      </c>
      <c r="J27" s="309">
        <v>29802.350000000002</v>
      </c>
      <c r="K27" s="309">
        <v>0</v>
      </c>
      <c r="L27" s="311">
        <f>SUM(H27:K27)</f>
        <v>-23419.049999999992</v>
      </c>
      <c r="M27" s="40"/>
    </row>
    <row r="28" spans="1:13" ht="13.5" thickBot="1">
      <c r="A28" s="84">
        <v>14</v>
      </c>
      <c r="B28" s="166"/>
      <c r="C28" s="9"/>
      <c r="D28" s="9"/>
      <c r="E28" s="132" t="s">
        <v>44</v>
      </c>
      <c r="F28" s="9"/>
      <c r="G28" s="85"/>
      <c r="H28" s="298">
        <f>SUM(H23:H27)</f>
        <v>-3279667.59</v>
      </c>
      <c r="I28" s="328">
        <f>SUM(I23:I27)</f>
        <v>-377546.1400000001</v>
      </c>
      <c r="J28" s="328">
        <f>SUM(J23:J27)</f>
        <v>691448.7899999999</v>
      </c>
      <c r="K28" s="328">
        <f>SUM(K23:K27)</f>
        <v>5262.68</v>
      </c>
      <c r="L28" s="328">
        <f>SUM(L23:L27)</f>
        <v>-2960502.2599999993</v>
      </c>
      <c r="M28" s="40"/>
    </row>
    <row r="29" spans="1:13" ht="13.5" thickTop="1">
      <c r="A29" s="1"/>
      <c r="B29" s="49"/>
      <c r="C29" s="40"/>
      <c r="D29" s="36"/>
      <c r="E29" s="40"/>
      <c r="F29" s="40"/>
      <c r="G29" s="46"/>
      <c r="H29" s="310"/>
      <c r="I29" s="310"/>
      <c r="J29" s="310"/>
      <c r="K29" s="310"/>
      <c r="L29" s="365"/>
      <c r="M29" s="40"/>
    </row>
    <row r="30" spans="1:13" ht="12.75">
      <c r="A30" s="84"/>
      <c r="B30" s="166"/>
      <c r="C30" s="243" t="s">
        <v>461</v>
      </c>
      <c r="D30" s="244" t="s">
        <v>460</v>
      </c>
      <c r="E30" s="105"/>
      <c r="F30" s="105"/>
      <c r="G30" s="94"/>
      <c r="H30" s="309"/>
      <c r="I30" s="309"/>
      <c r="J30" s="309"/>
      <c r="K30" s="309"/>
      <c r="L30" s="309"/>
      <c r="M30" s="40"/>
    </row>
    <row r="31" spans="1:13" ht="12.75">
      <c r="A31" s="84">
        <v>15</v>
      </c>
      <c r="B31" s="166">
        <v>331</v>
      </c>
      <c r="C31" s="9"/>
      <c r="D31" s="9" t="s">
        <v>32</v>
      </c>
      <c r="E31" s="9"/>
      <c r="F31" s="9"/>
      <c r="G31" s="85"/>
      <c r="H31" s="309">
        <v>-77008.84999999998</v>
      </c>
      <c r="I31" s="309">
        <v>-2890.560000000001</v>
      </c>
      <c r="J31" s="309">
        <v>15426.09</v>
      </c>
      <c r="K31" s="309">
        <v>0</v>
      </c>
      <c r="L31" s="309">
        <f>SUM(H31:K31)</f>
        <v>-64473.31999999998</v>
      </c>
      <c r="M31" s="40"/>
    </row>
    <row r="32" spans="1:13" ht="12.75">
      <c r="A32" s="84">
        <v>16</v>
      </c>
      <c r="B32" s="166">
        <v>332</v>
      </c>
      <c r="C32" s="9"/>
      <c r="D32" s="9" t="s">
        <v>45</v>
      </c>
      <c r="E32" s="9"/>
      <c r="F32" s="9"/>
      <c r="G32" s="85"/>
      <c r="H32" s="309">
        <v>-607442.5099999999</v>
      </c>
      <c r="I32" s="309">
        <v>-40766.28</v>
      </c>
      <c r="J32" s="309">
        <v>22453.14</v>
      </c>
      <c r="K32" s="309">
        <v>0</v>
      </c>
      <c r="L32" s="309">
        <f>SUM(H32:K32)</f>
        <v>-625755.6499999999</v>
      </c>
      <c r="M32" s="40"/>
    </row>
    <row r="33" spans="1:13" ht="13.5" thickBot="1">
      <c r="A33" s="84">
        <v>17</v>
      </c>
      <c r="B33" s="166"/>
      <c r="C33" s="9"/>
      <c r="D33" s="9"/>
      <c r="E33" s="132" t="s">
        <v>46</v>
      </c>
      <c r="F33" s="9"/>
      <c r="G33" s="85"/>
      <c r="H33" s="298">
        <f>SUM(H31:H32)</f>
        <v>-684451.3599999999</v>
      </c>
      <c r="I33" s="328">
        <f>SUM(I31:I32)</f>
        <v>-43656.84</v>
      </c>
      <c r="J33" s="328">
        <f>SUM(J31:J32)</f>
        <v>37879.229999999996</v>
      </c>
      <c r="K33" s="328">
        <f>SUM(K31:K32)</f>
        <v>0</v>
      </c>
      <c r="L33" s="328">
        <f>SUM(L31:L32)</f>
        <v>-690228.9699999999</v>
      </c>
      <c r="M33" s="40"/>
    </row>
    <row r="34" spans="1:13" ht="13.5" thickTop="1">
      <c r="A34" s="1"/>
      <c r="B34" s="49"/>
      <c r="C34" s="40"/>
      <c r="D34" s="40"/>
      <c r="E34" s="40"/>
      <c r="F34" s="40"/>
      <c r="G34" s="46"/>
      <c r="H34" s="310"/>
      <c r="I34" s="310"/>
      <c r="J34" s="310"/>
      <c r="K34" s="310"/>
      <c r="L34" s="310"/>
      <c r="M34" s="40"/>
    </row>
    <row r="35" spans="1:13" ht="14.25" customHeight="1">
      <c r="A35" s="84"/>
      <c r="B35" s="166"/>
      <c r="C35" s="243" t="s">
        <v>462</v>
      </c>
      <c r="D35" s="244" t="s">
        <v>463</v>
      </c>
      <c r="E35" s="105"/>
      <c r="F35" s="105"/>
      <c r="G35" s="94"/>
      <c r="H35" s="309"/>
      <c r="I35" s="309"/>
      <c r="J35" s="309"/>
      <c r="K35" s="309"/>
      <c r="L35" s="309"/>
      <c r="M35" s="40"/>
    </row>
    <row r="36" spans="1:13" ht="14.25" customHeight="1">
      <c r="A36" s="84">
        <v>18</v>
      </c>
      <c r="B36" s="166">
        <v>341</v>
      </c>
      <c r="C36" s="9"/>
      <c r="D36" s="9" t="s">
        <v>32</v>
      </c>
      <c r="E36" s="9"/>
      <c r="F36" s="9"/>
      <c r="G36" s="85"/>
      <c r="H36" s="309">
        <v>-718.04</v>
      </c>
      <c r="I36" s="309">
        <v>-2.0399999999999996</v>
      </c>
      <c r="J36" s="309">
        <v>0</v>
      </c>
      <c r="K36" s="309">
        <v>0</v>
      </c>
      <c r="L36" s="309">
        <f aca="true" t="shared" si="1" ref="L36:L44">SUM(H36:K36)</f>
        <v>-720.0799999999999</v>
      </c>
      <c r="M36" s="40"/>
    </row>
    <row r="37" spans="1:13" ht="14.25" customHeight="1">
      <c r="A37" s="84">
        <v>19</v>
      </c>
      <c r="B37" s="166">
        <v>342</v>
      </c>
      <c r="C37" s="9"/>
      <c r="D37" s="9" t="s">
        <v>48</v>
      </c>
      <c r="E37" s="9"/>
      <c r="F37" s="9"/>
      <c r="G37" s="85"/>
      <c r="H37" s="309">
        <v>-410122.2599999999</v>
      </c>
      <c r="I37" s="309">
        <v>-41355.600000000006</v>
      </c>
      <c r="J37" s="309">
        <v>23931.66</v>
      </c>
      <c r="K37" s="309">
        <v>0</v>
      </c>
      <c r="L37" s="309">
        <f t="shared" si="1"/>
        <v>-427546.1999999999</v>
      </c>
      <c r="M37" s="40"/>
    </row>
    <row r="38" spans="1:13" ht="14.25" customHeight="1">
      <c r="A38" s="84">
        <v>20</v>
      </c>
      <c r="B38" s="166">
        <v>343</v>
      </c>
      <c r="C38" s="9"/>
      <c r="D38" s="9" t="s">
        <v>49</v>
      </c>
      <c r="E38" s="9"/>
      <c r="F38" s="9"/>
      <c r="G38" s="85"/>
      <c r="H38" s="309">
        <v>-4169524.72</v>
      </c>
      <c r="I38" s="309">
        <v>-257204.27999999997</v>
      </c>
      <c r="J38" s="309">
        <v>35972.14</v>
      </c>
      <c r="K38" s="309">
        <v>18638.62</v>
      </c>
      <c r="L38" s="309">
        <f t="shared" si="1"/>
        <v>-4372118.24</v>
      </c>
      <c r="M38" s="40"/>
    </row>
    <row r="39" spans="1:13" ht="14.25" customHeight="1">
      <c r="A39" s="84">
        <v>21</v>
      </c>
      <c r="B39" s="166">
        <v>344</v>
      </c>
      <c r="C39" s="9"/>
      <c r="D39" s="9" t="s">
        <v>50</v>
      </c>
      <c r="E39" s="9"/>
      <c r="F39" s="9"/>
      <c r="G39" s="85"/>
      <c r="H39" s="309">
        <v>0</v>
      </c>
      <c r="I39" s="309">
        <v>-1700.64</v>
      </c>
      <c r="J39" s="309">
        <v>0</v>
      </c>
      <c r="K39" s="309">
        <v>0</v>
      </c>
      <c r="L39" s="309">
        <f t="shared" si="1"/>
        <v>-1700.64</v>
      </c>
      <c r="M39" s="40"/>
    </row>
    <row r="40" spans="1:13" ht="14.25" customHeight="1">
      <c r="A40" s="84">
        <v>22</v>
      </c>
      <c r="B40" s="166">
        <v>345</v>
      </c>
      <c r="C40" s="9"/>
      <c r="D40" s="9" t="s">
        <v>51</v>
      </c>
      <c r="E40" s="9"/>
      <c r="F40" s="9"/>
      <c r="G40" s="85"/>
      <c r="H40" s="309">
        <v>-2126748.61</v>
      </c>
      <c r="I40" s="309">
        <v>-242298.48000000007</v>
      </c>
      <c r="J40" s="309">
        <v>10528.34</v>
      </c>
      <c r="K40" s="309">
        <v>10618.59</v>
      </c>
      <c r="L40" s="309">
        <f t="shared" si="1"/>
        <v>-2347900.16</v>
      </c>
      <c r="M40" s="40"/>
    </row>
    <row r="41" spans="1:13" ht="14.25" customHeight="1">
      <c r="A41" s="84">
        <v>23</v>
      </c>
      <c r="B41" s="166">
        <v>346</v>
      </c>
      <c r="C41" s="9"/>
      <c r="D41" s="9" t="s">
        <v>52</v>
      </c>
      <c r="E41" s="9"/>
      <c r="F41" s="9"/>
      <c r="G41" s="85"/>
      <c r="H41" s="309">
        <v>-1565660.4899999998</v>
      </c>
      <c r="I41" s="309">
        <v>-314518.92</v>
      </c>
      <c r="J41" s="309">
        <v>26247.780000000006</v>
      </c>
      <c r="K41" s="309">
        <v>-2284.9</v>
      </c>
      <c r="L41" s="309">
        <f t="shared" si="1"/>
        <v>-1856216.5299999996</v>
      </c>
      <c r="M41" s="40"/>
    </row>
    <row r="42" spans="1:13" ht="14.25" customHeight="1">
      <c r="A42" s="84">
        <v>24</v>
      </c>
      <c r="B42" s="166">
        <v>347</v>
      </c>
      <c r="C42" s="9"/>
      <c r="D42" s="9" t="s">
        <v>53</v>
      </c>
      <c r="E42" s="9"/>
      <c r="F42" s="9"/>
      <c r="G42" s="85"/>
      <c r="H42" s="309">
        <v>0</v>
      </c>
      <c r="I42" s="309">
        <v>0</v>
      </c>
      <c r="J42" s="309">
        <v>0</v>
      </c>
      <c r="K42" s="309">
        <v>0</v>
      </c>
      <c r="L42" s="309">
        <f t="shared" si="1"/>
        <v>0</v>
      </c>
      <c r="M42" s="40"/>
    </row>
    <row r="43" spans="1:13" ht="14.25" customHeight="1">
      <c r="A43" s="84">
        <v>25</v>
      </c>
      <c r="B43" s="166">
        <v>348</v>
      </c>
      <c r="C43" s="9"/>
      <c r="D43" s="9" t="s">
        <v>54</v>
      </c>
      <c r="E43" s="9"/>
      <c r="F43" s="9"/>
      <c r="G43" s="85"/>
      <c r="H43" s="309">
        <v>-723650.1599999999</v>
      </c>
      <c r="I43" s="309">
        <v>-39516.840000000004</v>
      </c>
      <c r="J43" s="309">
        <v>0</v>
      </c>
      <c r="K43" s="309">
        <v>-746.3</v>
      </c>
      <c r="L43" s="309">
        <f t="shared" si="1"/>
        <v>-763913.2999999999</v>
      </c>
      <c r="M43" s="40"/>
    </row>
    <row r="44" spans="1:13" ht="14.25" customHeight="1">
      <c r="A44" s="84">
        <v>26</v>
      </c>
      <c r="B44" s="166">
        <v>349</v>
      </c>
      <c r="C44" s="9"/>
      <c r="D44" s="9" t="s">
        <v>55</v>
      </c>
      <c r="E44" s="9"/>
      <c r="F44" s="9"/>
      <c r="G44" s="85"/>
      <c r="H44" s="309">
        <v>-40441.72</v>
      </c>
      <c r="I44" s="309">
        <v>-2528.16</v>
      </c>
      <c r="J44" s="309">
        <v>0</v>
      </c>
      <c r="K44" s="309">
        <v>0</v>
      </c>
      <c r="L44" s="309">
        <f t="shared" si="1"/>
        <v>-42969.880000000005</v>
      </c>
      <c r="M44" s="40"/>
    </row>
    <row r="45" spans="1:13" ht="14.25" customHeight="1" thickBot="1">
      <c r="A45" s="84">
        <v>27</v>
      </c>
      <c r="B45" s="166"/>
      <c r="C45" s="9"/>
      <c r="D45" s="9"/>
      <c r="E45" s="132" t="s">
        <v>449</v>
      </c>
      <c r="F45" s="9"/>
      <c r="G45" s="85"/>
      <c r="H45" s="298">
        <f>SUM(H36:H44)</f>
        <v>-9036866.000000002</v>
      </c>
      <c r="I45" s="328">
        <f>SUM(I36:I44)</f>
        <v>-899124.96</v>
      </c>
      <c r="J45" s="328">
        <f>SUM(J36:J44)</f>
        <v>96679.92000000001</v>
      </c>
      <c r="K45" s="328">
        <f>SUM(K36:K44)</f>
        <v>26226.01</v>
      </c>
      <c r="L45" s="328">
        <f>SUM(L36:L44)</f>
        <v>-9813085.030000001</v>
      </c>
      <c r="M45" s="40"/>
    </row>
    <row r="46" spans="1:13" ht="14.25" customHeight="1" thickTop="1">
      <c r="A46" s="1"/>
      <c r="B46" s="49"/>
      <c r="C46" s="40"/>
      <c r="D46" s="40"/>
      <c r="E46" s="40"/>
      <c r="F46" s="40"/>
      <c r="G46" s="46"/>
      <c r="H46" s="310"/>
      <c r="I46" s="310"/>
      <c r="J46" s="310"/>
      <c r="K46" s="310"/>
      <c r="L46" s="310"/>
      <c r="M46" s="40"/>
    </row>
    <row r="47" spans="1:13" ht="14.25" customHeight="1">
      <c r="A47" s="84"/>
      <c r="B47" s="166"/>
      <c r="C47" s="243" t="s">
        <v>464</v>
      </c>
      <c r="D47" s="244" t="s">
        <v>465</v>
      </c>
      <c r="E47" s="105"/>
      <c r="F47" s="105"/>
      <c r="G47" s="94"/>
      <c r="H47" s="309"/>
      <c r="I47" s="309"/>
      <c r="J47" s="309"/>
      <c r="K47" s="309"/>
      <c r="L47" s="309"/>
      <c r="M47" s="40"/>
    </row>
    <row r="48" spans="1:13" ht="14.25" customHeight="1">
      <c r="A48" s="84">
        <v>28</v>
      </c>
      <c r="B48" s="166">
        <v>371</v>
      </c>
      <c r="C48" s="9"/>
      <c r="D48" s="9" t="s">
        <v>32</v>
      </c>
      <c r="E48" s="9"/>
      <c r="F48" s="9"/>
      <c r="G48" s="85"/>
      <c r="H48" s="309">
        <v>-98746.59000000001</v>
      </c>
      <c r="I48" s="309">
        <v>-12621.599999999997</v>
      </c>
      <c r="J48" s="309">
        <v>4765.39</v>
      </c>
      <c r="K48" s="309">
        <v>0</v>
      </c>
      <c r="L48" s="309">
        <f aca="true" t="shared" si="2" ref="L48:L58">SUM(H48:K48)</f>
        <v>-106602.8</v>
      </c>
      <c r="M48" s="40"/>
    </row>
    <row r="49" spans="1:13" ht="14.25" customHeight="1">
      <c r="A49" s="84">
        <v>29</v>
      </c>
      <c r="B49" s="166">
        <v>372</v>
      </c>
      <c r="C49" s="9"/>
      <c r="D49" s="9" t="s">
        <v>58</v>
      </c>
      <c r="E49" s="9"/>
      <c r="F49" s="9"/>
      <c r="G49" s="85"/>
      <c r="H49" s="309">
        <v>-248514.09</v>
      </c>
      <c r="I49" s="309">
        <v>-21307.870000000003</v>
      </c>
      <c r="J49" s="309">
        <v>0</v>
      </c>
      <c r="K49" s="309">
        <v>0</v>
      </c>
      <c r="L49" s="309">
        <f t="shared" si="2"/>
        <v>-269821.96</v>
      </c>
      <c r="M49" s="40"/>
    </row>
    <row r="50" spans="1:13" ht="14.25" customHeight="1">
      <c r="A50" s="84">
        <v>30</v>
      </c>
      <c r="B50" s="166">
        <v>373</v>
      </c>
      <c r="C50" s="9"/>
      <c r="D50" s="9" t="s">
        <v>59</v>
      </c>
      <c r="E50" s="9"/>
      <c r="F50" s="9"/>
      <c r="G50" s="85"/>
      <c r="H50" s="309">
        <v>-473296.9300000001</v>
      </c>
      <c r="I50" s="309">
        <v>-136949.88000000003</v>
      </c>
      <c r="J50" s="309">
        <v>151944.08</v>
      </c>
      <c r="K50" s="309">
        <v>-8926</v>
      </c>
      <c r="L50" s="309">
        <f t="shared" si="2"/>
        <v>-467228.7300000002</v>
      </c>
      <c r="M50" s="40"/>
    </row>
    <row r="51" spans="1:13" ht="14.25" customHeight="1">
      <c r="A51" s="84">
        <v>31</v>
      </c>
      <c r="B51" s="166">
        <v>374</v>
      </c>
      <c r="C51" s="9"/>
      <c r="D51" s="9" t="s">
        <v>60</v>
      </c>
      <c r="E51" s="9"/>
      <c r="F51" s="9"/>
      <c r="G51" s="85"/>
      <c r="H51" s="309">
        <v>0</v>
      </c>
      <c r="I51" s="309">
        <v>0</v>
      </c>
      <c r="J51" s="309">
        <v>0</v>
      </c>
      <c r="K51" s="309">
        <v>0</v>
      </c>
      <c r="L51" s="309">
        <f t="shared" si="2"/>
        <v>0</v>
      </c>
      <c r="M51" s="40"/>
    </row>
    <row r="52" spans="1:13" ht="14.25" customHeight="1">
      <c r="A52" s="84">
        <v>32</v>
      </c>
      <c r="B52" s="166">
        <v>375</v>
      </c>
      <c r="C52" s="9"/>
      <c r="D52" s="9" t="s">
        <v>61</v>
      </c>
      <c r="E52" s="9"/>
      <c r="F52" s="9"/>
      <c r="G52" s="85"/>
      <c r="H52" s="309">
        <v>-3957.08</v>
      </c>
      <c r="I52" s="309">
        <v>-20.46</v>
      </c>
      <c r="J52" s="309">
        <v>0</v>
      </c>
      <c r="K52" s="309">
        <v>0</v>
      </c>
      <c r="L52" s="309">
        <f t="shared" si="2"/>
        <v>-3977.54</v>
      </c>
      <c r="M52" s="40"/>
    </row>
    <row r="53" spans="1:13" ht="14.25" customHeight="1">
      <c r="A53" s="84">
        <v>33</v>
      </c>
      <c r="B53" s="166">
        <v>376</v>
      </c>
      <c r="C53" s="9"/>
      <c r="D53" s="9" t="s">
        <v>62</v>
      </c>
      <c r="E53" s="9"/>
      <c r="F53" s="9"/>
      <c r="G53" s="85"/>
      <c r="H53" s="309">
        <v>-21561.559999999994</v>
      </c>
      <c r="I53" s="309">
        <v>-150.6</v>
      </c>
      <c r="J53" s="309">
        <v>0</v>
      </c>
      <c r="K53" s="309">
        <v>0</v>
      </c>
      <c r="L53" s="309">
        <f t="shared" si="2"/>
        <v>-21712.159999999993</v>
      </c>
      <c r="M53" s="40"/>
    </row>
    <row r="54" spans="1:13" ht="14.25" customHeight="1">
      <c r="A54" s="84">
        <v>34</v>
      </c>
      <c r="B54" s="166">
        <v>377</v>
      </c>
      <c r="C54" s="9"/>
      <c r="D54" s="9" t="s">
        <v>63</v>
      </c>
      <c r="E54" s="9"/>
      <c r="F54" s="9"/>
      <c r="G54" s="85"/>
      <c r="H54" s="309">
        <v>-202714.76</v>
      </c>
      <c r="I54" s="309">
        <v>-18104.76</v>
      </c>
      <c r="J54" s="309">
        <v>0</v>
      </c>
      <c r="K54" s="309">
        <v>0</v>
      </c>
      <c r="L54" s="309">
        <f t="shared" si="2"/>
        <v>-220819.52000000002</v>
      </c>
      <c r="M54" s="40"/>
    </row>
    <row r="55" spans="1:13" ht="14.25" customHeight="1">
      <c r="A55" s="84">
        <v>35</v>
      </c>
      <c r="B55" s="166">
        <v>378</v>
      </c>
      <c r="C55" s="9"/>
      <c r="D55" s="9" t="s">
        <v>64</v>
      </c>
      <c r="E55" s="9"/>
      <c r="F55" s="9"/>
      <c r="G55" s="85"/>
      <c r="H55" s="309">
        <v>-141213</v>
      </c>
      <c r="I55" s="309">
        <v>-18247.01999999999</v>
      </c>
      <c r="J55" s="309">
        <v>0</v>
      </c>
      <c r="K55" s="309">
        <v>0</v>
      </c>
      <c r="L55" s="309">
        <f t="shared" si="2"/>
        <v>-159460.02</v>
      </c>
      <c r="M55" s="40"/>
    </row>
    <row r="56" spans="1:13" ht="14.25" customHeight="1">
      <c r="A56" s="84">
        <v>36</v>
      </c>
      <c r="B56" s="166">
        <v>379</v>
      </c>
      <c r="C56" s="9"/>
      <c r="D56" s="9" t="s">
        <v>65</v>
      </c>
      <c r="E56" s="9"/>
      <c r="F56" s="9"/>
      <c r="G56" s="85"/>
      <c r="H56" s="309">
        <v>-13323</v>
      </c>
      <c r="I56" s="309">
        <v>0</v>
      </c>
      <c r="J56" s="309">
        <v>0</v>
      </c>
      <c r="K56" s="309">
        <v>0</v>
      </c>
      <c r="L56" s="309">
        <f t="shared" si="2"/>
        <v>-13323</v>
      </c>
      <c r="M56" s="40"/>
    </row>
    <row r="57" spans="1:13" ht="14.25" customHeight="1">
      <c r="A57" s="84">
        <v>37</v>
      </c>
      <c r="B57" s="166">
        <v>390</v>
      </c>
      <c r="C57" s="9"/>
      <c r="D57" s="9" t="s">
        <v>68</v>
      </c>
      <c r="E57" s="9"/>
      <c r="F57" s="9"/>
      <c r="G57" s="85"/>
      <c r="H57" s="309">
        <v>-5831</v>
      </c>
      <c r="I57" s="309">
        <v>0</v>
      </c>
      <c r="J57" s="309">
        <v>0</v>
      </c>
      <c r="K57" s="309">
        <v>0</v>
      </c>
      <c r="L57" s="309">
        <f t="shared" si="2"/>
        <v>-5831</v>
      </c>
      <c r="M57" s="40"/>
    </row>
    <row r="58" spans="1:13" ht="14.25" customHeight="1">
      <c r="A58" s="84">
        <v>38</v>
      </c>
      <c r="B58" s="166">
        <v>391</v>
      </c>
      <c r="C58" s="9"/>
      <c r="D58" s="9" t="s">
        <v>122</v>
      </c>
      <c r="E58" s="9"/>
      <c r="F58" s="9"/>
      <c r="G58" s="85"/>
      <c r="H58" s="309">
        <v>0</v>
      </c>
      <c r="I58" s="309">
        <v>0</v>
      </c>
      <c r="J58" s="309">
        <v>0</v>
      </c>
      <c r="K58" s="309">
        <v>0</v>
      </c>
      <c r="L58" s="309">
        <f t="shared" si="2"/>
        <v>0</v>
      </c>
      <c r="M58" s="40"/>
    </row>
    <row r="59" spans="1:13" ht="14.25" customHeight="1">
      <c r="A59" s="153">
        <v>39</v>
      </c>
      <c r="B59" s="242"/>
      <c r="C59" s="30"/>
      <c r="D59" s="30"/>
      <c r="E59" s="129" t="s">
        <v>66</v>
      </c>
      <c r="F59" s="30"/>
      <c r="G59" s="86"/>
      <c r="H59" s="312">
        <f>SUM(H48:H58)</f>
        <v>-1209158.01</v>
      </c>
      <c r="I59" s="312">
        <f>SUM(I48:I58)</f>
        <v>-207402.19000000003</v>
      </c>
      <c r="J59" s="312">
        <f>SUM(J48:J58)</f>
        <v>156709.47</v>
      </c>
      <c r="K59" s="312">
        <f>SUM(K48:K58)</f>
        <v>-8926</v>
      </c>
      <c r="L59" s="312">
        <f>SUM(L48:L58)</f>
        <v>-1268776.7300000004</v>
      </c>
      <c r="M59" s="40"/>
    </row>
    <row r="60" spans="1:13" ht="14.25" customHeight="1" thickBot="1">
      <c r="A60" s="84">
        <v>40</v>
      </c>
      <c r="B60" s="166"/>
      <c r="C60" s="245"/>
      <c r="D60" s="9"/>
      <c r="E60" s="9"/>
      <c r="F60" s="131" t="s">
        <v>123</v>
      </c>
      <c r="G60" s="85"/>
      <c r="H60" s="298">
        <f>+H20+H28+H33+H45+H59</f>
        <v>-16275378.340000002</v>
      </c>
      <c r="I60" s="328">
        <f>+I20+I28+I33+I45+I59</f>
        <v>-1697392.85</v>
      </c>
      <c r="J60" s="328">
        <f>+J20+J28+J33+J45+J59</f>
        <v>1078048.23</v>
      </c>
      <c r="K60" s="328">
        <f>+K20+K28+K33+K45+K59</f>
        <v>43505.08</v>
      </c>
      <c r="L60" s="328">
        <f>+L20+L28+L33+L45+L59</f>
        <v>-16851217.880000003</v>
      </c>
      <c r="M60" s="40"/>
    </row>
    <row r="61" spans="1:13" ht="13.5" thickTop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69" r:id="rId1"/>
  <headerFooter scaleWithDoc="0" alignWithMargins="0">
    <oddFooter>&amp;C&amp;F, Page &amp;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70" zoomScaleNormal="70" zoomScalePageLayoutView="0" workbookViewId="0" topLeftCell="A1">
      <selection activeCell="N21" sqref="N21"/>
    </sheetView>
  </sheetViews>
  <sheetFormatPr defaultColWidth="22.140625" defaultRowHeight="12.75"/>
  <cols>
    <col min="1" max="1" width="5.7109375" style="13" customWidth="1"/>
    <col min="2" max="2" width="5.7109375" style="19" customWidth="1"/>
    <col min="3" max="5" width="2.7109375" style="19" customWidth="1"/>
    <col min="6" max="6" width="6.00390625" style="19" bestFit="1" customWidth="1"/>
    <col min="7" max="7" width="30.7109375" style="13" customWidth="1"/>
    <col min="8" max="9" width="13.7109375" style="13" customWidth="1"/>
    <col min="10" max="10" width="15.28125" style="13" customWidth="1"/>
    <col min="11" max="16384" width="22.140625" style="13" customWidth="1"/>
  </cols>
  <sheetData>
    <row r="1" spans="1:10" ht="17.25">
      <c r="A1" s="425" t="s">
        <v>124</v>
      </c>
      <c r="B1" s="426"/>
      <c r="C1" s="426"/>
      <c r="D1" s="426"/>
      <c r="E1" s="426"/>
      <c r="F1" s="426"/>
      <c r="G1" s="426"/>
      <c r="H1" s="426"/>
      <c r="I1" s="426"/>
      <c r="J1" s="427"/>
    </row>
    <row r="2" spans="1:10" ht="15.75" customHeight="1">
      <c r="A2" s="428" t="s">
        <v>125</v>
      </c>
      <c r="B2" s="429"/>
      <c r="C2" s="429"/>
      <c r="D2" s="429"/>
      <c r="E2" s="429"/>
      <c r="F2" s="429"/>
      <c r="G2" s="429"/>
      <c r="H2" s="429"/>
      <c r="I2" s="429"/>
      <c r="J2" s="430"/>
    </row>
    <row r="3" spans="1:10" ht="12.75">
      <c r="A3" s="133"/>
      <c r="B3" s="134"/>
      <c r="C3" s="134"/>
      <c r="D3" s="134"/>
      <c r="E3" s="134"/>
      <c r="F3" s="134"/>
      <c r="G3" s="9"/>
      <c r="H3" s="135"/>
      <c r="I3" s="136"/>
      <c r="J3" s="62"/>
    </row>
    <row r="4" spans="1:13" ht="12.75" customHeight="1">
      <c r="A4" s="137"/>
      <c r="B4" s="138"/>
      <c r="C4" s="138"/>
      <c r="D4" s="139"/>
      <c r="E4" s="139"/>
      <c r="F4" s="139"/>
      <c r="G4" s="140"/>
      <c r="H4" s="140"/>
      <c r="I4" s="141"/>
      <c r="J4" s="142" t="s">
        <v>126</v>
      </c>
      <c r="K4" s="14"/>
      <c r="L4" s="14"/>
      <c r="M4" s="15"/>
    </row>
    <row r="5" spans="1:10" ht="12.75" customHeight="1">
      <c r="A5" s="143"/>
      <c r="B5" s="55"/>
      <c r="C5" s="55"/>
      <c r="D5" s="63"/>
      <c r="E5" s="63"/>
      <c r="F5" s="63"/>
      <c r="G5" s="50"/>
      <c r="H5" s="50" t="s">
        <v>127</v>
      </c>
      <c r="I5" s="31" t="s">
        <v>127</v>
      </c>
      <c r="J5" s="51" t="s">
        <v>18</v>
      </c>
    </row>
    <row r="6" spans="1:10" ht="12.75" customHeight="1">
      <c r="A6" s="143"/>
      <c r="B6" s="55"/>
      <c r="C6" s="55"/>
      <c r="D6" s="63"/>
      <c r="E6" s="63"/>
      <c r="F6" s="63"/>
      <c r="G6" s="50"/>
      <c r="H6" s="51" t="s">
        <v>335</v>
      </c>
      <c r="I6" s="32" t="s">
        <v>466</v>
      </c>
      <c r="J6" s="51" t="s">
        <v>128</v>
      </c>
    </row>
    <row r="7" spans="1:10" ht="12.75" customHeight="1">
      <c r="A7" s="144" t="s">
        <v>15</v>
      </c>
      <c r="B7" s="56"/>
      <c r="C7" s="56"/>
      <c r="D7" s="64"/>
      <c r="E7" s="64"/>
      <c r="F7" s="64"/>
      <c r="G7" s="51" t="s">
        <v>129</v>
      </c>
      <c r="H7" s="51" t="s">
        <v>337</v>
      </c>
      <c r="I7" s="32" t="s">
        <v>337</v>
      </c>
      <c r="J7" s="145" t="s">
        <v>467</v>
      </c>
    </row>
    <row r="8" spans="1:10" ht="12.75" customHeight="1" thickBot="1">
      <c r="A8" s="146" t="s">
        <v>19</v>
      </c>
      <c r="B8" s="57" t="s">
        <v>117</v>
      </c>
      <c r="C8" s="57"/>
      <c r="D8" s="67"/>
      <c r="E8" s="67"/>
      <c r="F8" s="67"/>
      <c r="G8" s="52" t="s">
        <v>20</v>
      </c>
      <c r="H8" s="52" t="s">
        <v>21</v>
      </c>
      <c r="I8" s="33" t="s">
        <v>22</v>
      </c>
      <c r="J8" s="52" t="s">
        <v>23</v>
      </c>
    </row>
    <row r="9" spans="1:10" ht="15.75" customHeight="1">
      <c r="A9" s="144">
        <v>1</v>
      </c>
      <c r="B9" s="58"/>
      <c r="C9" s="66" t="s">
        <v>456</v>
      </c>
      <c r="D9" s="65" t="s">
        <v>469</v>
      </c>
      <c r="E9" s="65"/>
      <c r="F9" s="65"/>
      <c r="G9" s="60"/>
      <c r="H9" s="60"/>
      <c r="I9" s="16"/>
      <c r="J9" s="60"/>
    </row>
    <row r="10" spans="1:10" ht="15.75" customHeight="1">
      <c r="A10" s="147">
        <f aca="true" t="shared" si="0" ref="A10:A39">SUM(A9+1)</f>
        <v>2</v>
      </c>
      <c r="B10" s="34">
        <v>601</v>
      </c>
      <c r="C10" s="34"/>
      <c r="D10" s="68"/>
      <c r="E10" s="69" t="s">
        <v>130</v>
      </c>
      <c r="F10" s="69"/>
      <c r="G10" s="70"/>
      <c r="H10" s="61"/>
      <c r="I10" s="17"/>
      <c r="J10" s="70"/>
    </row>
    <row r="11" spans="1:10" ht="15.75" customHeight="1">
      <c r="A11" s="147">
        <f t="shared" si="0"/>
        <v>3</v>
      </c>
      <c r="B11" s="34"/>
      <c r="C11" s="34"/>
      <c r="D11" s="68"/>
      <c r="E11" s="69"/>
      <c r="F11" s="69">
        <v>601.1</v>
      </c>
      <c r="G11" s="70" t="s">
        <v>471</v>
      </c>
      <c r="H11" s="313">
        <v>9804592.03</v>
      </c>
      <c r="I11" s="314">
        <v>9926094.66</v>
      </c>
      <c r="J11" s="315">
        <f>H11-I11</f>
        <v>-121502.63000000082</v>
      </c>
    </row>
    <row r="12" spans="1:10" ht="15.75" customHeight="1">
      <c r="A12" s="147">
        <f t="shared" si="0"/>
        <v>4</v>
      </c>
      <c r="B12" s="34"/>
      <c r="C12" s="34"/>
      <c r="D12" s="68"/>
      <c r="E12" s="69"/>
      <c r="F12" s="69">
        <v>601.2</v>
      </c>
      <c r="G12" s="70" t="s">
        <v>472</v>
      </c>
      <c r="H12" s="313">
        <v>2235.8900000000003</v>
      </c>
      <c r="I12" s="314">
        <v>2135.99</v>
      </c>
      <c r="J12" s="315">
        <f>H12-I12</f>
        <v>99.90000000000055</v>
      </c>
    </row>
    <row r="13" spans="1:10" ht="15.75" customHeight="1">
      <c r="A13" s="147">
        <f t="shared" si="0"/>
        <v>5</v>
      </c>
      <c r="B13" s="34"/>
      <c r="C13" s="34"/>
      <c r="D13" s="68"/>
      <c r="E13" s="69"/>
      <c r="F13" s="69">
        <v>601.3</v>
      </c>
      <c r="G13" s="70" t="s">
        <v>473</v>
      </c>
      <c r="H13" s="314">
        <v>141261.37</v>
      </c>
      <c r="I13" s="314">
        <v>144677.43</v>
      </c>
      <c r="J13" s="314">
        <f>H13-I13</f>
        <v>-3416.0599999999977</v>
      </c>
    </row>
    <row r="14" spans="1:10" ht="15.75" customHeight="1">
      <c r="A14" s="147">
        <f t="shared" si="0"/>
        <v>6</v>
      </c>
      <c r="B14" s="34"/>
      <c r="C14" s="34"/>
      <c r="D14" s="68"/>
      <c r="E14" s="69"/>
      <c r="F14" s="69"/>
      <c r="G14" s="70" t="s">
        <v>470</v>
      </c>
      <c r="H14" s="319">
        <f>SUM(H11:H13)</f>
        <v>9948089.29</v>
      </c>
      <c r="I14" s="319">
        <f>SUM(I11:I13)</f>
        <v>10072908.08</v>
      </c>
      <c r="J14" s="319">
        <f>SUM(J11:J13)</f>
        <v>-124818.79000000082</v>
      </c>
    </row>
    <row r="15" spans="1:10" ht="15.75" customHeight="1">
      <c r="A15" s="147">
        <f t="shared" si="0"/>
        <v>7</v>
      </c>
      <c r="B15" s="34">
        <v>602</v>
      </c>
      <c r="C15" s="34"/>
      <c r="D15" s="68"/>
      <c r="E15" s="69" t="s">
        <v>131</v>
      </c>
      <c r="F15" s="69"/>
      <c r="G15" s="70"/>
      <c r="H15" s="314"/>
      <c r="I15" s="314"/>
      <c r="J15" s="314"/>
    </row>
    <row r="16" spans="1:10" ht="15.75" customHeight="1">
      <c r="A16" s="147">
        <f t="shared" si="0"/>
        <v>8</v>
      </c>
      <c r="B16" s="34"/>
      <c r="C16" s="34"/>
      <c r="D16" s="68"/>
      <c r="E16" s="69"/>
      <c r="F16" s="69">
        <v>602.1</v>
      </c>
      <c r="G16" s="70" t="s">
        <v>471</v>
      </c>
      <c r="H16" s="314">
        <v>0</v>
      </c>
      <c r="I16" s="314">
        <v>0</v>
      </c>
      <c r="J16" s="316">
        <f>H16-I16</f>
        <v>0</v>
      </c>
    </row>
    <row r="17" spans="1:10" ht="15.75" customHeight="1">
      <c r="A17" s="147">
        <f t="shared" si="0"/>
        <v>9</v>
      </c>
      <c r="B17" s="34"/>
      <c r="C17" s="34"/>
      <c r="D17" s="68"/>
      <c r="E17" s="69"/>
      <c r="F17" s="69">
        <v>602.2</v>
      </c>
      <c r="G17" s="70" t="s">
        <v>472</v>
      </c>
      <c r="H17" s="314">
        <v>0</v>
      </c>
      <c r="I17" s="314">
        <v>0</v>
      </c>
      <c r="J17" s="316">
        <f>H17-I17</f>
        <v>0</v>
      </c>
    </row>
    <row r="18" spans="1:10" ht="15.75" customHeight="1">
      <c r="A18" s="147">
        <f t="shared" si="0"/>
        <v>10</v>
      </c>
      <c r="B18" s="34"/>
      <c r="C18" s="34"/>
      <c r="D18" s="68"/>
      <c r="E18" s="69"/>
      <c r="F18" s="69">
        <v>602.3</v>
      </c>
      <c r="G18" s="70" t="s">
        <v>473</v>
      </c>
      <c r="H18" s="317">
        <v>0</v>
      </c>
      <c r="I18" s="314">
        <v>0</v>
      </c>
      <c r="J18" s="316">
        <f>H18-I18</f>
        <v>0</v>
      </c>
    </row>
    <row r="19" spans="1:10" ht="15.75" customHeight="1">
      <c r="A19" s="147">
        <f t="shared" si="0"/>
        <v>11</v>
      </c>
      <c r="B19" s="35"/>
      <c r="C19" s="34"/>
      <c r="D19" s="68"/>
      <c r="E19" s="69"/>
      <c r="F19" s="69"/>
      <c r="G19" s="70" t="s">
        <v>470</v>
      </c>
      <c r="H19" s="320">
        <f>SUM(H16:H18)</f>
        <v>0</v>
      </c>
      <c r="I19" s="320">
        <f>SUM(I16:I18)</f>
        <v>0</v>
      </c>
      <c r="J19" s="321">
        <f>SUM(J16:J18)</f>
        <v>0</v>
      </c>
    </row>
    <row r="20" spans="1:10" ht="15.75" customHeight="1">
      <c r="A20" s="147">
        <f t="shared" si="0"/>
        <v>12</v>
      </c>
      <c r="B20" s="34">
        <v>603</v>
      </c>
      <c r="C20" s="34"/>
      <c r="D20" s="68"/>
      <c r="E20" s="69" t="s">
        <v>132</v>
      </c>
      <c r="F20" s="69"/>
      <c r="G20" s="70"/>
      <c r="H20" s="314"/>
      <c r="I20" s="314"/>
      <c r="J20" s="316"/>
    </row>
    <row r="21" spans="1:10" ht="15.75" customHeight="1">
      <c r="A21" s="147">
        <f t="shared" si="0"/>
        <v>13</v>
      </c>
      <c r="B21" s="34"/>
      <c r="C21" s="34"/>
      <c r="D21" s="68"/>
      <c r="E21" s="69"/>
      <c r="F21" s="69">
        <v>603.1</v>
      </c>
      <c r="G21" s="70" t="s">
        <v>474</v>
      </c>
      <c r="H21" s="314">
        <v>234565.95</v>
      </c>
      <c r="I21" s="314">
        <v>203483.00999999998</v>
      </c>
      <c r="J21" s="316">
        <f>H21-I21</f>
        <v>31082.94000000003</v>
      </c>
    </row>
    <row r="22" spans="1:10" ht="15.75" customHeight="1">
      <c r="A22" s="147">
        <f t="shared" si="0"/>
        <v>14</v>
      </c>
      <c r="B22" s="34"/>
      <c r="C22" s="34"/>
      <c r="D22" s="68"/>
      <c r="E22" s="69"/>
      <c r="F22" s="69">
        <v>603.2</v>
      </c>
      <c r="G22" s="70" t="s">
        <v>475</v>
      </c>
      <c r="H22" s="314">
        <v>0</v>
      </c>
      <c r="I22" s="314">
        <v>0</v>
      </c>
      <c r="J22" s="316">
        <f>H22-I22</f>
        <v>0</v>
      </c>
    </row>
    <row r="23" spans="1:10" ht="15.75" customHeight="1">
      <c r="A23" s="147">
        <f t="shared" si="0"/>
        <v>15</v>
      </c>
      <c r="B23" s="34"/>
      <c r="C23" s="34"/>
      <c r="D23" s="68"/>
      <c r="E23" s="69"/>
      <c r="F23" s="69"/>
      <c r="G23" s="70" t="s">
        <v>470</v>
      </c>
      <c r="H23" s="321">
        <f>SUM(H21:H22)</f>
        <v>234565.95</v>
      </c>
      <c r="I23" s="319">
        <f>SUM(I21:I22)</f>
        <v>203483.00999999998</v>
      </c>
      <c r="J23" s="321">
        <f>SUM(J21:J22)</f>
        <v>31082.94000000003</v>
      </c>
    </row>
    <row r="24" spans="1:10" ht="15.75" customHeight="1">
      <c r="A24" s="147">
        <f t="shared" si="0"/>
        <v>16</v>
      </c>
      <c r="B24" s="34">
        <v>604</v>
      </c>
      <c r="C24" s="34"/>
      <c r="D24" s="68"/>
      <c r="E24" s="69" t="s">
        <v>133</v>
      </c>
      <c r="F24" s="69"/>
      <c r="G24" s="70"/>
      <c r="H24" s="314">
        <v>24228.36</v>
      </c>
      <c r="I24" s="314">
        <v>23349.659999999996</v>
      </c>
      <c r="J24" s="316">
        <f aca="true" t="shared" si="1" ref="J24:J29">H24-I24</f>
        <v>878.7000000000044</v>
      </c>
    </row>
    <row r="25" spans="1:10" ht="15.75" customHeight="1">
      <c r="A25" s="147">
        <f t="shared" si="0"/>
        <v>17</v>
      </c>
      <c r="B25" s="34">
        <v>605</v>
      </c>
      <c r="C25" s="34"/>
      <c r="D25" s="68"/>
      <c r="E25" s="69" t="s">
        <v>134</v>
      </c>
      <c r="F25" s="69"/>
      <c r="G25" s="70"/>
      <c r="H25" s="314">
        <v>0</v>
      </c>
      <c r="I25" s="314">
        <v>0</v>
      </c>
      <c r="J25" s="316">
        <f t="shared" si="1"/>
        <v>0</v>
      </c>
    </row>
    <row r="26" spans="1:10" ht="15.75" customHeight="1">
      <c r="A26" s="147">
        <f t="shared" si="0"/>
        <v>18</v>
      </c>
      <c r="B26" s="34">
        <v>606</v>
      </c>
      <c r="C26" s="34"/>
      <c r="D26" s="68"/>
      <c r="E26" s="69" t="s">
        <v>135</v>
      </c>
      <c r="F26" s="69"/>
      <c r="G26" s="70"/>
      <c r="H26" s="314">
        <v>0</v>
      </c>
      <c r="I26" s="314">
        <v>0</v>
      </c>
      <c r="J26" s="316">
        <f t="shared" si="1"/>
        <v>0</v>
      </c>
    </row>
    <row r="27" spans="1:10" ht="15.75" customHeight="1">
      <c r="A27" s="147">
        <f t="shared" si="0"/>
        <v>19</v>
      </c>
      <c r="B27" s="34">
        <v>607</v>
      </c>
      <c r="C27" s="34"/>
      <c r="D27" s="68"/>
      <c r="E27" s="69" t="s">
        <v>136</v>
      </c>
      <c r="F27" s="69"/>
      <c r="G27" s="70"/>
      <c r="H27" s="318">
        <v>0</v>
      </c>
      <c r="I27" s="314">
        <v>88.6</v>
      </c>
      <c r="J27" s="316">
        <f t="shared" si="1"/>
        <v>-88.6</v>
      </c>
    </row>
    <row r="28" spans="1:10" ht="15.75" customHeight="1">
      <c r="A28" s="147">
        <f t="shared" si="0"/>
        <v>20</v>
      </c>
      <c r="B28" s="34">
        <v>608</v>
      </c>
      <c r="C28" s="34"/>
      <c r="D28" s="68"/>
      <c r="E28" s="69" t="s">
        <v>137</v>
      </c>
      <c r="F28" s="69"/>
      <c r="G28" s="70"/>
      <c r="H28" s="314">
        <v>0</v>
      </c>
      <c r="I28" s="314">
        <v>0</v>
      </c>
      <c r="J28" s="316">
        <f t="shared" si="1"/>
        <v>0</v>
      </c>
    </row>
    <row r="29" spans="1:10" ht="15.75" customHeight="1">
      <c r="A29" s="147">
        <f t="shared" si="0"/>
        <v>21</v>
      </c>
      <c r="B29" s="34">
        <v>609</v>
      </c>
      <c r="C29" s="34"/>
      <c r="D29" s="68"/>
      <c r="E29" s="69" t="s">
        <v>138</v>
      </c>
      <c r="F29" s="69"/>
      <c r="G29" s="70"/>
      <c r="H29" s="314">
        <v>10562.03</v>
      </c>
      <c r="I29" s="314">
        <v>16512.24</v>
      </c>
      <c r="J29" s="316">
        <f t="shared" si="1"/>
        <v>-5950.210000000001</v>
      </c>
    </row>
    <row r="30" spans="1:10" ht="15.75" customHeight="1">
      <c r="A30" s="147">
        <f t="shared" si="0"/>
        <v>22</v>
      </c>
      <c r="B30" s="53"/>
      <c r="C30" s="34"/>
      <c r="D30" s="68"/>
      <c r="E30" s="69" t="s">
        <v>470</v>
      </c>
      <c r="F30" s="69"/>
      <c r="G30" s="70"/>
      <c r="H30" s="319">
        <f>SUM(H24:H29)</f>
        <v>34790.39</v>
      </c>
      <c r="I30" s="319">
        <f>SUM(I24:I29)</f>
        <v>39950.5</v>
      </c>
      <c r="J30" s="321">
        <f>SUM(J24:J29)</f>
        <v>-5160.109999999997</v>
      </c>
    </row>
    <row r="31" spans="1:10" ht="15.75" customHeight="1">
      <c r="A31" s="148">
        <f t="shared" si="0"/>
        <v>23</v>
      </c>
      <c r="B31" s="53"/>
      <c r="C31" s="34"/>
      <c r="D31" s="68"/>
      <c r="E31" s="69" t="s">
        <v>476</v>
      </c>
      <c r="F31" s="69"/>
      <c r="G31" s="70"/>
      <c r="H31" s="319">
        <f>+H30+H23+H19+H14</f>
        <v>10217445.629999999</v>
      </c>
      <c r="I31" s="319">
        <f>+I30+I23+I19+I14</f>
        <v>10316341.59</v>
      </c>
      <c r="J31" s="321">
        <f>+J30+J23+J19+J14</f>
        <v>-98895.96000000079</v>
      </c>
    </row>
    <row r="32" spans="1:10" ht="15.75" customHeight="1">
      <c r="A32" s="148"/>
      <c r="B32" s="54"/>
      <c r="C32" s="34"/>
      <c r="D32" s="68"/>
      <c r="E32" s="69"/>
      <c r="F32" s="69"/>
      <c r="G32" s="70"/>
      <c r="H32" s="314"/>
      <c r="I32" s="314"/>
      <c r="J32" s="316"/>
    </row>
    <row r="33" spans="1:11" ht="15.75" customHeight="1">
      <c r="A33" s="148">
        <f>SUM(A31+1)</f>
        <v>24</v>
      </c>
      <c r="B33" s="59"/>
      <c r="C33" s="71" t="s">
        <v>458</v>
      </c>
      <c r="D33" s="72" t="s">
        <v>477</v>
      </c>
      <c r="E33" s="69"/>
      <c r="F33" s="69"/>
      <c r="G33" s="70"/>
      <c r="H33" s="314"/>
      <c r="I33" s="318"/>
      <c r="J33" s="318"/>
      <c r="K33" s="18"/>
    </row>
    <row r="34" spans="1:10" ht="15.75" customHeight="1">
      <c r="A34" s="148">
        <f t="shared" si="0"/>
        <v>25</v>
      </c>
      <c r="B34" s="59">
        <v>611</v>
      </c>
      <c r="C34" s="34"/>
      <c r="D34" s="68"/>
      <c r="E34" s="69" t="s">
        <v>139</v>
      </c>
      <c r="F34" s="69"/>
      <c r="G34" s="70"/>
      <c r="H34" s="314">
        <v>11590</v>
      </c>
      <c r="I34" s="314">
        <v>12590</v>
      </c>
      <c r="J34" s="318">
        <f>H34-I34</f>
        <v>-1000</v>
      </c>
    </row>
    <row r="35" spans="1:10" ht="15.75" customHeight="1">
      <c r="A35" s="148">
        <f t="shared" si="0"/>
        <v>26</v>
      </c>
      <c r="B35" s="59">
        <v>612</v>
      </c>
      <c r="C35" s="34"/>
      <c r="D35" s="68"/>
      <c r="E35" s="69" t="s">
        <v>140</v>
      </c>
      <c r="F35" s="69"/>
      <c r="G35" s="70"/>
      <c r="H35" s="318">
        <v>0</v>
      </c>
      <c r="I35" s="314">
        <v>0</v>
      </c>
      <c r="J35" s="318">
        <f>H35-I35</f>
        <v>0</v>
      </c>
    </row>
    <row r="36" spans="1:10" ht="15.75" customHeight="1">
      <c r="A36" s="148">
        <f t="shared" si="0"/>
        <v>27</v>
      </c>
      <c r="B36" s="59">
        <v>613</v>
      </c>
      <c r="C36" s="34"/>
      <c r="D36" s="68"/>
      <c r="E36" s="69" t="s">
        <v>141</v>
      </c>
      <c r="F36" s="69"/>
      <c r="G36" s="70"/>
      <c r="H36" s="318">
        <v>0</v>
      </c>
      <c r="I36" s="314">
        <v>0</v>
      </c>
      <c r="J36" s="318">
        <f>H36-I36</f>
        <v>0</v>
      </c>
    </row>
    <row r="37" spans="1:10" ht="15.75" customHeight="1">
      <c r="A37" s="148">
        <f t="shared" si="0"/>
        <v>28</v>
      </c>
      <c r="B37" s="59">
        <v>614</v>
      </c>
      <c r="C37" s="34"/>
      <c r="D37" s="68"/>
      <c r="E37" s="69" t="s">
        <v>142</v>
      </c>
      <c r="F37" s="69"/>
      <c r="G37" s="70"/>
      <c r="H37" s="318">
        <v>-20564.540000000008</v>
      </c>
      <c r="I37" s="314">
        <v>156</v>
      </c>
      <c r="J37" s="318">
        <f>H37-I37</f>
        <v>-20720.540000000008</v>
      </c>
    </row>
    <row r="38" spans="1:10" ht="15.75" customHeight="1">
      <c r="A38" s="148">
        <f t="shared" si="0"/>
        <v>29</v>
      </c>
      <c r="B38" s="59"/>
      <c r="C38" s="34"/>
      <c r="D38" s="68"/>
      <c r="E38" s="69" t="s">
        <v>478</v>
      </c>
      <c r="F38" s="69"/>
      <c r="G38" s="70"/>
      <c r="H38" s="322">
        <f>SUM(H34:H37)</f>
        <v>-8974.540000000008</v>
      </c>
      <c r="I38" s="322">
        <f>SUM(I34:I37)</f>
        <v>12746</v>
      </c>
      <c r="J38" s="322">
        <f>SUM(J34:J37)</f>
        <v>-21720.540000000008</v>
      </c>
    </row>
    <row r="39" spans="1:10" ht="15.75" customHeight="1" thickBot="1">
      <c r="A39" s="147">
        <f t="shared" si="0"/>
        <v>30</v>
      </c>
      <c r="B39" s="149">
        <v>501</v>
      </c>
      <c r="C39" s="34"/>
      <c r="D39" s="68"/>
      <c r="E39" s="69"/>
      <c r="F39" s="69" t="s">
        <v>479</v>
      </c>
      <c r="G39" s="70"/>
      <c r="H39" s="323">
        <f>+H31+H38</f>
        <v>10208471.09</v>
      </c>
      <c r="I39" s="323">
        <f>+I31+I38</f>
        <v>10329087.59</v>
      </c>
      <c r="J39" s="324">
        <f>+J31+J38</f>
        <v>-120616.5000000008</v>
      </c>
    </row>
    <row r="40" ht="10.5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PageLayoutView="0" workbookViewId="0" topLeftCell="A1">
      <selection activeCell="J12" sqref="J12:K12"/>
    </sheetView>
  </sheetViews>
  <sheetFormatPr defaultColWidth="9.140625" defaultRowHeight="12.75"/>
  <cols>
    <col min="1" max="2" width="5.7109375" style="76" customWidth="1"/>
    <col min="3" max="5" width="1.7109375" style="76" customWidth="1"/>
    <col min="6" max="6" width="40.140625" style="76" bestFit="1" customWidth="1"/>
    <col min="7" max="9" width="2.7109375" style="76" customWidth="1"/>
    <col min="10" max="11" width="11.7109375" style="76" customWidth="1"/>
    <col min="12" max="12" width="14.7109375" style="76" customWidth="1"/>
    <col min="13" max="13" width="9.140625" style="76" customWidth="1"/>
    <col min="14" max="14" width="10.57421875" style="76" bestFit="1" customWidth="1"/>
    <col min="15" max="16384" width="9.140625" style="76" customWidth="1"/>
  </cols>
  <sheetData>
    <row r="1" spans="1:12" ht="17.25">
      <c r="A1" s="407" t="s">
        <v>143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</row>
    <row r="2" spans="1:12" ht="17.25">
      <c r="A2" s="410" t="s">
        <v>144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2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3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  <c r="M7" s="76" t="s">
        <v>147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85"/>
      <c r="C10" s="132" t="s">
        <v>456</v>
      </c>
      <c r="D10" s="244" t="s">
        <v>480</v>
      </c>
      <c r="E10" s="244"/>
      <c r="F10" s="243"/>
      <c r="G10" s="54"/>
      <c r="H10" s="54"/>
      <c r="I10" s="95"/>
      <c r="J10" s="95"/>
      <c r="K10" s="95"/>
      <c r="L10" s="85"/>
    </row>
    <row r="11" spans="1:12" ht="12.75">
      <c r="A11" s="84"/>
      <c r="B11" s="85"/>
      <c r="C11" s="9"/>
      <c r="D11" s="132"/>
      <c r="E11" s="132" t="s">
        <v>481</v>
      </c>
      <c r="F11" s="132"/>
      <c r="G11" s="54"/>
      <c r="H11" s="54"/>
      <c r="I11" s="95"/>
      <c r="J11" s="300"/>
      <c r="K11" s="300"/>
      <c r="L11" s="309"/>
    </row>
    <row r="12" spans="1:12" ht="12.75">
      <c r="A12" s="84">
        <f aca="true" t="shared" si="0" ref="A12:A29">SUM(A11+1)</f>
        <v>1</v>
      </c>
      <c r="B12" s="166">
        <v>701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300">
        <v>199.35999999999999</v>
      </c>
      <c r="K12" s="300">
        <v>601.9399999999999</v>
      </c>
      <c r="L12" s="309">
        <f>J12-K12</f>
        <v>-402.5799999999999</v>
      </c>
    </row>
    <row r="13" spans="1:12" ht="12.75">
      <c r="A13" s="84">
        <f t="shared" si="0"/>
        <v>2</v>
      </c>
      <c r="B13" s="166">
        <v>701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300"/>
      <c r="L13" s="309">
        <f>J13-K13</f>
        <v>0</v>
      </c>
    </row>
    <row r="14" spans="1:12" ht="12.75">
      <c r="A14" s="84">
        <f t="shared" si="0"/>
        <v>3</v>
      </c>
      <c r="B14" s="166">
        <v>702</v>
      </c>
      <c r="C14" s="74"/>
      <c r="D14" s="74"/>
      <c r="E14" s="74"/>
      <c r="F14" s="9" t="s">
        <v>154</v>
      </c>
      <c r="G14" s="155" t="s">
        <v>149</v>
      </c>
      <c r="H14" s="155" t="s">
        <v>150</v>
      </c>
      <c r="I14" s="84"/>
      <c r="J14" s="300">
        <v>213367.2</v>
      </c>
      <c r="K14" s="300">
        <v>220713.68</v>
      </c>
      <c r="L14" s="309">
        <f>J14-K14</f>
        <v>-7346.479999999981</v>
      </c>
    </row>
    <row r="15" spans="1:12" ht="12.75">
      <c r="A15" s="84">
        <f t="shared" si="0"/>
        <v>4</v>
      </c>
      <c r="B15" s="166">
        <v>703</v>
      </c>
      <c r="C15" s="74"/>
      <c r="D15" s="74"/>
      <c r="E15" s="74"/>
      <c r="F15" s="9" t="s">
        <v>155</v>
      </c>
      <c r="G15" s="155" t="s">
        <v>149</v>
      </c>
      <c r="H15" s="155"/>
      <c r="I15" s="84"/>
      <c r="J15" s="300">
        <v>357.96</v>
      </c>
      <c r="K15" s="300">
        <v>449.29</v>
      </c>
      <c r="L15" s="309">
        <f>J15-K15</f>
        <v>-91.33000000000004</v>
      </c>
    </row>
    <row r="16" spans="1:12" ht="12.75">
      <c r="A16" s="84">
        <f t="shared" si="0"/>
        <v>5</v>
      </c>
      <c r="B16" s="166">
        <v>704</v>
      </c>
      <c r="C16" s="74"/>
      <c r="D16" s="74"/>
      <c r="E16" s="74"/>
      <c r="F16" s="9" t="s">
        <v>156</v>
      </c>
      <c r="G16" s="155" t="s">
        <v>149</v>
      </c>
      <c r="H16" s="155" t="s">
        <v>150</v>
      </c>
      <c r="I16" s="84" t="s">
        <v>151</v>
      </c>
      <c r="J16" s="300">
        <v>415019.56</v>
      </c>
      <c r="K16" s="300">
        <v>486679.86</v>
      </c>
      <c r="L16" s="309">
        <f>J16-K16</f>
        <v>-71660.29999999999</v>
      </c>
    </row>
    <row r="17" spans="1:12" ht="12.75">
      <c r="A17" s="84"/>
      <c r="B17" s="166"/>
      <c r="C17" s="74"/>
      <c r="D17" s="74"/>
      <c r="E17" s="74"/>
      <c r="F17" s="9"/>
      <c r="G17" s="155"/>
      <c r="H17" s="155"/>
      <c r="I17" s="84"/>
      <c r="J17" s="300"/>
      <c r="K17" s="300"/>
      <c r="L17" s="309"/>
    </row>
    <row r="18" spans="1:12" ht="12.75">
      <c r="A18" s="84"/>
      <c r="B18" s="85"/>
      <c r="C18" s="9"/>
      <c r="D18" s="9"/>
      <c r="E18" s="132" t="s">
        <v>482</v>
      </c>
      <c r="F18" s="132"/>
      <c r="G18" s="155"/>
      <c r="H18" s="155"/>
      <c r="I18" s="84"/>
      <c r="J18" s="300"/>
      <c r="K18" s="300"/>
      <c r="L18" s="309"/>
    </row>
    <row r="19" spans="1:12" ht="12.75">
      <c r="A19" s="84">
        <v>6</v>
      </c>
      <c r="B19" s="166">
        <v>706</v>
      </c>
      <c r="C19" s="74"/>
      <c r="D19" s="74"/>
      <c r="E19" s="74"/>
      <c r="F19" s="9" t="s">
        <v>157</v>
      </c>
      <c r="G19" s="155" t="s">
        <v>149</v>
      </c>
      <c r="H19" s="155" t="s">
        <v>150</v>
      </c>
      <c r="I19" s="84"/>
      <c r="J19" s="300">
        <v>0</v>
      </c>
      <c r="K19" s="300">
        <v>0</v>
      </c>
      <c r="L19" s="309">
        <f aca="true" t="shared" si="1" ref="L19:L28">J19-K19</f>
        <v>0</v>
      </c>
    </row>
    <row r="20" spans="1:12" ht="12.75">
      <c r="A20" s="84">
        <f t="shared" si="0"/>
        <v>7</v>
      </c>
      <c r="B20" s="166">
        <v>706</v>
      </c>
      <c r="C20" s="74"/>
      <c r="D20" s="74"/>
      <c r="E20" s="74"/>
      <c r="F20" s="9" t="s">
        <v>158</v>
      </c>
      <c r="G20" s="155"/>
      <c r="H20" s="155"/>
      <c r="I20" s="84" t="s">
        <v>151</v>
      </c>
      <c r="J20" s="300"/>
      <c r="K20" s="300"/>
      <c r="L20" s="309">
        <f t="shared" si="1"/>
        <v>0</v>
      </c>
    </row>
    <row r="21" spans="1:12" ht="12.75">
      <c r="A21" s="84">
        <f t="shared" si="0"/>
        <v>8</v>
      </c>
      <c r="B21" s="166">
        <v>707</v>
      </c>
      <c r="C21" s="74"/>
      <c r="D21" s="74"/>
      <c r="E21" s="74"/>
      <c r="F21" s="9" t="s">
        <v>159</v>
      </c>
      <c r="G21" s="155" t="s">
        <v>149</v>
      </c>
      <c r="H21" s="155" t="s">
        <v>150</v>
      </c>
      <c r="I21" s="84"/>
      <c r="J21" s="300">
        <v>55.94</v>
      </c>
      <c r="K21" s="300">
        <v>0</v>
      </c>
      <c r="L21" s="309">
        <f t="shared" si="1"/>
        <v>55.94</v>
      </c>
    </row>
    <row r="22" spans="1:12" ht="12.75">
      <c r="A22" s="84">
        <f t="shared" si="0"/>
        <v>9</v>
      </c>
      <c r="B22" s="166">
        <v>708</v>
      </c>
      <c r="C22" s="74"/>
      <c r="D22" s="74"/>
      <c r="E22" s="74"/>
      <c r="F22" s="9" t="s">
        <v>160</v>
      </c>
      <c r="G22" s="155" t="s">
        <v>149</v>
      </c>
      <c r="H22" s="155"/>
      <c r="I22" s="84"/>
      <c r="J22" s="300">
        <v>0</v>
      </c>
      <c r="K22" s="300">
        <v>4707.1</v>
      </c>
      <c r="L22" s="309">
        <f t="shared" si="1"/>
        <v>-4707.1</v>
      </c>
    </row>
    <row r="23" spans="1:12" ht="12.75">
      <c r="A23" s="84">
        <f t="shared" si="0"/>
        <v>10</v>
      </c>
      <c r="B23" s="166">
        <v>708</v>
      </c>
      <c r="C23" s="74"/>
      <c r="D23" s="74"/>
      <c r="E23" s="74"/>
      <c r="F23" s="9" t="s">
        <v>161</v>
      </c>
      <c r="G23" s="155"/>
      <c r="H23" s="155" t="s">
        <v>150</v>
      </c>
      <c r="I23" s="84"/>
      <c r="J23" s="300"/>
      <c r="K23" s="300"/>
      <c r="L23" s="309">
        <f t="shared" si="1"/>
        <v>0</v>
      </c>
    </row>
    <row r="24" spans="1:12" ht="12.75">
      <c r="A24" s="84">
        <f t="shared" si="0"/>
        <v>11</v>
      </c>
      <c r="B24" s="166">
        <v>709</v>
      </c>
      <c r="C24" s="74"/>
      <c r="D24" s="74"/>
      <c r="E24" s="74"/>
      <c r="F24" s="9" t="s">
        <v>162</v>
      </c>
      <c r="G24" s="155" t="s">
        <v>149</v>
      </c>
      <c r="H24" s="155"/>
      <c r="I24" s="84"/>
      <c r="J24" s="300">
        <v>0</v>
      </c>
      <c r="K24" s="300">
        <v>0</v>
      </c>
      <c r="L24" s="309">
        <f t="shared" si="1"/>
        <v>0</v>
      </c>
    </row>
    <row r="25" spans="1:12" ht="12.75">
      <c r="A25" s="84">
        <f t="shared" si="0"/>
        <v>12</v>
      </c>
      <c r="B25" s="166">
        <v>710</v>
      </c>
      <c r="C25" s="74"/>
      <c r="D25" s="74"/>
      <c r="E25" s="74"/>
      <c r="F25" s="9" t="s">
        <v>163</v>
      </c>
      <c r="G25" s="155" t="s">
        <v>149</v>
      </c>
      <c r="H25" s="155"/>
      <c r="I25" s="84"/>
      <c r="J25" s="300">
        <v>0</v>
      </c>
      <c r="K25" s="300">
        <v>0</v>
      </c>
      <c r="L25" s="309">
        <f t="shared" si="1"/>
        <v>0</v>
      </c>
    </row>
    <row r="26" spans="1:12" ht="12.75">
      <c r="A26" s="84">
        <f t="shared" si="0"/>
        <v>13</v>
      </c>
      <c r="B26" s="166">
        <v>711</v>
      </c>
      <c r="C26" s="74"/>
      <c r="D26" s="74"/>
      <c r="E26" s="74"/>
      <c r="F26" s="9" t="s">
        <v>164</v>
      </c>
      <c r="G26" s="155" t="s">
        <v>149</v>
      </c>
      <c r="H26" s="155"/>
      <c r="I26" s="84"/>
      <c r="J26" s="300">
        <v>425.69</v>
      </c>
      <c r="K26" s="300">
        <v>33145.3</v>
      </c>
      <c r="L26" s="309">
        <f t="shared" si="1"/>
        <v>-32719.610000000004</v>
      </c>
    </row>
    <row r="27" spans="1:12" ht="12.75">
      <c r="A27" s="84">
        <f t="shared" si="0"/>
        <v>14</v>
      </c>
      <c r="B27" s="166">
        <v>712</v>
      </c>
      <c r="C27" s="74"/>
      <c r="D27" s="74"/>
      <c r="E27" s="74"/>
      <c r="F27" s="9" t="s">
        <v>165</v>
      </c>
      <c r="G27" s="155" t="s">
        <v>149</v>
      </c>
      <c r="H27" s="155"/>
      <c r="I27" s="84"/>
      <c r="J27" s="300">
        <v>0</v>
      </c>
      <c r="K27" s="300">
        <v>205.97</v>
      </c>
      <c r="L27" s="309">
        <f t="shared" si="1"/>
        <v>-205.97</v>
      </c>
    </row>
    <row r="28" spans="1:12" ht="12.75">
      <c r="A28" s="84">
        <f t="shared" si="0"/>
        <v>15</v>
      </c>
      <c r="B28" s="166">
        <v>713</v>
      </c>
      <c r="C28" s="74"/>
      <c r="D28" s="74"/>
      <c r="E28" s="74"/>
      <c r="F28" s="9" t="s">
        <v>166</v>
      </c>
      <c r="G28" s="155" t="s">
        <v>149</v>
      </c>
      <c r="H28" s="155" t="s">
        <v>150</v>
      </c>
      <c r="I28" s="84"/>
      <c r="J28" s="297">
        <v>61.230000000000004</v>
      </c>
      <c r="K28" s="300">
        <v>155.93</v>
      </c>
      <c r="L28" s="311">
        <f t="shared" si="1"/>
        <v>-94.7</v>
      </c>
    </row>
    <row r="29" spans="1:12" ht="13.5" thickBot="1">
      <c r="A29" s="153">
        <f t="shared" si="0"/>
        <v>16</v>
      </c>
      <c r="B29" s="86"/>
      <c r="C29" s="30"/>
      <c r="D29" s="30"/>
      <c r="E29" s="30"/>
      <c r="F29" s="129" t="s">
        <v>167</v>
      </c>
      <c r="G29" s="157"/>
      <c r="H29" s="157"/>
      <c r="I29" s="153"/>
      <c r="J29" s="298">
        <f>SUM(J12:J28)</f>
        <v>629486.9399999998</v>
      </c>
      <c r="K29" s="298">
        <f>SUM(K12:K28)</f>
        <v>746659.0700000001</v>
      </c>
      <c r="L29" s="328">
        <f>SUM(L12:L28)</f>
        <v>-117172.12999999998</v>
      </c>
    </row>
    <row r="30" spans="1:12" ht="13.5" thickTop="1">
      <c r="A30" s="84"/>
      <c r="B30" s="85"/>
      <c r="C30" s="132" t="s">
        <v>458</v>
      </c>
      <c r="D30" s="244" t="s">
        <v>483</v>
      </c>
      <c r="E30" s="243"/>
      <c r="F30" s="243"/>
      <c r="G30" s="54"/>
      <c r="H30" s="54"/>
      <c r="I30" s="95"/>
      <c r="J30" s="300"/>
      <c r="K30" s="300"/>
      <c r="L30" s="309"/>
    </row>
    <row r="31" spans="1:12" ht="12.75">
      <c r="A31" s="84"/>
      <c r="B31" s="85"/>
      <c r="C31" s="9"/>
      <c r="D31" s="9"/>
      <c r="E31" s="132" t="s">
        <v>481</v>
      </c>
      <c r="F31" s="132"/>
      <c r="G31" s="54"/>
      <c r="H31" s="54"/>
      <c r="I31" s="95"/>
      <c r="J31" s="300"/>
      <c r="K31" s="300"/>
      <c r="L31" s="309"/>
    </row>
    <row r="32" spans="1:12" ht="12.75">
      <c r="A32" s="84">
        <v>17</v>
      </c>
      <c r="B32" s="166">
        <v>721</v>
      </c>
      <c r="C32" s="74"/>
      <c r="D32" s="74"/>
      <c r="E32" s="74"/>
      <c r="F32" s="9" t="s">
        <v>152</v>
      </c>
      <c r="G32" s="155" t="s">
        <v>149</v>
      </c>
      <c r="H32" s="155" t="s">
        <v>150</v>
      </c>
      <c r="I32" s="84"/>
      <c r="J32" s="325">
        <v>4337.89</v>
      </c>
      <c r="K32" s="300">
        <v>0</v>
      </c>
      <c r="L32" s="327">
        <f>J32-K32</f>
        <v>4337.89</v>
      </c>
    </row>
    <row r="33" spans="1:12" ht="12.75">
      <c r="A33" s="84">
        <f aca="true" t="shared" si="2" ref="A33:A47">SUM(A32+1)</f>
        <v>18</v>
      </c>
      <c r="B33" s="166">
        <v>721</v>
      </c>
      <c r="C33" s="74"/>
      <c r="D33" s="74"/>
      <c r="E33" s="74"/>
      <c r="F33" s="9" t="s">
        <v>168</v>
      </c>
      <c r="G33" s="155"/>
      <c r="H33" s="155"/>
      <c r="I33" s="84" t="s">
        <v>151</v>
      </c>
      <c r="J33" s="325"/>
      <c r="K33" s="300"/>
      <c r="L33" s="327">
        <f aca="true" t="shared" si="3" ref="L33:L46">J33-K33</f>
        <v>0</v>
      </c>
    </row>
    <row r="34" spans="1:12" ht="12.75">
      <c r="A34" s="84">
        <f t="shared" si="2"/>
        <v>19</v>
      </c>
      <c r="B34" s="166">
        <v>722</v>
      </c>
      <c r="C34" s="74"/>
      <c r="D34" s="74"/>
      <c r="E34" s="74"/>
      <c r="F34" s="9" t="s">
        <v>169</v>
      </c>
      <c r="G34" s="155" t="s">
        <v>149</v>
      </c>
      <c r="H34" s="155"/>
      <c r="I34" s="84"/>
      <c r="J34" s="325">
        <v>0</v>
      </c>
      <c r="K34" s="300">
        <v>0</v>
      </c>
      <c r="L34" s="327">
        <f t="shared" si="3"/>
        <v>0</v>
      </c>
    </row>
    <row r="35" spans="1:12" ht="12.75">
      <c r="A35" s="84">
        <f t="shared" si="2"/>
        <v>20</v>
      </c>
      <c r="B35" s="166">
        <v>722</v>
      </c>
      <c r="C35" s="74"/>
      <c r="D35" s="74"/>
      <c r="E35" s="74"/>
      <c r="F35" s="9" t="s">
        <v>170</v>
      </c>
      <c r="G35" s="155"/>
      <c r="H35" s="155" t="s">
        <v>150</v>
      </c>
      <c r="I35" s="84"/>
      <c r="J35" s="325"/>
      <c r="K35" s="300"/>
      <c r="L35" s="327">
        <f t="shared" si="3"/>
        <v>0</v>
      </c>
    </row>
    <row r="36" spans="1:12" ht="12.75">
      <c r="A36" s="84">
        <f t="shared" si="2"/>
        <v>21</v>
      </c>
      <c r="B36" s="166">
        <v>723</v>
      </c>
      <c r="C36" s="74"/>
      <c r="D36" s="74"/>
      <c r="E36" s="74"/>
      <c r="F36" s="9" t="s">
        <v>171</v>
      </c>
      <c r="G36" s="155" t="s">
        <v>149</v>
      </c>
      <c r="H36" s="155"/>
      <c r="I36" s="84"/>
      <c r="J36" s="325">
        <v>0</v>
      </c>
      <c r="K36" s="300">
        <v>0</v>
      </c>
      <c r="L36" s="327">
        <f t="shared" si="3"/>
        <v>0</v>
      </c>
    </row>
    <row r="37" spans="1:12" ht="12.75">
      <c r="A37" s="84"/>
      <c r="B37" s="166">
        <v>724</v>
      </c>
      <c r="C37" s="9"/>
      <c r="D37" s="9"/>
      <c r="E37" s="132" t="s">
        <v>172</v>
      </c>
      <c r="F37" s="132"/>
      <c r="G37" s="155" t="s">
        <v>149</v>
      </c>
      <c r="H37" s="155" t="s">
        <v>150</v>
      </c>
      <c r="I37" s="84"/>
      <c r="J37" s="325">
        <v>194994.69</v>
      </c>
      <c r="K37" s="300">
        <v>188520.59</v>
      </c>
      <c r="L37" s="327">
        <f t="shared" si="3"/>
        <v>6474.100000000006</v>
      </c>
    </row>
    <row r="38" spans="1:12" ht="12.75">
      <c r="A38" s="84">
        <v>22</v>
      </c>
      <c r="B38" s="166">
        <v>725</v>
      </c>
      <c r="C38" s="74"/>
      <c r="D38" s="74"/>
      <c r="E38" s="74"/>
      <c r="F38" s="9" t="s">
        <v>155</v>
      </c>
      <c r="G38" s="155" t="s">
        <v>149</v>
      </c>
      <c r="H38" s="155"/>
      <c r="I38" s="84"/>
      <c r="J38" s="325">
        <v>36484.74</v>
      </c>
      <c r="K38" s="300">
        <v>43765.280000000006</v>
      </c>
      <c r="L38" s="327">
        <f t="shared" si="3"/>
        <v>-7280.540000000008</v>
      </c>
    </row>
    <row r="39" spans="1:12" ht="12.75">
      <c r="A39" s="84">
        <f t="shared" si="2"/>
        <v>23</v>
      </c>
      <c r="B39" s="166">
        <v>726</v>
      </c>
      <c r="C39" s="74"/>
      <c r="D39" s="74"/>
      <c r="E39" s="74"/>
      <c r="F39" s="9" t="s">
        <v>173</v>
      </c>
      <c r="G39" s="155" t="s">
        <v>149</v>
      </c>
      <c r="H39" s="155" t="s">
        <v>150</v>
      </c>
      <c r="I39" s="84" t="s">
        <v>151</v>
      </c>
      <c r="J39" s="325">
        <v>1410376.3800000001</v>
      </c>
      <c r="K39" s="300">
        <v>1331027.1600000001</v>
      </c>
      <c r="L39" s="327">
        <f t="shared" si="3"/>
        <v>79349.21999999997</v>
      </c>
    </row>
    <row r="40" spans="1:12" ht="12.75">
      <c r="A40" s="84"/>
      <c r="B40" s="166"/>
      <c r="C40" s="74"/>
      <c r="D40" s="74"/>
      <c r="E40" s="132" t="s">
        <v>482</v>
      </c>
      <c r="F40" s="132"/>
      <c r="G40" s="155"/>
      <c r="H40" s="155"/>
      <c r="I40" s="84"/>
      <c r="J40" s="326"/>
      <c r="K40" s="300">
        <v>0</v>
      </c>
      <c r="L40" s="327">
        <f t="shared" si="3"/>
        <v>0</v>
      </c>
    </row>
    <row r="41" spans="1:12" ht="12.75">
      <c r="A41" s="84">
        <v>24</v>
      </c>
      <c r="B41" s="166">
        <v>729</v>
      </c>
      <c r="C41" s="74"/>
      <c r="D41" s="74"/>
      <c r="E41" s="74"/>
      <c r="F41" s="9" t="s">
        <v>174</v>
      </c>
      <c r="G41" s="155" t="s">
        <v>149</v>
      </c>
      <c r="H41" s="155" t="s">
        <v>150</v>
      </c>
      <c r="I41" s="84"/>
      <c r="J41" s="325">
        <v>0</v>
      </c>
      <c r="K41" s="300">
        <v>0</v>
      </c>
      <c r="L41" s="327">
        <f t="shared" si="3"/>
        <v>0</v>
      </c>
    </row>
    <row r="42" spans="1:12" ht="12.75">
      <c r="A42" s="84">
        <f t="shared" si="2"/>
        <v>25</v>
      </c>
      <c r="B42" s="166">
        <v>729</v>
      </c>
      <c r="C42" s="74"/>
      <c r="D42" s="74"/>
      <c r="E42" s="74"/>
      <c r="F42" s="9" t="s">
        <v>175</v>
      </c>
      <c r="G42" s="155"/>
      <c r="H42" s="155"/>
      <c r="I42" s="84" t="s">
        <v>151</v>
      </c>
      <c r="J42" s="325"/>
      <c r="K42" s="300"/>
      <c r="L42" s="327">
        <f t="shared" si="3"/>
        <v>0</v>
      </c>
    </row>
    <row r="43" spans="1:12" ht="12.75">
      <c r="A43" s="84">
        <f t="shared" si="2"/>
        <v>26</v>
      </c>
      <c r="B43" s="166">
        <v>730</v>
      </c>
      <c r="C43" s="74"/>
      <c r="D43" s="74"/>
      <c r="E43" s="74"/>
      <c r="F43" s="9" t="s">
        <v>159</v>
      </c>
      <c r="G43" s="155" t="s">
        <v>149</v>
      </c>
      <c r="H43" s="155" t="s">
        <v>150</v>
      </c>
      <c r="I43" s="84"/>
      <c r="J43" s="325">
        <v>2361.61</v>
      </c>
      <c r="K43" s="300">
        <v>5805.57</v>
      </c>
      <c r="L43" s="327">
        <f t="shared" si="3"/>
        <v>-3443.9599999999996</v>
      </c>
    </row>
    <row r="44" spans="1:12" ht="12.75">
      <c r="A44" s="84">
        <f t="shared" si="2"/>
        <v>27</v>
      </c>
      <c r="B44" s="166">
        <v>731</v>
      </c>
      <c r="C44" s="74"/>
      <c r="D44" s="74"/>
      <c r="E44" s="74"/>
      <c r="F44" s="9" t="s">
        <v>176</v>
      </c>
      <c r="G44" s="155" t="s">
        <v>149</v>
      </c>
      <c r="H44" s="155" t="s">
        <v>150</v>
      </c>
      <c r="I44" s="84"/>
      <c r="J44" s="325">
        <v>0</v>
      </c>
      <c r="K44" s="300">
        <v>0</v>
      </c>
      <c r="L44" s="327">
        <f t="shared" si="3"/>
        <v>0</v>
      </c>
    </row>
    <row r="45" spans="1:12" ht="12.75">
      <c r="A45" s="84">
        <f t="shared" si="2"/>
        <v>28</v>
      </c>
      <c r="B45" s="166">
        <v>732</v>
      </c>
      <c r="C45" s="74"/>
      <c r="D45" s="74"/>
      <c r="E45" s="74"/>
      <c r="F45" s="9" t="s">
        <v>177</v>
      </c>
      <c r="G45" s="155" t="s">
        <v>149</v>
      </c>
      <c r="H45" s="155" t="s">
        <v>150</v>
      </c>
      <c r="I45" s="84"/>
      <c r="J45" s="325">
        <v>116986.41000000002</v>
      </c>
      <c r="K45" s="300">
        <v>162183.33000000002</v>
      </c>
      <c r="L45" s="327">
        <f t="shared" si="3"/>
        <v>-45196.92</v>
      </c>
    </row>
    <row r="46" spans="1:12" ht="12.75">
      <c r="A46" s="84">
        <f t="shared" si="2"/>
        <v>29</v>
      </c>
      <c r="B46" s="166">
        <v>733</v>
      </c>
      <c r="C46" s="74"/>
      <c r="D46" s="74"/>
      <c r="E46" s="74"/>
      <c r="F46" s="9" t="s">
        <v>178</v>
      </c>
      <c r="G46" s="155" t="s">
        <v>149</v>
      </c>
      <c r="H46" s="155" t="s">
        <v>150</v>
      </c>
      <c r="I46" s="84"/>
      <c r="J46" s="325">
        <v>0</v>
      </c>
      <c r="K46" s="300">
        <v>0</v>
      </c>
      <c r="L46" s="327">
        <f t="shared" si="3"/>
        <v>0</v>
      </c>
    </row>
    <row r="47" spans="1:12" ht="13.5" thickBot="1">
      <c r="A47" s="84">
        <f t="shared" si="2"/>
        <v>30</v>
      </c>
      <c r="B47" s="166" t="s">
        <v>26</v>
      </c>
      <c r="C47" s="74"/>
      <c r="D47" s="74"/>
      <c r="E47" s="74"/>
      <c r="F47" s="132" t="s">
        <v>179</v>
      </c>
      <c r="G47" s="155"/>
      <c r="H47" s="155"/>
      <c r="I47" s="84"/>
      <c r="J47" s="296">
        <f>SUM(J32:J46)</f>
        <v>1765541.7200000002</v>
      </c>
      <c r="K47" s="296">
        <f>SUM(K32:K46)</f>
        <v>1731301.9300000004</v>
      </c>
      <c r="L47" s="382">
        <f>SUM(L32:L46)</f>
        <v>34239.789999999964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102"/>
      <c r="C81" s="102"/>
      <c r="D81" s="102"/>
      <c r="E81" s="102"/>
      <c r="G81" s="102"/>
      <c r="H81" s="102"/>
      <c r="I81" s="102"/>
    </row>
    <row r="82" spans="2:9" ht="12.75">
      <c r="B82" s="102"/>
      <c r="C82" s="102"/>
      <c r="D82" s="102"/>
      <c r="E82" s="102"/>
      <c r="G82" s="102"/>
      <c r="H82" s="102"/>
      <c r="I82" s="102"/>
    </row>
    <row r="83" spans="2:9" ht="12.75">
      <c r="B83" s="102"/>
      <c r="C83" s="102"/>
      <c r="D83" s="102"/>
      <c r="E83" s="102"/>
      <c r="G83" s="102"/>
      <c r="H83" s="102"/>
      <c r="I83" s="102"/>
    </row>
    <row r="84" spans="2:9" ht="12.75">
      <c r="B84" s="102"/>
      <c r="C84" s="102"/>
      <c r="D84" s="102"/>
      <c r="E84" s="102"/>
      <c r="G84" s="102"/>
      <c r="H84" s="102"/>
      <c r="I84" s="102"/>
    </row>
    <row r="85" spans="2:9" ht="12.75">
      <c r="B85" s="102"/>
      <c r="C85" s="102"/>
      <c r="D85" s="102"/>
      <c r="E85" s="102"/>
      <c r="G85" s="102"/>
      <c r="H85" s="102"/>
      <c r="I85" s="102"/>
    </row>
    <row r="86" spans="2:9" ht="12.75">
      <c r="B86" s="102"/>
      <c r="C86" s="102"/>
      <c r="D86" s="102"/>
      <c r="E86" s="102"/>
      <c r="G86" s="102"/>
      <c r="H86" s="102"/>
      <c r="I86" s="102"/>
    </row>
    <row r="87" spans="2:9" ht="12.75">
      <c r="B87" s="102"/>
      <c r="C87" s="102"/>
      <c r="D87" s="102"/>
      <c r="E87" s="102"/>
      <c r="G87" s="102"/>
      <c r="H87" s="102"/>
      <c r="I87" s="102"/>
    </row>
    <row r="88" spans="2:5" ht="12.75">
      <c r="B88" s="102"/>
      <c r="C88" s="102"/>
      <c r="D88" s="102"/>
      <c r="E88" s="102"/>
    </row>
    <row r="89" spans="2:5" ht="12.75">
      <c r="B89" s="102"/>
      <c r="C89" s="102"/>
      <c r="D89" s="102"/>
      <c r="E89" s="102"/>
    </row>
    <row r="90" spans="2:5" ht="12.75">
      <c r="B90" s="102"/>
      <c r="C90" s="102"/>
      <c r="D90" s="102"/>
      <c r="E90" s="102"/>
    </row>
    <row r="91" spans="2:5" ht="12.75">
      <c r="B91" s="102"/>
      <c r="C91" s="102"/>
      <c r="D91" s="102"/>
      <c r="E91" s="102"/>
    </row>
    <row r="92" spans="2:5" ht="12.75">
      <c r="B92" s="102"/>
      <c r="C92" s="102"/>
      <c r="D92" s="102"/>
      <c r="E92" s="102"/>
    </row>
    <row r="93" spans="2:5" ht="12.75">
      <c r="B93" s="102"/>
      <c r="C93" s="102"/>
      <c r="D93" s="102"/>
      <c r="E93" s="102"/>
    </row>
    <row r="94" spans="2:5" ht="12.75">
      <c r="B94" s="102"/>
      <c r="C94" s="102"/>
      <c r="D94" s="102"/>
      <c r="E94" s="102"/>
    </row>
    <row r="95" spans="2:5" ht="12.75">
      <c r="B95" s="102"/>
      <c r="C95" s="102"/>
      <c r="D95" s="102"/>
      <c r="E95" s="102"/>
    </row>
    <row r="96" spans="2:5" ht="12.75">
      <c r="B96" s="102"/>
      <c r="C96" s="102"/>
      <c r="D96" s="102"/>
      <c r="E96" s="102"/>
    </row>
    <row r="97" spans="2:5" ht="12.75">
      <c r="B97" s="102"/>
      <c r="C97" s="102"/>
      <c r="D97" s="102"/>
      <c r="E97" s="102"/>
    </row>
    <row r="98" spans="2:5" ht="12.75">
      <c r="B98" s="102"/>
      <c r="C98" s="102"/>
      <c r="D98" s="102"/>
      <c r="E98" s="102"/>
    </row>
    <row r="99" spans="2:5" ht="12.75">
      <c r="B99" s="102"/>
      <c r="C99" s="102"/>
      <c r="D99" s="102"/>
      <c r="E99" s="102"/>
    </row>
    <row r="100" spans="2:5" ht="12.75">
      <c r="B100" s="102"/>
      <c r="C100" s="102"/>
      <c r="D100" s="102"/>
      <c r="E100" s="102"/>
    </row>
    <row r="101" spans="2:5" ht="12.75">
      <c r="B101" s="102"/>
      <c r="C101" s="102"/>
      <c r="D101" s="102"/>
      <c r="E101" s="102"/>
    </row>
    <row r="102" spans="2:5" ht="12.75">
      <c r="B102" s="102"/>
      <c r="C102" s="102"/>
      <c r="D102" s="102"/>
      <c r="E102" s="102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8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Du, Kristine</cp:lastModifiedBy>
  <cp:lastPrinted>2013-05-01T16:13:16Z</cp:lastPrinted>
  <dcterms:created xsi:type="dcterms:W3CDTF">1999-02-02T21:59:05Z</dcterms:created>
  <dcterms:modified xsi:type="dcterms:W3CDTF">2013-05-07T17:29:09Z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