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75" windowHeight="5895" tabRatio="945" activeTab="0"/>
  </bookViews>
  <sheets>
    <sheet name="A-1a" sheetId="1" r:id="rId1"/>
    <sheet name="A-1a(2)" sheetId="2" r:id="rId2"/>
    <sheet name="A-1d" sheetId="3" r:id="rId3"/>
    <sheet name="A-3" sheetId="4" r:id="rId4"/>
    <sheet name="A-3a" sheetId="5" r:id="rId5"/>
    <sheet name="B1" sheetId="6" r:id="rId6"/>
    <sheet name="B2(1)" sheetId="7" r:id="rId7"/>
    <sheet name="B2(2)" sheetId="8" r:id="rId8"/>
    <sheet name="B2(3)" sheetId="9" r:id="rId9"/>
    <sheet name="B-4" sheetId="10" r:id="rId10"/>
  </sheets>
  <definedNames>
    <definedName name="_xlnm.Print_Area" localSheetId="2">'A-1d'!$A$1:$I$57</definedName>
    <definedName name="_xlnm.Print_Area" localSheetId="3">'A-3'!$A$1:$K$29</definedName>
    <definedName name="_xlnm.Print_Area" localSheetId="4">'A-3a'!$A$1:$L$60</definedName>
    <definedName name="_xlnm.Print_Area" localSheetId="5">'B1'!$A$1:$J$40</definedName>
    <definedName name="_xlnm.Print_Area" localSheetId="6">'B2(1)'!$A$1:$L$47</definedName>
    <definedName name="_xlnm.Print_Area" localSheetId="7">'B2(2)'!$A$1:$L$46</definedName>
    <definedName name="_xlnm.Print_Area" localSheetId="8">'B2(3)'!$A$1:$L$53</definedName>
    <definedName name="_xlnm.Print_Area" localSheetId="9">'B-4'!$A$1:$G$16</definedName>
  </definedNames>
  <calcPr fullCalcOnLoad="1"/>
</workbook>
</file>

<file path=xl/comments9.xml><?xml version="1.0" encoding="utf-8"?>
<comments xmlns="http://schemas.openxmlformats.org/spreadsheetml/2006/main">
  <authors>
    <author>stomomat</author>
  </authors>
  <commentList>
    <comment ref="B32" authorId="0">
      <text>
        <r>
          <rPr>
            <b/>
            <sz val="8"/>
            <rFont val="Tahoma"/>
            <family val="2"/>
          </rPr>
          <t>stomomat:</t>
        </r>
        <r>
          <rPr>
            <sz val="8"/>
            <rFont val="Tahoma"/>
            <family val="2"/>
          </rPr>
          <t xml:space="preserve">
790.1</t>
        </r>
      </text>
    </comment>
  </commentList>
</comments>
</file>

<file path=xl/sharedStrings.xml><?xml version="1.0" encoding="utf-8"?>
<sst xmlns="http://schemas.openxmlformats.org/spreadsheetml/2006/main" count="726" uniqueCount="346">
  <si>
    <t>SCHEDULE A-1a</t>
  </si>
  <si>
    <t>Utility Plant in Service</t>
  </si>
  <si>
    <t>Balance</t>
  </si>
  <si>
    <t>Additions</t>
  </si>
  <si>
    <t>Retirements</t>
  </si>
  <si>
    <t>Line</t>
  </si>
  <si>
    <t>Acct</t>
  </si>
  <si>
    <t>Title of Account</t>
  </si>
  <si>
    <t>During Year</t>
  </si>
  <si>
    <t>No.</t>
  </si>
  <si>
    <t>(a)</t>
  </si>
  <si>
    <t>(b)</t>
  </si>
  <si>
    <t>(c)</t>
  </si>
  <si>
    <t>(d)</t>
  </si>
  <si>
    <t>(e)</t>
  </si>
  <si>
    <t>(f)</t>
  </si>
  <si>
    <t xml:space="preserve"> </t>
  </si>
  <si>
    <t>Organization</t>
  </si>
  <si>
    <t>Franchises and consents (Schedule A-1b)</t>
  </si>
  <si>
    <t>Other intangible plant</t>
  </si>
  <si>
    <t>Total intangible plant</t>
  </si>
  <si>
    <t>Land and land rights</t>
  </si>
  <si>
    <t>Structures and improvements</t>
  </si>
  <si>
    <t>Collecting and impounding reservoirs</t>
  </si>
  <si>
    <t>Lake, river and other intakes</t>
  </si>
  <si>
    <t>Springs and tunnels</t>
  </si>
  <si>
    <t>Wells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</si>
  <si>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</si>
  <si>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</si>
  <si>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</si>
  <si>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</si>
  <si>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</si>
  <si>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</si>
  <si>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</si>
  <si>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</si>
  <si>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</si>
  <si>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</si>
  <si>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VI.  TRANSMISSION AND DIST. PLANT</t>
  </si>
  <si>
    <t>Reservoirs and tanks</t>
  </si>
  <si>
    <t>Transmission and distribution mains</t>
  </si>
  <si>
    <t>Fire mains</t>
  </si>
  <si>
    <t>Services</t>
  </si>
  <si>
    <t>Meters</t>
  </si>
  <si>
    <t>Meter installations</t>
  </si>
  <si>
    <t>Hydrants</t>
  </si>
  <si>
    <t>Other transmission and distribution plant</t>
  </si>
  <si>
    <t>Total transmission and distribution plant</t>
  </si>
  <si>
    <t>VII. GENERAL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</si>
  <si>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</si>
  <si>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</si>
  <si>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</si>
  <si>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</si>
  <si>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</si>
  <si>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</si>
  <si>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</si>
  <si>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</si>
  <si>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</si>
  <si>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VIII.  UNDISTRIBUTED ITEMS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</si>
  <si>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</si>
  <si>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</si>
  <si>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</si>
  <si>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</si>
  <si>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</si>
  <si>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 xml:space="preserve">   </t>
  </si>
  <si>
    <t>SCHEDULE A-3</t>
  </si>
  <si>
    <t>Depreciation and  Amortization Reserves</t>
  </si>
  <si>
    <t>Account 250</t>
  </si>
  <si>
    <t>Account 251</t>
  </si>
  <si>
    <t>Account 252</t>
  </si>
  <si>
    <t>Account 253</t>
  </si>
  <si>
    <t>Limited-Term</t>
  </si>
  <si>
    <t>Utility Plant</t>
  </si>
  <si>
    <t>Utility</t>
  </si>
  <si>
    <t>Acquisition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</si>
  <si>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</si>
  <si>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</si>
  <si>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</si>
  <si>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</si>
  <si>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</si>
  <si>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</si>
  <si>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</si>
  <si>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</si>
  <si>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</si>
  <si>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(a) Charged to Account 503, 504, 505</t>
  </si>
  <si>
    <t>(b) Charged to Account 265</t>
  </si>
  <si>
    <t>(c) Charged to Clearing Accounts</t>
  </si>
  <si>
    <t>(d) Salvage recovered</t>
  </si>
  <si>
    <r>
      <t>(e) All other credits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</si>
  <si>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credits</t>
  </si>
  <si>
    <t>Deduct:</t>
  </si>
  <si>
    <t>Debits to reserves during year</t>
  </si>
  <si>
    <t>(a)  Book cost of property retired</t>
  </si>
  <si>
    <t>(b)  Cost of removal</t>
  </si>
  <si>
    <r>
      <t>(c)  All other debits</t>
    </r>
    <r>
      <rPr>
        <u val="single"/>
        <vertAlign val="superscript"/>
        <sz val="10"/>
        <rFont val="Arial"/>
        <family val="2"/>
      </rPr>
      <t>1</t>
    </r>
    <r>
      <rPr>
        <vertAlign val="superscript"/>
        <sz val="10"/>
        <rFont val="Arial"/>
        <family val="2"/>
      </rPr>
      <t>/</t>
    </r>
  </si>
  <si>
    <t>Total debits</t>
  </si>
  <si>
    <t>Balance in reserve at end of year</t>
  </si>
  <si>
    <t>State method of determining depreciation charges.</t>
  </si>
  <si>
    <t>Report the depreciation claimed in your Federal Income Tax Return for the year - $</t>
  </si>
  <si>
    <t>SCHEDULE A-3a</t>
  </si>
  <si>
    <t>Analysis of Entries in Account 250-Reserve for Depreciation of Utility Plant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</si>
  <si>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</si>
  <si>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</si>
  <si>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</si>
  <si>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</si>
  <si>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Reserve</t>
  </si>
  <si>
    <t>Cost of</t>
  </si>
  <si>
    <t>Beginning</t>
  </si>
  <si>
    <t>Acct.</t>
  </si>
  <si>
    <t>DEPRECIABLE PLANT</t>
  </si>
  <si>
    <t>of Year</t>
  </si>
  <si>
    <t>Removal</t>
  </si>
  <si>
    <t>(Dr.) or Cr.</t>
  </si>
  <si>
    <t>Water plant purchased</t>
  </si>
  <si>
    <t>TOTAL</t>
  </si>
  <si>
    <t>SCHEDULE B-1</t>
  </si>
  <si>
    <t>Operating Revenues</t>
  </si>
  <si>
    <t>Net Change</t>
  </si>
  <si>
    <t>Amount</t>
  </si>
  <si>
    <t>Show Decrease</t>
  </si>
  <si>
    <t>ACCOUNT</t>
  </si>
  <si>
    <t>Metered sales to general customers</t>
  </si>
  <si>
    <t>Unmetered sales to general customers</t>
  </si>
  <si>
    <t>Sales to irrigation customers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</si>
  <si>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</si>
  <si>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</si>
  <si>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</si>
  <si>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</si>
  <si>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</si>
  <si>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</si>
  <si>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>Miscellaneous service revenues</t>
  </si>
  <si>
    <t>Rent from water property</t>
  </si>
  <si>
    <t>Interdepartmental rents</t>
  </si>
  <si>
    <t>Other water revenues</t>
  </si>
  <si>
    <t>SCHEDULE B-2</t>
  </si>
  <si>
    <t>Operating Expenses - Class A, B, and C Water Utilities</t>
  </si>
  <si>
    <t>(Respondent should use the group of accounts applicable to its class)</t>
  </si>
  <si>
    <t>Class</t>
  </si>
  <si>
    <t xml:space="preserve">  </t>
  </si>
  <si>
    <t>Account</t>
  </si>
  <si>
    <t>A</t>
  </si>
  <si>
    <t>B</t>
  </si>
  <si>
    <t>C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</si>
  <si>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</si>
  <si>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</si>
  <si>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</si>
  <si>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</si>
  <si>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</si>
  <si>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Maintenance supervision and engineering 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</si>
  <si>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</si>
  <si>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</si>
  <si>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</si>
  <si>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</si>
  <si>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</si>
  <si>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</si>
  <si>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</si>
  <si>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</si>
  <si>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</si>
  <si>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</si>
  <si>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Operation supervision labor and expense</t>
  </si>
  <si>
    <t>Power production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</si>
  <si>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</si>
  <si>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</si>
  <si>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</si>
  <si>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</si>
  <si>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</si>
  <si>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</si>
  <si>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</si>
  <si>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pumping equipment</t>
  </si>
  <si>
    <t>Maintenance of other pumping plant</t>
  </si>
  <si>
    <t xml:space="preserve">    Total pumping expenses</t>
  </si>
  <si>
    <t>Chemicals and filtering materials</t>
  </si>
  <si>
    <t>Maintenance of water treatment equipment</t>
  </si>
  <si>
    <t xml:space="preserve">    Total water treatment expenses</t>
  </si>
  <si>
    <t>SCHEDULED B-2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</si>
  <si>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</si>
  <si>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</si>
  <si>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</si>
  <si>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</si>
  <si>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</si>
  <si>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</si>
  <si>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</si>
  <si>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</si>
  <si>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</si>
  <si>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</si>
  <si>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</si>
  <si>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</si>
  <si>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</si>
  <si>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</si>
  <si>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 xml:space="preserve">    Total transmission and distribution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</si>
  <si>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</si>
  <si>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</si>
  <si>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</si>
  <si>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</si>
  <si>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</si>
  <si>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</si>
  <si>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</si>
  <si>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</si>
  <si>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Sales expenses</t>
  </si>
  <si>
    <t>Demonstrating and selling expenses</t>
  </si>
  <si>
    <t>Advertising expenses</t>
  </si>
  <si>
    <t>Miscellaneous sales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</si>
  <si>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</si>
  <si>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</si>
  <si>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</si>
  <si>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</si>
  <si>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</si>
  <si>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</si>
  <si>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</si>
  <si>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</si>
  <si>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</si>
  <si>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</si>
  <si>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</si>
  <si>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</si>
  <si>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</si>
  <si>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</si>
  <si>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</si>
  <si>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</si>
  <si>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</si>
  <si>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 xml:space="preserve">    Total miscellaneous</t>
  </si>
  <si>
    <t xml:space="preserve">        Total operating expenses</t>
  </si>
  <si>
    <t>SCHEDULE B-4</t>
  </si>
  <si>
    <t>Taxes Charged During Year</t>
  </si>
  <si>
    <t>Water</t>
  </si>
  <si>
    <t>Capitalized</t>
  </si>
  <si>
    <t>(See system support for instructions)</t>
  </si>
  <si>
    <t>(Account 507)</t>
  </si>
  <si>
    <t>(Account 321)</t>
  </si>
  <si>
    <t>(Accounts)</t>
  </si>
  <si>
    <t>Taxes on real and personal property</t>
  </si>
  <si>
    <t>Other state and local taxes</t>
  </si>
  <si>
    <t>Other federal taxes</t>
  </si>
  <si>
    <t>Federal income tax</t>
  </si>
  <si>
    <t>Current</t>
  </si>
  <si>
    <t>Year</t>
  </si>
  <si>
    <t>SCHEDULE A-1d</t>
  </si>
  <si>
    <t>RATE BASE</t>
  </si>
  <si>
    <t xml:space="preserve"> Title of Account</t>
  </si>
  <si>
    <t xml:space="preserve">     Plant in Service</t>
  </si>
  <si>
    <t xml:space="preserve">     Construction Work in Progress</t>
  </si>
  <si>
    <t xml:space="preserve">     General Office Prorate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</si>
  <si>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</si>
  <si>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</si>
  <si>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</si>
  <si>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</si>
  <si>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</si>
  <si>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</si>
  <si>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Contributions in Aid of Construction</t>
  </si>
  <si>
    <t xml:space="preserve">     Advances for Construction</t>
  </si>
  <si>
    <t xml:space="preserve">     Other</t>
  </si>
  <si>
    <t>Add Materials and Supplies</t>
  </si>
  <si>
    <t>Working Cash</t>
  </si>
  <si>
    <t>Determination of Operational Cash Requirement</t>
  </si>
  <si>
    <t>TOTAL DISTRICT RATE BASE</t>
  </si>
  <si>
    <t>During</t>
  </si>
  <si>
    <t>End</t>
  </si>
  <si>
    <t>Debits or</t>
  </si>
  <si>
    <t>(Credits)</t>
  </si>
  <si>
    <t>End of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</si>
  <si>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</si>
  <si>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</si>
  <si>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</si>
  <si>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</si>
  <si>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</si>
  <si>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</si>
  <si>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Operating Expenses, Excluding Taxes, Depreciation &amp; Uncollectible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</si>
  <si>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</si>
  <si>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</si>
  <si>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</si>
  <si>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</si>
  <si>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</si>
  <si>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</si>
  <si>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</si>
  <si>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</si>
  <si>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</si>
  <si>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</si>
  <si>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Electric power, gas or other fuel purchased for pumping and/or</t>
  </si>
  <si>
    <t>purchased commodity for resale billed after receipt (metered).</t>
  </si>
  <si>
    <t>DISTRICT RATE BASE AND WORKING CASH</t>
  </si>
  <si>
    <t>Total trans. and distribution plant</t>
  </si>
  <si>
    <t>Excluding</t>
  </si>
  <si>
    <t>Salvage</t>
  </si>
  <si>
    <t>Cost</t>
  </si>
  <si>
    <t>of</t>
  </si>
  <si>
    <t>and</t>
  </si>
  <si>
    <t>Net</t>
  </si>
  <si>
    <t>I.</t>
  </si>
  <si>
    <t>SOURCE OF SUPPLY PLANT</t>
  </si>
  <si>
    <t>II.</t>
  </si>
  <si>
    <t>PUMPING PLANT</t>
  </si>
  <si>
    <t>WATER TREATMENT PLANT</t>
  </si>
  <si>
    <t>III.</t>
  </si>
  <si>
    <t>IV.</t>
  </si>
  <si>
    <t>TRANSMISSION AND DISTRIBUTION PLANT</t>
  </si>
  <si>
    <t>V.</t>
  </si>
  <si>
    <t>GENERAL PLANT</t>
  </si>
  <si>
    <t>Preceding</t>
  </si>
  <si>
    <t>in (Parenthesis)</t>
  </si>
  <si>
    <t>Operating Expenses - Class A, B, and C Water Utilities (Continued)</t>
  </si>
  <si>
    <t>WATER SERVICE REVENUES</t>
  </si>
  <si>
    <t>Sub-total</t>
  </si>
  <si>
    <t>Commercial sales</t>
  </si>
  <si>
    <t>Industrial sales</t>
  </si>
  <si>
    <t>Sales to public authorities</t>
  </si>
  <si>
    <t>Metered sales</t>
  </si>
  <si>
    <t>Unmetered sales</t>
  </si>
  <si>
    <t>Total water service revenues</t>
  </si>
  <si>
    <t>OTHER WATER REVENUES</t>
  </si>
  <si>
    <t>Total other water revenues</t>
  </si>
  <si>
    <t>Total operating revenues</t>
  </si>
  <si>
    <t>SOURCE OF SUPPLY EXPENSE</t>
  </si>
  <si>
    <t>Operation</t>
  </si>
  <si>
    <t>Maintenance</t>
  </si>
  <si>
    <t>PUMPING EXPENSES</t>
  </si>
  <si>
    <t>WATER TREATMENT EXPENSES</t>
  </si>
  <si>
    <t>TRANS. AND DIST. EXPENSES</t>
  </si>
  <si>
    <t>CUSTOMER ACCOUNT EXPENSES</t>
  </si>
  <si>
    <t>VI.</t>
  </si>
  <si>
    <t>SALES EXPENSES</t>
  </si>
  <si>
    <t>VII.</t>
  </si>
  <si>
    <t>VIII.</t>
  </si>
  <si>
    <t>MISCELLANEOUS</t>
  </si>
  <si>
    <t>ADMINISTRATIVE AND GENERAL EXPENSES</t>
  </si>
  <si>
    <t>Administrative expenses transferred - Credit</t>
  </si>
  <si>
    <t>Duplicate charges - Credit</t>
  </si>
  <si>
    <t xml:space="preserve">Total </t>
  </si>
  <si>
    <t>Non-Utility</t>
  </si>
  <si>
    <t>Total Taxes</t>
  </si>
  <si>
    <t>Kind of Tax</t>
  </si>
  <si>
    <t>Charged</t>
  </si>
  <si>
    <t>Utility Plant in Service (Continued)</t>
  </si>
  <si>
    <t>I. INTANGIBLE PLANT</t>
  </si>
  <si>
    <t>II. LANDED CAPITAL</t>
  </si>
  <si>
    <t>Total Landed Capital</t>
  </si>
  <si>
    <t>III. SOURCE OF SUPPLY PLANT</t>
  </si>
  <si>
    <t>IV. PUMPING PLANT</t>
  </si>
  <si>
    <t>V. WATER TREATMENT PLANT</t>
  </si>
  <si>
    <r>
      <t>1</t>
    </r>
    <r>
      <rPr>
        <vertAlign val="superscript"/>
        <sz val="10"/>
        <rFont val="Arial"/>
        <family val="2"/>
      </rPr>
      <t xml:space="preserve">/ </t>
    </r>
    <r>
      <rPr>
        <sz val="10"/>
        <rFont val="Arial"/>
        <family val="2"/>
      </rPr>
      <t>Indicate the nature of these items and show the accounts affected by the contra entries.</t>
    </r>
  </si>
  <si>
    <t>"See attached schedule"</t>
  </si>
  <si>
    <t>Add General Office, Rgions, District office, CSA allocation</t>
  </si>
  <si>
    <t>Composite Rate</t>
  </si>
  <si>
    <t>NOT AVAILABLE BY DISTRICT</t>
  </si>
  <si>
    <t>Allocation of A&amp;G Expenses</t>
  </si>
  <si>
    <t>State corp. franchise tax</t>
  </si>
  <si>
    <t>Payroll taxes</t>
  </si>
  <si>
    <t>Transferred Customer Expenses</t>
  </si>
  <si>
    <t>Groundwater assessments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</si>
</sst>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00000"/>
    <numFmt numFmtId="167" formatCode="&quot;$&quot;#,##0.00"/>
    <numFmt numFmtId="168" formatCode="0.000%"/>
    <numFmt numFmtId="169" formatCode="#\ ?/4"/>
    <numFmt numFmtId="170" formatCode="m/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d\,\ yyyy"/>
    <numFmt numFmtId="176" formatCode="m/d/yyyy;@"/>
    <numFmt numFmtId="177" formatCode="_(* #,##0_);_(* \(#,##0\);_(* &quot;-&quot;??_);_(@_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0" xfId="59" applyFont="1">
      <alignment/>
      <protection/>
    </xf>
    <xf numFmtId="0" fontId="6" fillId="0" borderId="0" xfId="59" applyFont="1" applyAlignment="1" applyProtection="1">
      <alignment horizontal="fill"/>
      <protection/>
    </xf>
    <xf numFmtId="0" fontId="6" fillId="0" borderId="10" xfId="59" applyFont="1" applyBorder="1">
      <alignment/>
      <protection/>
    </xf>
    <xf numFmtId="0" fontId="6" fillId="0" borderId="17" xfId="59" applyFont="1" applyBorder="1">
      <alignment/>
      <protection/>
    </xf>
    <xf numFmtId="39" fontId="6" fillId="0" borderId="0" xfId="59" applyNumberFormat="1" applyFont="1" applyProtection="1">
      <alignment/>
      <protection/>
    </xf>
    <xf numFmtId="1" fontId="6" fillId="0" borderId="0" xfId="59" applyNumberFormat="1" applyFont="1">
      <alignment/>
      <protection/>
    </xf>
    <xf numFmtId="0" fontId="10" fillId="0" borderId="16" xfId="0" applyFont="1" applyBorder="1" applyAlignment="1">
      <alignment/>
    </xf>
    <xf numFmtId="0" fontId="6" fillId="0" borderId="18" xfId="0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0" xfId="59" applyFont="1" applyBorder="1" applyAlignment="1">
      <alignment horizontal="center"/>
      <protection/>
    </xf>
    <xf numFmtId="0" fontId="0" fillId="0" borderId="10" xfId="59" applyFont="1" applyBorder="1" applyAlignment="1" applyProtection="1">
      <alignment horizontal="center"/>
      <protection/>
    </xf>
    <xf numFmtId="0" fontId="0" fillId="0" borderId="12" xfId="59" applyFont="1" applyBorder="1" applyAlignment="1" applyProtection="1">
      <alignment horizontal="center"/>
      <protection/>
    </xf>
    <xf numFmtId="1" fontId="0" fillId="0" borderId="19" xfId="59" applyNumberFormat="1" applyFont="1" applyBorder="1" applyAlignment="1" applyProtection="1">
      <alignment horizontal="center"/>
      <protection/>
    </xf>
    <xf numFmtId="1" fontId="0" fillId="0" borderId="19" xfId="59" applyNumberFormat="1" applyFont="1" applyBorder="1" applyAlignment="1" applyProtection="1">
      <alignment horizontal="left"/>
      <protection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1" xfId="59" applyFont="1" applyBorder="1" applyAlignment="1">
      <alignment horizontal="center"/>
      <protection/>
    </xf>
    <xf numFmtId="0" fontId="0" fillId="0" borderId="11" xfId="59" applyFont="1" applyBorder="1" applyAlignment="1" applyProtection="1">
      <alignment horizontal="center"/>
      <protection/>
    </xf>
    <xf numFmtId="0" fontId="0" fillId="0" borderId="14" xfId="59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20" xfId="59" applyNumberFormat="1" applyFont="1" applyBorder="1" applyAlignment="1">
      <alignment horizontal="center"/>
      <protection/>
    </xf>
    <xf numFmtId="1" fontId="0" fillId="0" borderId="20" xfId="59" applyNumberFormat="1" applyFont="1" applyBorder="1" applyAlignment="1" applyProtection="1">
      <alignment horizontal="center"/>
      <protection/>
    </xf>
    <xf numFmtId="1" fontId="0" fillId="0" borderId="21" xfId="59" applyNumberFormat="1" applyFont="1" applyBorder="1" applyAlignment="1" applyProtection="1">
      <alignment horizontal="center"/>
      <protection/>
    </xf>
    <xf numFmtId="1" fontId="0" fillId="0" borderId="20" xfId="59" applyNumberFormat="1" applyFont="1" applyBorder="1" applyAlignment="1" applyProtection="1">
      <alignment horizontal="left"/>
      <protection/>
    </xf>
    <xf numFmtId="1" fontId="0" fillId="0" borderId="18" xfId="59" applyNumberFormat="1" applyFont="1" applyBorder="1" applyAlignment="1">
      <alignment horizontal="center"/>
      <protection/>
    </xf>
    <xf numFmtId="0" fontId="6" fillId="0" borderId="11" xfId="59" applyFont="1" applyBorder="1">
      <alignment/>
      <protection/>
    </xf>
    <xf numFmtId="0" fontId="6" fillId="0" borderId="16" xfId="59" applyFont="1" applyBorder="1">
      <alignment/>
      <protection/>
    </xf>
    <xf numFmtId="0" fontId="6" fillId="0" borderId="22" xfId="59" applyFont="1" applyBorder="1">
      <alignment/>
      <protection/>
    </xf>
    <xf numFmtId="1" fontId="0" fillId="0" borderId="0" xfId="59" applyNumberFormat="1" applyFont="1" applyBorder="1" applyAlignment="1">
      <alignment horizontal="center"/>
      <protection/>
    </xf>
    <xf numFmtId="1" fontId="0" fillId="0" borderId="0" xfId="59" applyNumberFormat="1" applyFont="1" applyBorder="1" applyAlignment="1" applyProtection="1">
      <alignment horizontal="center"/>
      <protection/>
    </xf>
    <xf numFmtId="0" fontId="1" fillId="0" borderId="0" xfId="59" applyFont="1" applyBorder="1" applyAlignment="1" applyProtection="1">
      <alignment/>
      <protection/>
    </xf>
    <xf numFmtId="1" fontId="1" fillId="0" borderId="20" xfId="59" applyNumberFormat="1" applyFont="1" applyBorder="1" applyAlignment="1" applyProtection="1">
      <alignment horizontal="left"/>
      <protection/>
    </xf>
    <xf numFmtId="1" fontId="0" fillId="0" borderId="13" xfId="59" applyNumberFormat="1" applyFont="1" applyBorder="1" applyAlignment="1" applyProtection="1">
      <alignment horizontal="center"/>
      <protection/>
    </xf>
    <xf numFmtId="1" fontId="0" fillId="0" borderId="16" xfId="59" applyNumberFormat="1" applyFont="1" applyBorder="1" applyAlignment="1" applyProtection="1">
      <alignment horizontal="center"/>
      <protection/>
    </xf>
    <xf numFmtId="0" fontId="0" fillId="0" borderId="16" xfId="59" applyFont="1" applyBorder="1" applyAlignment="1" applyProtection="1">
      <alignment horizontal="left"/>
      <protection/>
    </xf>
    <xf numFmtId="0" fontId="6" fillId="0" borderId="23" xfId="59" applyFont="1" applyBorder="1">
      <alignment/>
      <protection/>
    </xf>
    <xf numFmtId="1" fontId="1" fillId="0" borderId="19" xfId="59" applyNumberFormat="1" applyFont="1" applyBorder="1" applyAlignment="1" applyProtection="1">
      <alignment horizontal="center"/>
      <protection/>
    </xf>
    <xf numFmtId="1" fontId="1" fillId="0" borderId="16" xfId="59" applyNumberFormat="1" applyFont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centerContinuous"/>
    </xf>
    <xf numFmtId="0" fontId="0" fillId="0" borderId="22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/>
    </xf>
    <xf numFmtId="0" fontId="0" fillId="0" borderId="26" xfId="0" applyFont="1" applyBorder="1" applyAlignment="1">
      <alignment horizontal="centerContinuous"/>
    </xf>
    <xf numFmtId="0" fontId="0" fillId="0" borderId="19" xfId="0" applyFont="1" applyBorder="1" applyAlignment="1">
      <alignment horizontal="centerContinuous"/>
    </xf>
    <xf numFmtId="0" fontId="0" fillId="0" borderId="23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8" xfId="59" applyFont="1" applyBorder="1">
      <alignment/>
      <protection/>
    </xf>
    <xf numFmtId="1" fontId="6" fillId="0" borderId="15" xfId="59" applyNumberFormat="1" applyFont="1" applyBorder="1">
      <alignment/>
      <protection/>
    </xf>
    <xf numFmtId="0" fontId="6" fillId="0" borderId="15" xfId="59" applyFont="1" applyBorder="1">
      <alignment/>
      <protection/>
    </xf>
    <xf numFmtId="0" fontId="0" fillId="0" borderId="15" xfId="59" applyFont="1" applyBorder="1">
      <alignment/>
      <protection/>
    </xf>
    <xf numFmtId="0" fontId="0" fillId="0" borderId="24" xfId="59" applyFont="1" applyBorder="1" applyAlignment="1">
      <alignment horizontal="center"/>
      <protection/>
    </xf>
    <xf numFmtId="1" fontId="0" fillId="0" borderId="24" xfId="59" applyNumberFormat="1" applyFont="1" applyBorder="1" applyAlignment="1">
      <alignment horizontal="center"/>
      <protection/>
    </xf>
    <xf numFmtId="1" fontId="0" fillId="0" borderId="26" xfId="59" applyNumberFormat="1" applyFont="1" applyBorder="1" applyAlignment="1">
      <alignment horizontal="center"/>
      <protection/>
    </xf>
    <xf numFmtId="0" fontId="0" fillId="0" borderId="27" xfId="59" applyFont="1" applyBorder="1" applyAlignment="1">
      <alignment horizontal="center"/>
      <protection/>
    </xf>
    <xf numFmtId="0" fontId="0" fillId="0" borderId="29" xfId="59" applyFont="1" applyBorder="1" applyAlignment="1">
      <alignment horizontal="center"/>
      <protection/>
    </xf>
    <xf numFmtId="0" fontId="0" fillId="0" borderId="27" xfId="59" applyFont="1" applyBorder="1" applyAlignment="1" applyProtection="1">
      <alignment horizontal="center"/>
      <protection/>
    </xf>
    <xf numFmtId="0" fontId="0" fillId="0" borderId="20" xfId="59" applyFont="1" applyBorder="1" applyAlignment="1">
      <alignment horizontal="center"/>
      <protection/>
    </xf>
    <xf numFmtId="0" fontId="0" fillId="0" borderId="20" xfId="59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Continuous"/>
    </xf>
    <xf numFmtId="0" fontId="0" fillId="0" borderId="21" xfId="59" applyFont="1" applyBorder="1" applyAlignment="1" applyProtection="1">
      <alignment horizontal="center"/>
      <protection/>
    </xf>
    <xf numFmtId="0" fontId="0" fillId="0" borderId="19" xfId="59" applyFont="1" applyBorder="1" applyAlignment="1" applyProtection="1">
      <alignment horizontal="center"/>
      <protection/>
    </xf>
    <xf numFmtId="0" fontId="0" fillId="0" borderId="18" xfId="59" applyFont="1" applyBorder="1" applyAlignment="1" applyProtection="1">
      <alignment horizontal="center"/>
      <protection/>
    </xf>
    <xf numFmtId="1" fontId="0" fillId="0" borderId="19" xfId="59" applyNumberFormat="1" applyFont="1" applyBorder="1" applyAlignment="1">
      <alignment horizontal="center"/>
      <protection/>
    </xf>
    <xf numFmtId="0" fontId="8" fillId="0" borderId="18" xfId="0" applyFont="1" applyBorder="1" applyAlignment="1">
      <alignment horizontal="centerContinuous"/>
    </xf>
    <xf numFmtId="0" fontId="8" fillId="0" borderId="15" xfId="0" applyFont="1" applyBorder="1" applyAlignment="1">
      <alignment horizontal="centerContinuous"/>
    </xf>
    <xf numFmtId="0" fontId="0" fillId="0" borderId="15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18" borderId="2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18" borderId="11" xfId="0" applyFont="1" applyFill="1" applyBorder="1" applyAlignment="1">
      <alignment/>
    </xf>
    <xf numFmtId="0" fontId="1" fillId="0" borderId="15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0" fillId="0" borderId="2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8" fillId="0" borderId="20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14" fontId="0" fillId="0" borderId="10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30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0" fillId="18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6" fillId="0" borderId="15" xfId="0" applyFont="1" applyBorder="1" applyAlignment="1">
      <alignment horizontal="centerContinuous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32" xfId="0" applyFont="1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20" xfId="0" applyFont="1" applyBorder="1" applyAlignment="1">
      <alignment horizontal="centerContinuous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Continuous"/>
    </xf>
    <xf numFmtId="0" fontId="15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Font="1" applyAlignment="1">
      <alignment/>
    </xf>
    <xf numFmtId="177" fontId="0" fillId="0" borderId="25" xfId="42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177" fontId="1" fillId="0" borderId="17" xfId="42" applyNumberFormat="1" applyFont="1" applyBorder="1" applyAlignment="1">
      <alignment/>
    </xf>
    <xf numFmtId="177" fontId="1" fillId="0" borderId="28" xfId="42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1" fillId="0" borderId="28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1" fillId="0" borderId="33" xfId="0" applyNumberFormat="1" applyFont="1" applyBorder="1" applyAlignment="1">
      <alignment/>
    </xf>
    <xf numFmtId="177" fontId="0" fillId="0" borderId="17" xfId="42" applyNumberFormat="1" applyFont="1" applyBorder="1" applyAlignment="1">
      <alignment/>
    </xf>
    <xf numFmtId="0" fontId="0" fillId="0" borderId="16" xfId="0" applyFont="1" applyBorder="1" applyAlignment="1">
      <alignment/>
    </xf>
    <xf numFmtId="0" fontId="51" fillId="0" borderId="16" xfId="0" applyFont="1" applyBorder="1" applyAlignment="1">
      <alignment/>
    </xf>
    <xf numFmtId="0" fontId="36" fillId="0" borderId="19" xfId="0" applyFont="1" applyBorder="1" applyAlignment="1">
      <alignment/>
    </xf>
    <xf numFmtId="177" fontId="1" fillId="0" borderId="34" xfId="42" applyNumberFormat="1" applyFont="1" applyBorder="1" applyAlignment="1">
      <alignment/>
    </xf>
    <xf numFmtId="0" fontId="51" fillId="0" borderId="0" xfId="0" applyFont="1" applyAlignment="1">
      <alignment/>
    </xf>
    <xf numFmtId="177" fontId="0" fillId="0" borderId="2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177" fontId="1" fillId="0" borderId="23" xfId="0" applyNumberFormat="1" applyFont="1" applyBorder="1" applyAlignment="1">
      <alignment/>
    </xf>
    <xf numFmtId="177" fontId="6" fillId="0" borderId="16" xfId="59" applyNumberFormat="1" applyFont="1" applyBorder="1" applyProtection="1">
      <alignment/>
      <protection/>
    </xf>
    <xf numFmtId="177" fontId="6" fillId="0" borderId="17" xfId="59" applyNumberFormat="1" applyFont="1" applyBorder="1" applyProtection="1">
      <alignment/>
      <protection/>
    </xf>
    <xf numFmtId="177" fontId="6" fillId="0" borderId="23" xfId="59" applyNumberFormat="1" applyFont="1" applyBorder="1" applyProtection="1">
      <alignment/>
      <protection/>
    </xf>
    <xf numFmtId="177" fontId="6" fillId="0" borderId="17" xfId="59" applyNumberFormat="1" applyFont="1" applyBorder="1" applyProtection="1">
      <alignment/>
      <protection hidden="1"/>
    </xf>
    <xf numFmtId="177" fontId="6" fillId="0" borderId="17" xfId="59" applyNumberFormat="1" applyFont="1" applyBorder="1" applyAlignment="1" applyProtection="1">
      <alignment horizontal="left"/>
      <protection/>
    </xf>
    <xf numFmtId="177" fontId="6" fillId="0" borderId="17" xfId="59" applyNumberFormat="1" applyFont="1" applyBorder="1">
      <alignment/>
      <protection/>
    </xf>
    <xf numFmtId="177" fontId="16" fillId="0" borderId="17" xfId="59" applyNumberFormat="1" applyFont="1" applyBorder="1" applyProtection="1">
      <alignment/>
      <protection/>
    </xf>
    <xf numFmtId="177" fontId="16" fillId="0" borderId="17" xfId="59" applyNumberFormat="1" applyFont="1" applyBorder="1" applyProtection="1">
      <alignment/>
      <protection hidden="1" locked="0"/>
    </xf>
    <xf numFmtId="177" fontId="16" fillId="0" borderId="17" xfId="59" applyNumberFormat="1" applyFont="1" applyBorder="1" applyProtection="1">
      <alignment/>
      <protection hidden="1"/>
    </xf>
    <xf numFmtId="177" fontId="16" fillId="0" borderId="17" xfId="59" applyNumberFormat="1" applyFont="1" applyBorder="1">
      <alignment/>
      <protection/>
    </xf>
    <xf numFmtId="177" fontId="16" fillId="0" borderId="33" xfId="59" applyNumberFormat="1" applyFont="1" applyBorder="1">
      <alignment/>
      <protection/>
    </xf>
    <xf numFmtId="177" fontId="16" fillId="0" borderId="35" xfId="59" applyNumberFormat="1" applyFont="1" applyBorder="1">
      <alignment/>
      <protection/>
    </xf>
    <xf numFmtId="177" fontId="0" fillId="0" borderId="19" xfId="42" applyNumberFormat="1" applyFont="1" applyBorder="1" applyAlignment="1" applyProtection="1">
      <alignment/>
      <protection/>
    </xf>
    <xf numFmtId="177" fontId="0" fillId="0" borderId="25" xfId="42" applyNumberFormat="1" applyFont="1" applyBorder="1" applyAlignment="1">
      <alignment/>
    </xf>
    <xf numFmtId="177" fontId="0" fillId="0" borderId="36" xfId="42" applyNumberFormat="1" applyFont="1" applyBorder="1" applyAlignment="1" applyProtection="1">
      <alignment/>
      <protection/>
    </xf>
    <xf numFmtId="177" fontId="1" fillId="0" borderId="37" xfId="0" applyNumberFormat="1" applyFont="1" applyBorder="1" applyAlignment="1">
      <alignment/>
    </xf>
    <xf numFmtId="177" fontId="1" fillId="0" borderId="17" xfId="0" applyNumberFormat="1" applyFont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5" xfId="0" applyFont="1" applyBorder="1" applyAlignment="1">
      <alignment/>
    </xf>
    <xf numFmtId="177" fontId="0" fillId="0" borderId="25" xfId="0" applyNumberFormat="1" applyFont="1" applyBorder="1" applyAlignment="1">
      <alignment/>
    </xf>
    <xf numFmtId="177" fontId="1" fillId="0" borderId="33" xfId="42" applyNumberFormat="1" applyFont="1" applyBorder="1" applyAlignment="1">
      <alignment/>
    </xf>
    <xf numFmtId="177" fontId="0" fillId="0" borderId="11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center"/>
    </xf>
    <xf numFmtId="0" fontId="51" fillId="0" borderId="15" xfId="0" applyFont="1" applyFill="1" applyBorder="1" applyAlignment="1">
      <alignment/>
    </xf>
    <xf numFmtId="0" fontId="52" fillId="0" borderId="15" xfId="0" applyFont="1" applyBorder="1" applyAlignment="1">
      <alignment/>
    </xf>
    <xf numFmtId="177" fontId="1" fillId="0" borderId="25" xfId="0" applyNumberFormat="1" applyFont="1" applyBorder="1" applyAlignment="1">
      <alignment/>
    </xf>
    <xf numFmtId="177" fontId="1" fillId="0" borderId="22" xfId="0" applyNumberFormat="1" applyFont="1" applyBorder="1" applyAlignment="1">
      <alignment/>
    </xf>
    <xf numFmtId="177" fontId="1" fillId="0" borderId="39" xfId="42" applyNumberFormat="1" applyFont="1" applyBorder="1" applyAlignment="1">
      <alignment/>
    </xf>
    <xf numFmtId="0" fontId="0" fillId="0" borderId="18" xfId="60" applyFont="1" applyBorder="1" applyAlignment="1" applyProtection="1">
      <alignment horizontal="left"/>
      <protection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24" xfId="59" applyFont="1" applyBorder="1" applyAlignment="1" applyProtection="1">
      <alignment horizontal="center"/>
      <protection/>
    </xf>
    <xf numFmtId="0" fontId="11" fillId="0" borderId="26" xfId="59" applyFont="1" applyBorder="1" applyAlignment="1" applyProtection="1">
      <alignment horizontal="center"/>
      <protection/>
    </xf>
    <xf numFmtId="0" fontId="11" fillId="0" borderId="27" xfId="59" applyFont="1" applyBorder="1" applyAlignment="1" applyProtection="1">
      <alignment horizontal="center"/>
      <protection/>
    </xf>
    <xf numFmtId="0" fontId="11" fillId="0" borderId="2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/>
    </xf>
    <xf numFmtId="0" fontId="11" fillId="0" borderId="11" xfId="59" applyFont="1" applyBorder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RPUC19" xfId="59"/>
    <cellStyle name="Normal_ARPUC2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9"/>
  <sheetViews>
    <sheetView tabSelected="1" zoomScalePageLayoutView="0" workbookViewId="0" topLeftCell="A1">
      <selection activeCell="E36" sqref="E36"/>
    </sheetView>
  </sheetViews>
  <sheetFormatPr defaultColWidth="9.140625" defaultRowHeight="12.75"/>
  <cols>
    <col min="1" max="1" width="5.7109375" style="60" customWidth="1"/>
    <col min="2" max="2" width="6.7109375" style="60" customWidth="1"/>
    <col min="3" max="3" width="3.7109375" style="60" customWidth="1"/>
    <col min="4" max="4" width="33.421875" style="60" customWidth="1"/>
    <col min="5" max="5" width="11.57421875" style="60" customWidth="1"/>
    <col min="6" max="6" width="10.7109375" style="60" customWidth="1"/>
    <col min="7" max="7" width="11.8515625" style="60" customWidth="1"/>
    <col min="8" max="8" width="10.7109375" style="60" customWidth="1"/>
    <col min="9" max="9" width="11.28125" style="60" bestFit="1" customWidth="1"/>
    <col min="10" max="16384" width="9.140625" style="60" customWidth="1"/>
  </cols>
  <sheetData>
    <row r="1" spans="1:9" ht="18">
      <c r="A1" s="227" t="s">
        <v>0</v>
      </c>
      <c r="B1" s="228"/>
      <c r="C1" s="228"/>
      <c r="D1" s="228"/>
      <c r="E1" s="228"/>
      <c r="F1" s="228"/>
      <c r="G1" s="228"/>
      <c r="H1" s="228"/>
      <c r="I1" s="229"/>
    </row>
    <row r="2" spans="1:9" ht="18">
      <c r="A2" s="230" t="s">
        <v>1</v>
      </c>
      <c r="B2" s="231"/>
      <c r="C2" s="231"/>
      <c r="D2" s="231"/>
      <c r="E2" s="231"/>
      <c r="F2" s="231"/>
      <c r="G2" s="231"/>
      <c r="H2" s="231"/>
      <c r="I2" s="232"/>
    </row>
    <row r="3" spans="1:9" ht="12.75">
      <c r="A3" s="40"/>
      <c r="B3" s="9"/>
      <c r="C3" s="9"/>
      <c r="D3" s="9"/>
      <c r="E3" s="9"/>
      <c r="F3" s="9"/>
      <c r="G3" s="9"/>
      <c r="H3" s="9"/>
      <c r="I3" s="63"/>
    </row>
    <row r="4" spans="1:9" ht="12.75" customHeight="1">
      <c r="A4" s="80"/>
      <c r="B4" s="80"/>
      <c r="C4" s="73"/>
      <c r="D4" s="67"/>
      <c r="E4" s="81" t="s">
        <v>2</v>
      </c>
      <c r="F4" s="81" t="s">
        <v>3</v>
      </c>
      <c r="G4" s="81" t="s">
        <v>4</v>
      </c>
      <c r="H4" s="81" t="s">
        <v>74</v>
      </c>
      <c r="I4" s="81" t="s">
        <v>2</v>
      </c>
    </row>
    <row r="5" spans="1:9" ht="12.75" customHeight="1">
      <c r="A5" s="26"/>
      <c r="B5" s="26"/>
      <c r="C5" s="3"/>
      <c r="D5" s="4"/>
      <c r="E5" s="1" t="s">
        <v>106</v>
      </c>
      <c r="F5" s="1" t="s">
        <v>253</v>
      </c>
      <c r="G5" s="1" t="s">
        <v>253</v>
      </c>
      <c r="H5" s="1" t="s">
        <v>255</v>
      </c>
      <c r="I5" s="1" t="s">
        <v>254</v>
      </c>
    </row>
    <row r="6" spans="1:9" ht="12.75">
      <c r="A6" s="1" t="s">
        <v>5</v>
      </c>
      <c r="B6" s="1"/>
      <c r="C6" s="3" t="s">
        <v>7</v>
      </c>
      <c r="D6" s="4"/>
      <c r="E6" s="28" t="s">
        <v>109</v>
      </c>
      <c r="F6" s="28" t="s">
        <v>233</v>
      </c>
      <c r="G6" s="28" t="s">
        <v>233</v>
      </c>
      <c r="H6" s="28" t="s">
        <v>256</v>
      </c>
      <c r="I6" s="28" t="s">
        <v>109</v>
      </c>
    </row>
    <row r="7" spans="1:9" ht="13.5" thickBot="1">
      <c r="A7" s="5" t="s">
        <v>9</v>
      </c>
      <c r="B7" s="5" t="s">
        <v>6</v>
      </c>
      <c r="C7" s="7" t="s">
        <v>10</v>
      </c>
      <c r="D7" s="8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</row>
    <row r="8" spans="1:9" ht="15.75" customHeight="1">
      <c r="A8" s="1"/>
      <c r="B8" s="30"/>
      <c r="C8" s="119" t="s">
        <v>330</v>
      </c>
      <c r="D8" s="32"/>
      <c r="E8" s="34" t="s">
        <v>16</v>
      </c>
      <c r="F8" s="26"/>
      <c r="G8" s="26"/>
      <c r="H8" s="26"/>
      <c r="I8" s="26"/>
    </row>
    <row r="9" spans="1:9" ht="12.75">
      <c r="A9" s="108">
        <f>SUM(A8+1)</f>
        <v>1</v>
      </c>
      <c r="B9" s="108">
        <v>301</v>
      </c>
      <c r="C9" s="19" t="s">
        <v>17</v>
      </c>
      <c r="D9" s="64"/>
      <c r="E9" s="180">
        <v>1585.01</v>
      </c>
      <c r="F9" s="180">
        <v>0</v>
      </c>
      <c r="G9" s="180">
        <v>0</v>
      </c>
      <c r="H9" s="180">
        <v>0</v>
      </c>
      <c r="I9" s="180">
        <f>SUM(E9:H9)</f>
        <v>1585.01</v>
      </c>
    </row>
    <row r="10" spans="1:9" ht="12.75">
      <c r="A10" s="108">
        <f aca="true" t="shared" si="0" ref="A10:A26">SUM(A9+1)</f>
        <v>2</v>
      </c>
      <c r="B10" s="108">
        <v>302</v>
      </c>
      <c r="C10" s="19" t="s">
        <v>18</v>
      </c>
      <c r="D10" s="64"/>
      <c r="E10" s="180">
        <v>17734.07</v>
      </c>
      <c r="F10" s="180">
        <v>0</v>
      </c>
      <c r="G10" s="180">
        <v>0</v>
      </c>
      <c r="H10" s="180">
        <v>0</v>
      </c>
      <c r="I10" s="180">
        <f>SUM(E10:H10)</f>
        <v>17734.07</v>
      </c>
    </row>
    <row r="11" spans="1:9" ht="12.75">
      <c r="A11" s="108">
        <f t="shared" si="0"/>
        <v>3</v>
      </c>
      <c r="B11" s="108">
        <v>303</v>
      </c>
      <c r="C11" s="125" t="s">
        <v>19</v>
      </c>
      <c r="D11" s="64"/>
      <c r="E11" s="180">
        <v>570500.2499999999</v>
      </c>
      <c r="F11" s="180">
        <v>0</v>
      </c>
      <c r="G11" s="180">
        <v>0</v>
      </c>
      <c r="H11" s="180">
        <v>0</v>
      </c>
      <c r="I11" s="180">
        <f>SUM(E11:H11)</f>
        <v>570500.2499999999</v>
      </c>
    </row>
    <row r="12" spans="1:9" ht="13.5" thickBot="1">
      <c r="A12" s="108">
        <f t="shared" si="0"/>
        <v>4</v>
      </c>
      <c r="B12" s="108"/>
      <c r="C12" s="19"/>
      <c r="D12" s="83" t="s">
        <v>20</v>
      </c>
      <c r="E12" s="181">
        <f>SUM(E9:E11)</f>
        <v>589819.3299999998</v>
      </c>
      <c r="F12" s="181">
        <f>SUM(F9:F11)</f>
        <v>0</v>
      </c>
      <c r="G12" s="181">
        <f>SUM(G9:G11)</f>
        <v>0</v>
      </c>
      <c r="H12" s="181">
        <f>SUM(H9:H11)</f>
        <v>0</v>
      </c>
      <c r="I12" s="181">
        <f>SUM(I9:I11)</f>
        <v>589819.3299999998</v>
      </c>
    </row>
    <row r="13" spans="1:9" ht="13.5" thickTop="1">
      <c r="A13" s="1"/>
      <c r="B13" s="1"/>
      <c r="C13" s="27"/>
      <c r="D13" s="120"/>
      <c r="E13" s="182"/>
      <c r="F13" s="182"/>
      <c r="G13" s="182"/>
      <c r="H13" s="182"/>
      <c r="I13" s="182"/>
    </row>
    <row r="14" spans="1:9" ht="12.75">
      <c r="A14" s="108"/>
      <c r="B14" s="108"/>
      <c r="C14" s="123" t="s">
        <v>331</v>
      </c>
      <c r="D14" s="64"/>
      <c r="E14" s="180"/>
      <c r="F14" s="180"/>
      <c r="G14" s="180"/>
      <c r="H14" s="180"/>
      <c r="I14" s="180"/>
    </row>
    <row r="15" spans="1:9" ht="12.75">
      <c r="A15" s="62">
        <v>5</v>
      </c>
      <c r="B15" s="62">
        <v>306</v>
      </c>
      <c r="C15" s="9" t="s">
        <v>21</v>
      </c>
      <c r="D15" s="63"/>
      <c r="E15" s="180">
        <v>0</v>
      </c>
      <c r="F15" s="183">
        <v>0</v>
      </c>
      <c r="G15" s="183">
        <v>0</v>
      </c>
      <c r="H15" s="183">
        <v>0</v>
      </c>
      <c r="I15" s="183">
        <f>SUM(E15:H15)</f>
        <v>0</v>
      </c>
    </row>
    <row r="16" spans="1:9" ht="13.5" thickBot="1">
      <c r="A16" s="62"/>
      <c r="B16" s="62"/>
      <c r="C16" s="19"/>
      <c r="D16" s="83" t="s">
        <v>332</v>
      </c>
      <c r="E16" s="181">
        <f>SUM(E15)</f>
        <v>0</v>
      </c>
      <c r="F16" s="181">
        <f>SUM(F15)</f>
        <v>0</v>
      </c>
      <c r="G16" s="181">
        <f>SUM(G15)</f>
        <v>0</v>
      </c>
      <c r="H16" s="181">
        <f>SUM(H15)</f>
        <v>0</v>
      </c>
      <c r="I16" s="181">
        <f>SUM(I15)</f>
        <v>0</v>
      </c>
    </row>
    <row r="17" spans="1:9" ht="13.5" thickTop="1">
      <c r="A17" s="62"/>
      <c r="B17" s="62"/>
      <c r="C17" s="9"/>
      <c r="D17" s="82"/>
      <c r="E17" s="182"/>
      <c r="F17" s="182"/>
      <c r="G17" s="182"/>
      <c r="H17" s="182"/>
      <c r="I17" s="182"/>
    </row>
    <row r="18" spans="1:9" ht="12.75">
      <c r="A18" s="1"/>
      <c r="B18" s="1"/>
      <c r="C18" s="122" t="s">
        <v>333</v>
      </c>
      <c r="D18" s="120"/>
      <c r="E18" s="177"/>
      <c r="F18" s="180"/>
      <c r="G18" s="180"/>
      <c r="H18" s="180"/>
      <c r="I18" s="180"/>
    </row>
    <row r="19" spans="1:9" ht="12.75">
      <c r="A19" s="108">
        <v>6</v>
      </c>
      <c r="B19" s="108">
        <v>311</v>
      </c>
      <c r="C19" s="19" t="s">
        <v>22</v>
      </c>
      <c r="D19" s="64"/>
      <c r="E19" s="180">
        <v>0</v>
      </c>
      <c r="F19" s="180">
        <v>0</v>
      </c>
      <c r="G19" s="180">
        <v>0</v>
      </c>
      <c r="H19" s="180">
        <v>0</v>
      </c>
      <c r="I19" s="180">
        <f aca="true" t="shared" si="1" ref="I19:I25">SUM(E19:H19)</f>
        <v>0</v>
      </c>
    </row>
    <row r="20" spans="1:9" ht="12.75">
      <c r="A20" s="62">
        <f t="shared" si="0"/>
        <v>7</v>
      </c>
      <c r="B20" s="62">
        <v>312</v>
      </c>
      <c r="C20" s="9" t="s">
        <v>23</v>
      </c>
      <c r="D20" s="63"/>
      <c r="E20" s="180">
        <v>177380.91</v>
      </c>
      <c r="F20" s="180">
        <v>29863.05</v>
      </c>
      <c r="G20" s="180">
        <v>0</v>
      </c>
      <c r="H20" s="180">
        <v>-10333.66</v>
      </c>
      <c r="I20" s="180">
        <f t="shared" si="1"/>
        <v>196910.3</v>
      </c>
    </row>
    <row r="21" spans="1:9" ht="12.75">
      <c r="A21" s="62">
        <f t="shared" si="0"/>
        <v>8</v>
      </c>
      <c r="B21" s="62">
        <v>313</v>
      </c>
      <c r="C21" s="9" t="s">
        <v>24</v>
      </c>
      <c r="D21" s="63"/>
      <c r="E21" s="180">
        <v>0</v>
      </c>
      <c r="F21" s="180">
        <v>0</v>
      </c>
      <c r="G21" s="180">
        <v>0</v>
      </c>
      <c r="H21" s="180">
        <v>0</v>
      </c>
      <c r="I21" s="180">
        <f t="shared" si="1"/>
        <v>0</v>
      </c>
    </row>
    <row r="22" spans="1:9" ht="12.75">
      <c r="A22" s="62">
        <f t="shared" si="0"/>
        <v>9</v>
      </c>
      <c r="B22" s="62">
        <v>314</v>
      </c>
      <c r="C22" s="9" t="s">
        <v>25</v>
      </c>
      <c r="D22" s="63"/>
      <c r="E22" s="180">
        <v>0</v>
      </c>
      <c r="F22" s="180">
        <v>0</v>
      </c>
      <c r="G22" s="180">
        <v>0</v>
      </c>
      <c r="H22" s="180">
        <v>0</v>
      </c>
      <c r="I22" s="180">
        <f t="shared" si="1"/>
        <v>0</v>
      </c>
    </row>
    <row r="23" spans="1:9" ht="12.75">
      <c r="A23" s="62">
        <f t="shared" si="0"/>
        <v>10</v>
      </c>
      <c r="B23" s="62">
        <v>315</v>
      </c>
      <c r="C23" s="9" t="s">
        <v>26</v>
      </c>
      <c r="D23" s="63"/>
      <c r="E23" s="180">
        <v>0</v>
      </c>
      <c r="F23" s="180">
        <v>0</v>
      </c>
      <c r="G23" s="180">
        <v>0</v>
      </c>
      <c r="H23" s="180">
        <v>0</v>
      </c>
      <c r="I23" s="180">
        <f t="shared" si="1"/>
        <v>0</v>
      </c>
    </row>
    <row r="24" spans="1:9" ht="12.75">
      <c r="A24" s="62">
        <f t="shared" si="0"/>
        <v>11</v>
      </c>
      <c r="B24" s="62">
        <v>316</v>
      </c>
      <c r="C24" s="9" t="s">
        <v>27</v>
      </c>
      <c r="D24" s="63"/>
      <c r="E24" s="180">
        <v>0</v>
      </c>
      <c r="F24" s="180">
        <v>0</v>
      </c>
      <c r="G24" s="180">
        <v>0</v>
      </c>
      <c r="H24" s="180">
        <v>0</v>
      </c>
      <c r="I24" s="180">
        <f t="shared" si="1"/>
        <v>0</v>
      </c>
    </row>
    <row r="25" spans="1:9" ht="12.75">
      <c r="A25" s="62">
        <f t="shared" si="0"/>
        <v>12</v>
      </c>
      <c r="B25" s="62">
        <v>317</v>
      </c>
      <c r="C25" s="9" t="s">
        <v>28</v>
      </c>
      <c r="D25" s="63"/>
      <c r="E25" s="180">
        <v>0</v>
      </c>
      <c r="F25" s="180">
        <v>0</v>
      </c>
      <c r="G25" s="180">
        <v>0</v>
      </c>
      <c r="H25" s="180">
        <v>0</v>
      </c>
      <c r="I25" s="180">
        <f t="shared" si="1"/>
        <v>0</v>
      </c>
    </row>
    <row r="26" spans="1:9" ht="13.5" thickBot="1">
      <c r="A26" s="108">
        <f t="shared" si="0"/>
        <v>13</v>
      </c>
      <c r="B26" s="108"/>
      <c r="C26" s="19"/>
      <c r="D26" s="83" t="s">
        <v>29</v>
      </c>
      <c r="E26" s="179">
        <f>SUM(E19:E25)</f>
        <v>177380.91</v>
      </c>
      <c r="F26" s="179">
        <f>SUM(F19:F25)</f>
        <v>29863.05</v>
      </c>
      <c r="G26" s="179">
        <f>SUM(G19:G25)</f>
        <v>0</v>
      </c>
      <c r="H26" s="179">
        <f>SUM(H19:H25)</f>
        <v>-10333.66</v>
      </c>
      <c r="I26" s="179">
        <f>SUM(I19:I25)</f>
        <v>196910.3</v>
      </c>
    </row>
    <row r="27" spans="1:9" ht="13.5" thickTop="1">
      <c r="A27" s="1"/>
      <c r="B27" s="1"/>
      <c r="C27" s="27"/>
      <c r="D27" s="33"/>
      <c r="E27" s="176"/>
      <c r="F27" s="182"/>
      <c r="G27" s="182"/>
      <c r="H27" s="182"/>
      <c r="I27" s="182"/>
    </row>
    <row r="28" spans="1:9" ht="12.75">
      <c r="A28" s="108"/>
      <c r="B28" s="108"/>
      <c r="C28" s="123" t="s">
        <v>334</v>
      </c>
      <c r="D28" s="64"/>
      <c r="E28" s="177"/>
      <c r="F28" s="180"/>
      <c r="G28" s="180"/>
      <c r="H28" s="180"/>
      <c r="I28" s="180"/>
    </row>
    <row r="29" spans="1:9" ht="12.75">
      <c r="A29" s="62">
        <v>14</v>
      </c>
      <c r="B29" s="62">
        <v>321</v>
      </c>
      <c r="C29" s="9" t="s">
        <v>22</v>
      </c>
      <c r="D29" s="63"/>
      <c r="E29" s="180">
        <v>0</v>
      </c>
      <c r="F29" s="183">
        <v>0</v>
      </c>
      <c r="G29" s="183">
        <v>0</v>
      </c>
      <c r="H29" s="183">
        <v>0</v>
      </c>
      <c r="I29" s="183">
        <f>SUM(E29:H29)</f>
        <v>0</v>
      </c>
    </row>
    <row r="30" spans="1:9" ht="12.75">
      <c r="A30" s="62">
        <f aca="true" t="shared" si="2" ref="A30:A38">SUM(A29+1)</f>
        <v>15</v>
      </c>
      <c r="B30" s="62">
        <v>322</v>
      </c>
      <c r="C30" s="9" t="s">
        <v>30</v>
      </c>
      <c r="D30" s="63"/>
      <c r="E30" s="180">
        <v>0</v>
      </c>
      <c r="F30" s="183">
        <v>0</v>
      </c>
      <c r="G30" s="183">
        <v>0</v>
      </c>
      <c r="H30" s="183">
        <v>0</v>
      </c>
      <c r="I30" s="183">
        <f>SUM(E30:H30)</f>
        <v>0</v>
      </c>
    </row>
    <row r="31" spans="1:9" ht="12.75">
      <c r="A31" s="62">
        <f t="shared" si="2"/>
        <v>16</v>
      </c>
      <c r="B31" s="62">
        <v>323</v>
      </c>
      <c r="C31" s="9" t="s">
        <v>31</v>
      </c>
      <c r="D31" s="63"/>
      <c r="E31" s="180">
        <v>0</v>
      </c>
      <c r="F31" s="183">
        <v>0</v>
      </c>
      <c r="G31" s="183">
        <v>0</v>
      </c>
      <c r="H31" s="183">
        <v>0</v>
      </c>
      <c r="I31" s="183">
        <f>SUM(E31:H31)</f>
        <v>0</v>
      </c>
    </row>
    <row r="32" spans="1:9" ht="12.75">
      <c r="A32" s="62">
        <f t="shared" si="2"/>
        <v>17</v>
      </c>
      <c r="B32" s="62">
        <v>324</v>
      </c>
      <c r="C32" s="9" t="s">
        <v>32</v>
      </c>
      <c r="D32" s="63"/>
      <c r="E32" s="180">
        <v>0</v>
      </c>
      <c r="F32" s="183">
        <v>0</v>
      </c>
      <c r="G32" s="183">
        <v>0</v>
      </c>
      <c r="H32" s="183">
        <v>0</v>
      </c>
      <c r="I32" s="183">
        <f>SUM(E32:H32)</f>
        <v>0</v>
      </c>
    </row>
    <row r="33" spans="1:9" ht="12.75">
      <c r="A33" s="62">
        <f t="shared" si="2"/>
        <v>18</v>
      </c>
      <c r="B33" s="62">
        <v>325</v>
      </c>
      <c r="C33" s="9" t="s">
        <v>33</v>
      </c>
      <c r="D33" s="63"/>
      <c r="E33" s="180">
        <v>3080.86</v>
      </c>
      <c r="F33" s="183">
        <v>0</v>
      </c>
      <c r="G33" s="183">
        <v>0</v>
      </c>
      <c r="H33" s="183">
        <v>0</v>
      </c>
      <c r="I33" s="183">
        <f>SUM(E33:H33)</f>
        <v>3080.86</v>
      </c>
    </row>
    <row r="34" spans="1:9" ht="13.5" thickBot="1">
      <c r="A34" s="108">
        <f t="shared" si="2"/>
        <v>19</v>
      </c>
      <c r="B34" s="108"/>
      <c r="C34" s="19"/>
      <c r="D34" s="83" t="s">
        <v>34</v>
      </c>
      <c r="E34" s="179">
        <f>SUM(E29:E33)</f>
        <v>3080.86</v>
      </c>
      <c r="F34" s="179">
        <f>SUM(F29:F33)</f>
        <v>0</v>
      </c>
      <c r="G34" s="179">
        <f>SUM(G29:G33)</f>
        <v>0</v>
      </c>
      <c r="H34" s="179">
        <f>SUM(H29:H33)</f>
        <v>0</v>
      </c>
      <c r="I34" s="179">
        <f>SUM(I29:I33)</f>
        <v>3080.86</v>
      </c>
    </row>
    <row r="35" spans="1:9" ht="13.5" thickTop="1">
      <c r="A35" s="1"/>
      <c r="B35" s="1"/>
      <c r="C35" s="27"/>
      <c r="D35" s="33"/>
      <c r="E35" s="176"/>
      <c r="F35" s="182"/>
      <c r="G35" s="182"/>
      <c r="H35" s="182"/>
      <c r="I35" s="182"/>
    </row>
    <row r="36" spans="1:9" ht="12.75">
      <c r="A36" s="108"/>
      <c r="B36" s="108"/>
      <c r="C36" s="123" t="s">
        <v>335</v>
      </c>
      <c r="D36" s="64"/>
      <c r="E36" s="177"/>
      <c r="F36" s="180"/>
      <c r="G36" s="180"/>
      <c r="H36" s="180"/>
      <c r="I36" s="180"/>
    </row>
    <row r="37" spans="1:9" ht="12.75">
      <c r="A37" s="62">
        <v>20</v>
      </c>
      <c r="B37" s="62">
        <v>331</v>
      </c>
      <c r="C37" s="9" t="s">
        <v>22</v>
      </c>
      <c r="D37" s="63"/>
      <c r="E37" s="180">
        <v>0</v>
      </c>
      <c r="F37" s="183">
        <v>0</v>
      </c>
      <c r="G37" s="183">
        <v>0</v>
      </c>
      <c r="H37" s="183">
        <v>0</v>
      </c>
      <c r="I37" s="183">
        <f>SUM(E37:H37)</f>
        <v>0</v>
      </c>
    </row>
    <row r="38" spans="1:9" ht="12.75">
      <c r="A38" s="62">
        <f t="shared" si="2"/>
        <v>21</v>
      </c>
      <c r="B38" s="62">
        <v>332</v>
      </c>
      <c r="C38" s="9" t="s">
        <v>35</v>
      </c>
      <c r="D38" s="63"/>
      <c r="E38" s="180">
        <v>0</v>
      </c>
      <c r="F38" s="183">
        <v>0</v>
      </c>
      <c r="G38" s="183">
        <v>0</v>
      </c>
      <c r="H38" s="183">
        <v>0</v>
      </c>
      <c r="I38" s="183">
        <f>SUM(E38:H38)</f>
        <v>0</v>
      </c>
    </row>
    <row r="39" spans="1:9" ht="13.5" thickBot="1">
      <c r="A39" s="62">
        <v>22</v>
      </c>
      <c r="B39" s="62"/>
      <c r="C39" s="9"/>
      <c r="D39" s="82" t="s">
        <v>36</v>
      </c>
      <c r="E39" s="179">
        <f>SUM(E37:E38)</f>
        <v>0</v>
      </c>
      <c r="F39" s="179">
        <f>SUM(F37:F38)</f>
        <v>0</v>
      </c>
      <c r="G39" s="179">
        <f>SUM(G37:G38)</f>
        <v>0</v>
      </c>
      <c r="H39" s="179">
        <f>SUM(H37:H38)</f>
        <v>0</v>
      </c>
      <c r="I39" s="179">
        <f>SUM(I37:I38)</f>
        <v>0</v>
      </c>
    </row>
    <row r="40" ht="13.5" thickTop="1"/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16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7109375" style="60" customWidth="1"/>
    <col min="2" max="2" width="34.7109375" style="60" customWidth="1"/>
    <col min="3" max="5" width="13.7109375" style="60" customWidth="1"/>
    <col min="6" max="7" width="12.7109375" style="60" customWidth="1"/>
    <col min="8" max="16384" width="9.140625" style="60" customWidth="1"/>
  </cols>
  <sheetData>
    <row r="1" spans="1:7" ht="18">
      <c r="A1" s="227" t="s">
        <v>220</v>
      </c>
      <c r="B1" s="228"/>
      <c r="C1" s="228"/>
      <c r="D1" s="228"/>
      <c r="E1" s="228"/>
      <c r="F1" s="228"/>
      <c r="G1" s="229"/>
    </row>
    <row r="2" spans="1:7" ht="18">
      <c r="A2" s="230" t="s">
        <v>221</v>
      </c>
      <c r="B2" s="231"/>
      <c r="C2" s="231"/>
      <c r="D2" s="231"/>
      <c r="E2" s="231"/>
      <c r="F2" s="231"/>
      <c r="G2" s="232"/>
    </row>
    <row r="3" spans="1:7" ht="15.75">
      <c r="A3" s="105"/>
      <c r="B3" s="106"/>
      <c r="C3" s="106"/>
      <c r="D3" s="106"/>
      <c r="E3" s="106"/>
      <c r="F3" s="106"/>
      <c r="G3" s="63"/>
    </row>
    <row r="4" spans="1:7" ht="12.75">
      <c r="A4" s="26"/>
      <c r="B4" s="27"/>
      <c r="C4" s="1" t="s">
        <v>326</v>
      </c>
      <c r="D4" s="28"/>
      <c r="E4" s="28"/>
      <c r="F4" s="28"/>
      <c r="G4" s="28"/>
    </row>
    <row r="5" spans="1:7" ht="12.75">
      <c r="A5" s="26"/>
      <c r="B5" s="2" t="s">
        <v>327</v>
      </c>
      <c r="C5" s="28" t="s">
        <v>328</v>
      </c>
      <c r="D5" s="28" t="s">
        <v>222</v>
      </c>
      <c r="E5" s="28" t="s">
        <v>325</v>
      </c>
      <c r="F5" s="1" t="s">
        <v>74</v>
      </c>
      <c r="G5" s="28"/>
    </row>
    <row r="6" spans="1:7" ht="12.75">
      <c r="A6" s="1" t="s">
        <v>5</v>
      </c>
      <c r="B6" s="2" t="s">
        <v>224</v>
      </c>
      <c r="C6" s="28" t="s">
        <v>8</v>
      </c>
      <c r="D6" s="28" t="s">
        <v>225</v>
      </c>
      <c r="E6" s="28" t="s">
        <v>226</v>
      </c>
      <c r="F6" s="28" t="s">
        <v>227</v>
      </c>
      <c r="G6" s="28" t="s">
        <v>223</v>
      </c>
    </row>
    <row r="7" spans="1:7" ht="13.5" thickBot="1">
      <c r="A7" s="5" t="s">
        <v>9</v>
      </c>
      <c r="B7" s="6" t="s">
        <v>10</v>
      </c>
      <c r="C7" s="29" t="s">
        <v>11</v>
      </c>
      <c r="D7" s="29" t="s">
        <v>12</v>
      </c>
      <c r="E7" s="29" t="s">
        <v>13</v>
      </c>
      <c r="F7" s="29" t="s">
        <v>14</v>
      </c>
      <c r="G7" s="29" t="s">
        <v>15</v>
      </c>
    </row>
    <row r="8" spans="1:7" ht="15.75" customHeight="1">
      <c r="A8" s="62">
        <v>1</v>
      </c>
      <c r="B8" s="216" t="s">
        <v>228</v>
      </c>
      <c r="C8" s="217">
        <f>SUM(D8:G8)</f>
        <v>22867.77</v>
      </c>
      <c r="D8" s="217">
        <v>22867.77</v>
      </c>
      <c r="E8" s="69"/>
      <c r="F8" s="69"/>
      <c r="G8" s="69"/>
    </row>
    <row r="9" spans="1:7" ht="15.75" customHeight="1">
      <c r="A9" s="62">
        <f aca="true" t="shared" si="0" ref="A9:A14">SUM(A8+1)</f>
        <v>2</v>
      </c>
      <c r="B9" s="216" t="s">
        <v>342</v>
      </c>
      <c r="C9" s="217">
        <f aca="true" t="shared" si="1" ref="C9:C14">SUM(D9:G9)</f>
        <v>0</v>
      </c>
      <c r="D9" s="217">
        <v>0</v>
      </c>
      <c r="E9" s="69"/>
      <c r="F9" s="69"/>
      <c r="G9" s="69"/>
    </row>
    <row r="10" spans="1:7" ht="15.75" customHeight="1">
      <c r="A10" s="62">
        <f t="shared" si="0"/>
        <v>3</v>
      </c>
      <c r="B10" s="216" t="s">
        <v>343</v>
      </c>
      <c r="C10" s="217">
        <f t="shared" si="1"/>
        <v>108922.81000000001</v>
      </c>
      <c r="D10" s="217">
        <v>108922.81000000001</v>
      </c>
      <c r="E10" s="69"/>
      <c r="F10" s="69"/>
      <c r="G10" s="69"/>
    </row>
    <row r="11" spans="1:7" ht="15.75" customHeight="1">
      <c r="A11" s="62">
        <f t="shared" si="0"/>
        <v>4</v>
      </c>
      <c r="B11" s="216" t="s">
        <v>229</v>
      </c>
      <c r="C11" s="217">
        <f t="shared" si="1"/>
        <v>327.6</v>
      </c>
      <c r="D11" s="217">
        <v>327.6</v>
      </c>
      <c r="E11" s="69"/>
      <c r="F11" s="69"/>
      <c r="G11" s="69"/>
    </row>
    <row r="12" spans="1:7" ht="15.75" customHeight="1">
      <c r="A12" s="62">
        <f t="shared" si="0"/>
        <v>5</v>
      </c>
      <c r="B12" s="216" t="s">
        <v>230</v>
      </c>
      <c r="C12" s="217">
        <f t="shared" si="1"/>
        <v>0</v>
      </c>
      <c r="D12" s="217">
        <v>0</v>
      </c>
      <c r="E12" s="69"/>
      <c r="F12" s="69"/>
      <c r="G12" s="69"/>
    </row>
    <row r="13" spans="1:7" ht="15.75" customHeight="1">
      <c r="A13" s="62">
        <f t="shared" si="0"/>
        <v>6</v>
      </c>
      <c r="B13" s="216" t="s">
        <v>231</v>
      </c>
      <c r="C13" s="217">
        <f t="shared" si="1"/>
        <v>0</v>
      </c>
      <c r="D13" s="217">
        <v>0</v>
      </c>
      <c r="E13" s="69"/>
      <c r="F13" s="69"/>
      <c r="G13" s="69"/>
    </row>
    <row r="14" spans="1:7" ht="15.75" customHeight="1">
      <c r="A14" s="62">
        <f t="shared" si="0"/>
        <v>7</v>
      </c>
      <c r="B14" s="226" t="s">
        <v>345</v>
      </c>
      <c r="C14" s="217">
        <f t="shared" si="1"/>
        <v>0</v>
      </c>
      <c r="D14" s="217">
        <v>0</v>
      </c>
      <c r="E14" s="69"/>
      <c r="F14" s="69"/>
      <c r="G14" s="69"/>
    </row>
    <row r="15" spans="1:7" ht="15.75" customHeight="1">
      <c r="A15" s="62"/>
      <c r="B15" s="9"/>
      <c r="C15" s="69"/>
      <c r="D15" s="208"/>
      <c r="E15" s="69"/>
      <c r="F15" s="69"/>
      <c r="G15" s="69"/>
    </row>
    <row r="16" spans="1:7" ht="15.75" customHeight="1" thickBot="1">
      <c r="A16" s="62"/>
      <c r="B16" s="107" t="s">
        <v>324</v>
      </c>
      <c r="C16" s="184">
        <f>SUM(C8:C15)</f>
        <v>132118.18000000002</v>
      </c>
      <c r="D16" s="218">
        <f>SUM(D8:D15)</f>
        <v>132118.18000000002</v>
      </c>
      <c r="E16" s="78"/>
      <c r="F16" s="78"/>
      <c r="G16" s="78"/>
    </row>
    <row r="17" ht="13.5" thickTop="1"/>
  </sheetData>
  <sheetProtection/>
  <mergeCells count="2">
    <mergeCell ref="A1:G1"/>
    <mergeCell ref="A2:G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5" r:id="rId1"/>
  <headerFooter scaleWithDoc="0" alignWithMargins="0">
    <oddFooter>&amp;C&amp;F, Page &amp;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38"/>
  <sheetViews>
    <sheetView zoomScale="85" zoomScaleNormal="85" zoomScalePageLayoutView="0" workbookViewId="0" topLeftCell="A1">
      <selection activeCell="E36" sqref="E36"/>
    </sheetView>
  </sheetViews>
  <sheetFormatPr defaultColWidth="9.140625" defaultRowHeight="12.75"/>
  <cols>
    <col min="1" max="1" width="5.421875" style="60" customWidth="1"/>
    <col min="2" max="2" width="6.140625" style="60" customWidth="1"/>
    <col min="3" max="3" width="1.7109375" style="60" customWidth="1"/>
    <col min="4" max="4" width="35.8515625" style="60" customWidth="1"/>
    <col min="5" max="5" width="12.57421875" style="60" bestFit="1" customWidth="1"/>
    <col min="6" max="6" width="10.8515625" style="60" customWidth="1"/>
    <col min="7" max="7" width="11.421875" style="60" customWidth="1"/>
    <col min="8" max="8" width="11.421875" style="60" bestFit="1" customWidth="1"/>
    <col min="9" max="9" width="12.57421875" style="60" bestFit="1" customWidth="1"/>
    <col min="10" max="16384" width="9.140625" style="60" customWidth="1"/>
  </cols>
  <sheetData>
    <row r="1" spans="1:9" ht="18">
      <c r="A1" s="227" t="s">
        <v>0</v>
      </c>
      <c r="B1" s="228"/>
      <c r="C1" s="228"/>
      <c r="D1" s="228"/>
      <c r="E1" s="228"/>
      <c r="F1" s="228"/>
      <c r="G1" s="228"/>
      <c r="H1" s="228"/>
      <c r="I1" s="229"/>
    </row>
    <row r="2" spans="1:9" ht="18">
      <c r="A2" s="230" t="s">
        <v>329</v>
      </c>
      <c r="B2" s="231"/>
      <c r="C2" s="231"/>
      <c r="D2" s="231"/>
      <c r="E2" s="231"/>
      <c r="F2" s="231"/>
      <c r="G2" s="231"/>
      <c r="H2" s="231"/>
      <c r="I2" s="232"/>
    </row>
    <row r="3" spans="1:9" ht="12.75">
      <c r="A3" s="40"/>
      <c r="B3" s="9"/>
      <c r="C3" s="9"/>
      <c r="D3" s="9"/>
      <c r="E3" s="9"/>
      <c r="F3" s="9"/>
      <c r="G3" s="9"/>
      <c r="H3" s="9"/>
      <c r="I3" s="63"/>
    </row>
    <row r="4" spans="1:9" ht="12.75">
      <c r="A4" s="80"/>
      <c r="B4" s="80"/>
      <c r="C4" s="73"/>
      <c r="D4" s="73"/>
      <c r="E4" s="81" t="s">
        <v>2</v>
      </c>
      <c r="F4" s="81" t="s">
        <v>3</v>
      </c>
      <c r="G4" s="81" t="s">
        <v>4</v>
      </c>
      <c r="H4" s="81" t="s">
        <v>74</v>
      </c>
      <c r="I4" s="81" t="s">
        <v>2</v>
      </c>
    </row>
    <row r="5" spans="1:9" ht="12.75">
      <c r="A5" s="26"/>
      <c r="B5" s="26"/>
      <c r="C5" s="3"/>
      <c r="D5" s="3"/>
      <c r="E5" s="1" t="s">
        <v>106</v>
      </c>
      <c r="F5" s="1" t="s">
        <v>253</v>
      </c>
      <c r="G5" s="1" t="s">
        <v>253</v>
      </c>
      <c r="H5" s="1" t="s">
        <v>255</v>
      </c>
      <c r="I5" s="1" t="s">
        <v>257</v>
      </c>
    </row>
    <row r="6" spans="1:9" ht="12.75">
      <c r="A6" s="1" t="s">
        <v>5</v>
      </c>
      <c r="B6" s="1"/>
      <c r="C6" s="3" t="s">
        <v>7</v>
      </c>
      <c r="D6" s="3"/>
      <c r="E6" s="28" t="s">
        <v>109</v>
      </c>
      <c r="F6" s="28" t="s">
        <v>233</v>
      </c>
      <c r="G6" s="28" t="s">
        <v>8</v>
      </c>
      <c r="H6" s="28" t="s">
        <v>256</v>
      </c>
      <c r="I6" s="28" t="s">
        <v>233</v>
      </c>
    </row>
    <row r="7" spans="1:9" ht="13.5" thickBot="1">
      <c r="A7" s="5" t="s">
        <v>9</v>
      </c>
      <c r="B7" s="5" t="s">
        <v>6</v>
      </c>
      <c r="C7" s="7" t="s">
        <v>10</v>
      </c>
      <c r="D7" s="7"/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</row>
    <row r="8" spans="1:9" ht="15.75" customHeight="1">
      <c r="A8" s="108"/>
      <c r="B8" s="108"/>
      <c r="C8" s="126" t="s">
        <v>37</v>
      </c>
      <c r="D8" s="72"/>
      <c r="E8" s="69"/>
      <c r="F8" s="69"/>
      <c r="G8" s="69"/>
      <c r="H8" s="69"/>
      <c r="I8" s="69"/>
    </row>
    <row r="9" spans="1:9" ht="15.75" customHeight="1">
      <c r="A9" s="108">
        <v>23</v>
      </c>
      <c r="B9" s="108">
        <v>341</v>
      </c>
      <c r="C9" s="9" t="s">
        <v>22</v>
      </c>
      <c r="D9" s="9"/>
      <c r="E9" s="183">
        <v>0</v>
      </c>
      <c r="F9" s="183">
        <v>0</v>
      </c>
      <c r="G9" s="183">
        <v>0</v>
      </c>
      <c r="H9" s="183">
        <v>0</v>
      </c>
      <c r="I9" s="183">
        <f>SUM(E9:H9)</f>
        <v>0</v>
      </c>
    </row>
    <row r="10" spans="1:9" ht="15.75" customHeight="1">
      <c r="A10" s="108">
        <f aca="true" t="shared" si="0" ref="A10:A37">SUM(A9+1)</f>
        <v>24</v>
      </c>
      <c r="B10" s="108">
        <v>342</v>
      </c>
      <c r="C10" s="9" t="s">
        <v>38</v>
      </c>
      <c r="D10" s="9"/>
      <c r="E10" s="183">
        <v>0</v>
      </c>
      <c r="F10" s="183">
        <v>0</v>
      </c>
      <c r="G10" s="183">
        <v>0</v>
      </c>
      <c r="H10" s="183">
        <v>0</v>
      </c>
      <c r="I10" s="183">
        <f aca="true" t="shared" si="1" ref="I10:I17">SUM(E10:H10)</f>
        <v>0</v>
      </c>
    </row>
    <row r="11" spans="1:9" ht="15.75" customHeight="1">
      <c r="A11" s="108">
        <f t="shared" si="0"/>
        <v>25</v>
      </c>
      <c r="B11" s="108">
        <v>343</v>
      </c>
      <c r="C11" s="9" t="s">
        <v>39</v>
      </c>
      <c r="D11" s="9"/>
      <c r="E11" s="183">
        <v>0</v>
      </c>
      <c r="F11" s="183">
        <v>0</v>
      </c>
      <c r="G11" s="183">
        <v>0</v>
      </c>
      <c r="H11" s="183">
        <v>0</v>
      </c>
      <c r="I11" s="183">
        <f t="shared" si="1"/>
        <v>0</v>
      </c>
    </row>
    <row r="12" spans="1:9" ht="15.75" customHeight="1">
      <c r="A12" s="108">
        <f t="shared" si="0"/>
        <v>26</v>
      </c>
      <c r="B12" s="108">
        <v>344</v>
      </c>
      <c r="C12" s="9" t="s">
        <v>40</v>
      </c>
      <c r="D12" s="9"/>
      <c r="E12" s="183">
        <v>0</v>
      </c>
      <c r="F12" s="183">
        <v>0</v>
      </c>
      <c r="G12" s="183">
        <v>0</v>
      </c>
      <c r="H12" s="183">
        <v>0</v>
      </c>
      <c r="I12" s="183">
        <f t="shared" si="1"/>
        <v>0</v>
      </c>
    </row>
    <row r="13" spans="1:9" ht="15.75" customHeight="1">
      <c r="A13" s="108">
        <f t="shared" si="0"/>
        <v>27</v>
      </c>
      <c r="B13" s="108">
        <v>345</v>
      </c>
      <c r="C13" s="9" t="s">
        <v>41</v>
      </c>
      <c r="D13" s="9"/>
      <c r="E13" s="183">
        <v>0</v>
      </c>
      <c r="F13" s="183">
        <v>0</v>
      </c>
      <c r="G13" s="183">
        <v>0</v>
      </c>
      <c r="H13" s="183">
        <v>0</v>
      </c>
      <c r="I13" s="183">
        <f t="shared" si="1"/>
        <v>0</v>
      </c>
    </row>
    <row r="14" spans="1:9" ht="15.75" customHeight="1">
      <c r="A14" s="108">
        <f t="shared" si="0"/>
        <v>28</v>
      </c>
      <c r="B14" s="108">
        <v>346</v>
      </c>
      <c r="C14" s="9" t="s">
        <v>42</v>
      </c>
      <c r="D14" s="9"/>
      <c r="E14" s="183">
        <v>0</v>
      </c>
      <c r="F14" s="183">
        <v>0</v>
      </c>
      <c r="G14" s="183">
        <v>0</v>
      </c>
      <c r="H14" s="183">
        <v>0</v>
      </c>
      <c r="I14" s="183">
        <f t="shared" si="1"/>
        <v>0</v>
      </c>
    </row>
    <row r="15" spans="1:9" ht="15.75" customHeight="1">
      <c r="A15" s="108">
        <f t="shared" si="0"/>
        <v>29</v>
      </c>
      <c r="B15" s="108">
        <v>347</v>
      </c>
      <c r="C15" s="9" t="s">
        <v>43</v>
      </c>
      <c r="D15" s="9"/>
      <c r="E15" s="183">
        <v>0</v>
      </c>
      <c r="F15" s="183">
        <v>0</v>
      </c>
      <c r="G15" s="183">
        <v>0</v>
      </c>
      <c r="H15" s="183">
        <v>0</v>
      </c>
      <c r="I15" s="183">
        <f t="shared" si="1"/>
        <v>0</v>
      </c>
    </row>
    <row r="16" spans="1:9" ht="15.75" customHeight="1">
      <c r="A16" s="108">
        <f t="shared" si="0"/>
        <v>30</v>
      </c>
      <c r="B16" s="108">
        <v>348</v>
      </c>
      <c r="C16" s="9" t="s">
        <v>44</v>
      </c>
      <c r="D16" s="9"/>
      <c r="E16" s="183">
        <v>0</v>
      </c>
      <c r="F16" s="183">
        <v>0</v>
      </c>
      <c r="G16" s="183">
        <v>0</v>
      </c>
      <c r="H16" s="183">
        <v>0</v>
      </c>
      <c r="I16" s="183">
        <f t="shared" si="1"/>
        <v>0</v>
      </c>
    </row>
    <row r="17" spans="1:9" ht="15.75" customHeight="1">
      <c r="A17" s="108">
        <f t="shared" si="0"/>
        <v>31</v>
      </c>
      <c r="B17" s="108">
        <v>349</v>
      </c>
      <c r="C17" s="9" t="s">
        <v>45</v>
      </c>
      <c r="D17" s="9"/>
      <c r="E17" s="183">
        <v>151775.73</v>
      </c>
      <c r="F17" s="183">
        <v>0</v>
      </c>
      <c r="G17" s="183">
        <v>0</v>
      </c>
      <c r="H17" s="183">
        <v>0</v>
      </c>
      <c r="I17" s="183">
        <f t="shared" si="1"/>
        <v>151775.73</v>
      </c>
    </row>
    <row r="18" spans="1:9" ht="15.75" customHeight="1" thickBot="1">
      <c r="A18" s="108">
        <f t="shared" si="0"/>
        <v>32</v>
      </c>
      <c r="B18" s="65"/>
      <c r="C18" s="19"/>
      <c r="D18" s="121" t="s">
        <v>46</v>
      </c>
      <c r="E18" s="181">
        <f>SUM(E9:E17)</f>
        <v>151775.73</v>
      </c>
      <c r="F18" s="181">
        <f>SUM(F9:F17)</f>
        <v>0</v>
      </c>
      <c r="G18" s="181">
        <f>SUM(G9:G17)</f>
        <v>0</v>
      </c>
      <c r="H18" s="181">
        <f>SUM(H9:H17)</f>
        <v>0</v>
      </c>
      <c r="I18" s="181">
        <f>SUM(I9:I17)</f>
        <v>151775.73</v>
      </c>
    </row>
    <row r="19" spans="1:9" ht="15.75" customHeight="1" thickTop="1">
      <c r="A19" s="108"/>
      <c r="B19" s="69"/>
      <c r="C19" s="9"/>
      <c r="D19" s="9"/>
      <c r="E19" s="183"/>
      <c r="F19" s="183"/>
      <c r="G19" s="183"/>
      <c r="H19" s="183"/>
      <c r="I19" s="183"/>
    </row>
    <row r="20" spans="1:9" ht="15.75" customHeight="1">
      <c r="A20" s="108"/>
      <c r="B20" s="69" t="s">
        <v>16</v>
      </c>
      <c r="C20" s="126" t="s">
        <v>47</v>
      </c>
      <c r="D20" s="118"/>
      <c r="E20" s="183"/>
      <c r="F20" s="183"/>
      <c r="G20" s="183"/>
      <c r="H20" s="183"/>
      <c r="I20" s="183"/>
    </row>
    <row r="21" spans="1:9" ht="15.75" customHeight="1">
      <c r="A21" s="108">
        <v>33</v>
      </c>
      <c r="B21" s="62">
        <v>371</v>
      </c>
      <c r="C21" s="9" t="s">
        <v>22</v>
      </c>
      <c r="D21" s="9"/>
      <c r="E21" s="183">
        <v>153865.53</v>
      </c>
      <c r="F21" s="183">
        <v>0</v>
      </c>
      <c r="G21" s="183">
        <v>0</v>
      </c>
      <c r="H21" s="183">
        <v>0</v>
      </c>
      <c r="I21" s="183">
        <f aca="true" t="shared" si="2" ref="I21:I29">SUM(E21:H21)</f>
        <v>153865.53</v>
      </c>
    </row>
    <row r="22" spans="1:9" ht="15.75" customHeight="1">
      <c r="A22" s="108">
        <f t="shared" si="0"/>
        <v>34</v>
      </c>
      <c r="B22" s="62">
        <v>372</v>
      </c>
      <c r="C22" s="9" t="s">
        <v>48</v>
      </c>
      <c r="D22" s="9"/>
      <c r="E22" s="183">
        <v>1275050.1300000001</v>
      </c>
      <c r="F22" s="183">
        <v>8334.3</v>
      </c>
      <c r="G22" s="183">
        <v>-8192.300000000001</v>
      </c>
      <c r="H22" s="183">
        <v>-55391.880000000005</v>
      </c>
      <c r="I22" s="183">
        <f t="shared" si="2"/>
        <v>1219800.25</v>
      </c>
    </row>
    <row r="23" spans="1:9" ht="15.75" customHeight="1">
      <c r="A23" s="108">
        <f t="shared" si="0"/>
        <v>35</v>
      </c>
      <c r="B23" s="62">
        <v>373</v>
      </c>
      <c r="C23" s="9" t="s">
        <v>49</v>
      </c>
      <c r="D23" s="9"/>
      <c r="E23" s="183">
        <v>1237014.7799999998</v>
      </c>
      <c r="F23" s="183">
        <v>37674.11</v>
      </c>
      <c r="G23" s="183">
        <v>-76285.37</v>
      </c>
      <c r="H23" s="183">
        <v>48258.37</v>
      </c>
      <c r="I23" s="183">
        <f t="shared" si="2"/>
        <v>1246661.8900000001</v>
      </c>
    </row>
    <row r="24" spans="1:9" ht="15.75" customHeight="1">
      <c r="A24" s="108">
        <f t="shared" si="0"/>
        <v>36</v>
      </c>
      <c r="B24" s="62">
        <v>374</v>
      </c>
      <c r="C24" s="9" t="s">
        <v>50</v>
      </c>
      <c r="D24" s="9"/>
      <c r="E24" s="183">
        <v>0</v>
      </c>
      <c r="F24" s="183">
        <v>0</v>
      </c>
      <c r="G24" s="183">
        <v>0</v>
      </c>
      <c r="H24" s="183">
        <v>0</v>
      </c>
      <c r="I24" s="183">
        <f t="shared" si="2"/>
        <v>0</v>
      </c>
    </row>
    <row r="25" spans="1:9" ht="15.75" customHeight="1">
      <c r="A25" s="108">
        <f t="shared" si="0"/>
        <v>37</v>
      </c>
      <c r="B25" s="62">
        <v>375</v>
      </c>
      <c r="C25" s="9" t="s">
        <v>51</v>
      </c>
      <c r="D25" s="9"/>
      <c r="E25" s="183">
        <v>18820.23</v>
      </c>
      <c r="F25" s="183">
        <v>0</v>
      </c>
      <c r="G25" s="183">
        <v>0</v>
      </c>
      <c r="H25" s="183">
        <v>0</v>
      </c>
      <c r="I25" s="183">
        <f t="shared" si="2"/>
        <v>18820.23</v>
      </c>
    </row>
    <row r="26" spans="1:9" ht="15.75" customHeight="1">
      <c r="A26" s="108">
        <f t="shared" si="0"/>
        <v>38</v>
      </c>
      <c r="B26" s="62">
        <v>376</v>
      </c>
      <c r="C26" s="9" t="s">
        <v>52</v>
      </c>
      <c r="D26" s="9"/>
      <c r="E26" s="183">
        <v>315067.14</v>
      </c>
      <c r="F26" s="183">
        <v>0</v>
      </c>
      <c r="G26" s="183">
        <v>0</v>
      </c>
      <c r="H26" s="183">
        <v>0</v>
      </c>
      <c r="I26" s="183">
        <f t="shared" si="2"/>
        <v>315067.14</v>
      </c>
    </row>
    <row r="27" spans="1:9" ht="15.75" customHeight="1">
      <c r="A27" s="108">
        <f t="shared" si="0"/>
        <v>39</v>
      </c>
      <c r="B27" s="62">
        <v>377</v>
      </c>
      <c r="C27" s="9" t="s">
        <v>53</v>
      </c>
      <c r="D27" s="9"/>
      <c r="E27" s="183">
        <v>71952.91</v>
      </c>
      <c r="F27" s="183">
        <v>881.9300000000001</v>
      </c>
      <c r="G27" s="183">
        <v>0</v>
      </c>
      <c r="H27" s="183">
        <v>0</v>
      </c>
      <c r="I27" s="183">
        <f t="shared" si="2"/>
        <v>72834.84</v>
      </c>
    </row>
    <row r="28" spans="1:9" ht="15.75" customHeight="1">
      <c r="A28" s="108">
        <f t="shared" si="0"/>
        <v>40</v>
      </c>
      <c r="B28" s="62">
        <v>378</v>
      </c>
      <c r="C28" s="9" t="s">
        <v>54</v>
      </c>
      <c r="D28" s="9"/>
      <c r="E28" s="183">
        <v>195553.59000000003</v>
      </c>
      <c r="F28" s="183">
        <v>18675.01</v>
      </c>
      <c r="G28" s="183">
        <v>0</v>
      </c>
      <c r="H28" s="183">
        <v>0</v>
      </c>
      <c r="I28" s="183">
        <f t="shared" si="2"/>
        <v>214228.60000000003</v>
      </c>
    </row>
    <row r="29" spans="1:9" ht="15.75" customHeight="1">
      <c r="A29" s="108">
        <f t="shared" si="0"/>
        <v>41</v>
      </c>
      <c r="B29" s="62">
        <v>379</v>
      </c>
      <c r="C29" s="9" t="s">
        <v>55</v>
      </c>
      <c r="D29" s="9"/>
      <c r="E29" s="183">
        <v>0</v>
      </c>
      <c r="F29" s="183">
        <v>0</v>
      </c>
      <c r="G29" s="183">
        <v>0</v>
      </c>
      <c r="H29" s="183">
        <v>0</v>
      </c>
      <c r="I29" s="183">
        <f t="shared" si="2"/>
        <v>0</v>
      </c>
    </row>
    <row r="30" spans="1:9" ht="15.75" customHeight="1" thickBot="1">
      <c r="A30" s="108">
        <f t="shared" si="0"/>
        <v>42</v>
      </c>
      <c r="B30" s="62"/>
      <c r="C30" s="9"/>
      <c r="D30" s="87" t="s">
        <v>56</v>
      </c>
      <c r="E30" s="181">
        <f>SUM(E21:E29)</f>
        <v>3267324.31</v>
      </c>
      <c r="F30" s="181">
        <f>SUM(F21:F29)</f>
        <v>65565.35</v>
      </c>
      <c r="G30" s="181">
        <f>SUM(G21:G29)</f>
        <v>-84477.67</v>
      </c>
      <c r="H30" s="181">
        <f>SUM(H21:H29)</f>
        <v>-7133.510000000002</v>
      </c>
      <c r="I30" s="181">
        <f>SUM(I21:I29)</f>
        <v>3241278.48</v>
      </c>
    </row>
    <row r="31" spans="1:9" ht="15.75" customHeight="1" thickTop="1">
      <c r="A31" s="108"/>
      <c r="B31" s="62"/>
      <c r="C31" s="9"/>
      <c r="D31" s="9"/>
      <c r="E31" s="183"/>
      <c r="F31" s="183"/>
      <c r="G31" s="183"/>
      <c r="H31" s="183"/>
      <c r="I31" s="183"/>
    </row>
    <row r="32" spans="1:9" ht="15.75" customHeight="1">
      <c r="A32" s="108"/>
      <c r="B32" s="62"/>
      <c r="C32" s="126" t="s">
        <v>57</v>
      </c>
      <c r="D32" s="118"/>
      <c r="E32" s="183"/>
      <c r="F32" s="183"/>
      <c r="G32" s="183"/>
      <c r="H32" s="183"/>
      <c r="I32" s="183"/>
    </row>
    <row r="33" spans="1:9" ht="15.75" customHeight="1">
      <c r="A33" s="108">
        <v>43</v>
      </c>
      <c r="B33" s="62">
        <v>390</v>
      </c>
      <c r="C33" s="9" t="s">
        <v>58</v>
      </c>
      <c r="D33" s="9"/>
      <c r="E33" s="183">
        <v>1685.3799999999999</v>
      </c>
      <c r="F33" s="183">
        <v>0</v>
      </c>
      <c r="G33" s="183">
        <v>0</v>
      </c>
      <c r="H33" s="183">
        <v>0</v>
      </c>
      <c r="I33" s="183">
        <f>SUM(E33:H33)</f>
        <v>1685.3799999999999</v>
      </c>
    </row>
    <row r="34" spans="1:9" ht="15.75" customHeight="1">
      <c r="A34" s="108">
        <f t="shared" si="0"/>
        <v>44</v>
      </c>
      <c r="B34" s="62">
        <v>391</v>
      </c>
      <c r="C34" s="9" t="s">
        <v>59</v>
      </c>
      <c r="D34" s="9"/>
      <c r="E34" s="183">
        <v>1817795.34</v>
      </c>
      <c r="F34" s="183">
        <v>0</v>
      </c>
      <c r="G34" s="183">
        <v>0</v>
      </c>
      <c r="H34" s="183">
        <v>0</v>
      </c>
      <c r="I34" s="183">
        <f>SUM(E34:H34)</f>
        <v>1817795.34</v>
      </c>
    </row>
    <row r="35" spans="1:9" ht="15.75" customHeight="1">
      <c r="A35" s="108">
        <f t="shared" si="0"/>
        <v>45</v>
      </c>
      <c r="B35" s="62">
        <v>392</v>
      </c>
      <c r="C35" s="9" t="s">
        <v>60</v>
      </c>
      <c r="D35" s="9"/>
      <c r="E35" s="183">
        <v>0</v>
      </c>
      <c r="F35" s="183">
        <v>0</v>
      </c>
      <c r="G35" s="183">
        <v>0</v>
      </c>
      <c r="H35" s="183">
        <v>0</v>
      </c>
      <c r="I35" s="183">
        <f>SUM(E35:H35)</f>
        <v>0</v>
      </c>
    </row>
    <row r="36" spans="1:9" ht="15.75" customHeight="1" thickBot="1">
      <c r="A36" s="108">
        <f t="shared" si="0"/>
        <v>46</v>
      </c>
      <c r="B36" s="69"/>
      <c r="C36" s="9"/>
      <c r="D36" s="87" t="s">
        <v>61</v>
      </c>
      <c r="E36" s="181">
        <f>SUM(E33:E35)</f>
        <v>1819480.72</v>
      </c>
      <c r="F36" s="181">
        <f>SUM(F33:F35)</f>
        <v>0</v>
      </c>
      <c r="G36" s="181">
        <f>SUM(G33:G35)</f>
        <v>0</v>
      </c>
      <c r="H36" s="181">
        <f>SUM(H33:H35)</f>
        <v>0</v>
      </c>
      <c r="I36" s="181">
        <f>SUM(I33:I35)</f>
        <v>1819480.72</v>
      </c>
    </row>
    <row r="37" spans="1:9" ht="15.75" customHeight="1" thickBot="1" thickTop="1">
      <c r="A37" s="108">
        <f t="shared" si="0"/>
        <v>47</v>
      </c>
      <c r="B37" s="65"/>
      <c r="C37" s="19"/>
      <c r="D37" s="84" t="s">
        <v>62</v>
      </c>
      <c r="E37" s="184">
        <f>+E36+E30+E18+'A-1a'!E39+'A-1a'!E34+'A-1a'!E26+'A-1a'!E16+'A-1a'!E12</f>
        <v>6008861.860000001</v>
      </c>
      <c r="F37" s="184">
        <f>+F36+F30+F18+'A-1a'!F39+'A-1a'!F34+'A-1a'!F26+'A-1a'!F16+'A-1a'!F12</f>
        <v>95428.40000000001</v>
      </c>
      <c r="G37" s="184">
        <f>+G36+G30+G18+'A-1a'!G39+'A-1a'!G34+'A-1a'!G26+'A-1a'!G16+'A-1a'!G12</f>
        <v>-84477.67</v>
      </c>
      <c r="H37" s="184">
        <f>+H36+H30+H18+'A-1a'!H39+'A-1a'!H34+'A-1a'!H26+'A-1a'!H16+'A-1a'!H12</f>
        <v>-17467.170000000002</v>
      </c>
      <c r="I37" s="184">
        <f>+I36+I30+I18+'A-1a'!I39+'A-1a'!I34+'A-1a'!I26+'A-1a'!I16+'A-1a'!I12</f>
        <v>6002345.420000001</v>
      </c>
    </row>
    <row r="38" ht="13.5" thickTop="1">
      <c r="G38" s="60" t="s">
        <v>63</v>
      </c>
    </row>
  </sheetData>
  <sheetProtection/>
  <mergeCells count="2">
    <mergeCell ref="A1:I1"/>
    <mergeCell ref="A2:I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183"/>
  <sheetViews>
    <sheetView zoomScale="85" zoomScaleNormal="85" zoomScalePageLayoutView="0" workbookViewId="0" topLeftCell="A1">
      <selection activeCell="M22" sqref="M22"/>
    </sheetView>
  </sheetViews>
  <sheetFormatPr defaultColWidth="9.140625" defaultRowHeight="12.75"/>
  <cols>
    <col min="1" max="1" width="5.7109375" style="60" customWidth="1"/>
    <col min="2" max="2" width="6.28125" style="60" customWidth="1"/>
    <col min="3" max="3" width="0.85546875" style="60" customWidth="1"/>
    <col min="4" max="4" width="2.7109375" style="60" customWidth="1"/>
    <col min="5" max="5" width="2.8515625" style="60" customWidth="1"/>
    <col min="6" max="6" width="9.140625" style="60" customWidth="1"/>
    <col min="7" max="7" width="45.421875" style="60" customWidth="1"/>
    <col min="8" max="9" width="12.7109375" style="60" customWidth="1"/>
    <col min="10" max="16384" width="9.140625" style="60" customWidth="1"/>
  </cols>
  <sheetData>
    <row r="1" spans="1:9" ht="18">
      <c r="A1" s="227" t="s">
        <v>234</v>
      </c>
      <c r="B1" s="228"/>
      <c r="C1" s="228"/>
      <c r="D1" s="228"/>
      <c r="E1" s="228"/>
      <c r="F1" s="228"/>
      <c r="G1" s="228"/>
      <c r="H1" s="228"/>
      <c r="I1" s="229"/>
    </row>
    <row r="2" spans="1:9" ht="18">
      <c r="A2" s="230" t="s">
        <v>277</v>
      </c>
      <c r="B2" s="231"/>
      <c r="C2" s="231"/>
      <c r="D2" s="231"/>
      <c r="E2" s="231"/>
      <c r="F2" s="231"/>
      <c r="G2" s="231"/>
      <c r="H2" s="231"/>
      <c r="I2" s="232"/>
    </row>
    <row r="3" spans="1:9" ht="15.75" customHeight="1">
      <c r="A3" s="127" t="s">
        <v>16</v>
      </c>
      <c r="B3" s="77"/>
      <c r="C3" s="77"/>
      <c r="D3" s="77"/>
      <c r="E3" s="77"/>
      <c r="F3" s="77"/>
      <c r="G3" s="77"/>
      <c r="H3" s="77"/>
      <c r="I3" s="128"/>
    </row>
    <row r="4" spans="1:9" ht="7.5" customHeight="1">
      <c r="A4" s="127"/>
      <c r="B4" s="77"/>
      <c r="C4" s="77"/>
      <c r="D4" s="77"/>
      <c r="E4" s="77"/>
      <c r="F4" s="77"/>
      <c r="G4" s="77"/>
      <c r="H4" s="77"/>
      <c r="I4" s="128"/>
    </row>
    <row r="5" spans="1:9" ht="12.75">
      <c r="A5" s="80"/>
      <c r="B5" s="80"/>
      <c r="C5" s="66"/>
      <c r="D5" s="66"/>
      <c r="E5" s="66"/>
      <c r="F5" s="66"/>
      <c r="G5" s="66"/>
      <c r="H5" s="81" t="s">
        <v>2</v>
      </c>
      <c r="I5" s="81" t="s">
        <v>2</v>
      </c>
    </row>
    <row r="6" spans="1:9" ht="12.75">
      <c r="A6" s="28" t="s">
        <v>5</v>
      </c>
      <c r="B6" s="26"/>
      <c r="C6" s="3" t="s">
        <v>236</v>
      </c>
      <c r="D6" s="3"/>
      <c r="E6" s="3"/>
      <c r="F6" s="3"/>
      <c r="G6" s="3"/>
      <c r="H6" s="129">
        <v>41274</v>
      </c>
      <c r="I6" s="129">
        <v>40909</v>
      </c>
    </row>
    <row r="7" spans="1:9" ht="13.5" thickBot="1">
      <c r="A7" s="29" t="s">
        <v>9</v>
      </c>
      <c r="B7" s="5" t="s">
        <v>107</v>
      </c>
      <c r="C7" s="7" t="s">
        <v>10</v>
      </c>
      <c r="D7" s="7"/>
      <c r="E7" s="7"/>
      <c r="F7" s="7"/>
      <c r="G7" s="7"/>
      <c r="H7" s="29" t="s">
        <v>12</v>
      </c>
      <c r="I7" s="29" t="s">
        <v>13</v>
      </c>
    </row>
    <row r="8" spans="1:9" ht="12.75">
      <c r="A8" s="65"/>
      <c r="B8" s="65"/>
      <c r="C8" s="130" t="s">
        <v>235</v>
      </c>
      <c r="D8" s="76"/>
      <c r="E8" s="76"/>
      <c r="F8" s="76"/>
      <c r="G8" s="76"/>
      <c r="H8" s="131"/>
      <c r="I8" s="65"/>
    </row>
    <row r="9" spans="1:9" ht="12.75">
      <c r="A9" s="65"/>
      <c r="B9" s="108"/>
      <c r="C9" s="236"/>
      <c r="D9" s="236"/>
      <c r="E9" s="236"/>
      <c r="F9" s="236"/>
      <c r="G9" s="236"/>
      <c r="H9" s="65"/>
      <c r="I9" s="65"/>
    </row>
    <row r="10" spans="1:9" ht="12.75">
      <c r="A10" s="108">
        <v>1</v>
      </c>
      <c r="B10" s="108"/>
      <c r="C10" s="172" t="s">
        <v>71</v>
      </c>
      <c r="D10" s="125"/>
      <c r="E10" s="125"/>
      <c r="F10" s="125"/>
      <c r="G10" s="132"/>
      <c r="H10" s="64"/>
      <c r="I10" s="65"/>
    </row>
    <row r="11" spans="1:9" ht="12.75">
      <c r="A11" s="108">
        <v>2</v>
      </c>
      <c r="B11" s="108"/>
      <c r="C11" s="172" t="s">
        <v>237</v>
      </c>
      <c r="D11" s="125"/>
      <c r="E11" s="125"/>
      <c r="F11" s="125"/>
      <c r="G11" s="132"/>
      <c r="H11" s="193">
        <v>5805435.090000001</v>
      </c>
      <c r="I11" s="185">
        <v>5831480.919999999</v>
      </c>
    </row>
    <row r="12" spans="1:9" ht="12.75">
      <c r="A12" s="108">
        <v>3</v>
      </c>
      <c r="B12" s="108"/>
      <c r="C12" s="172" t="s">
        <v>238</v>
      </c>
      <c r="D12" s="125"/>
      <c r="E12" s="125"/>
      <c r="F12" s="125"/>
      <c r="G12" s="132"/>
      <c r="H12" s="193">
        <v>157098.36999999982</v>
      </c>
      <c r="I12" s="185">
        <v>128326.76999999987</v>
      </c>
    </row>
    <row r="13" spans="1:9" ht="12.75">
      <c r="A13" s="108">
        <v>4</v>
      </c>
      <c r="B13" s="108"/>
      <c r="C13" s="172" t="s">
        <v>239</v>
      </c>
      <c r="D13" s="125"/>
      <c r="E13" s="125"/>
      <c r="F13" s="125"/>
      <c r="G13" s="132"/>
      <c r="H13" s="193"/>
      <c r="I13" s="185">
        <v>0</v>
      </c>
    </row>
    <row r="14" spans="1:9" ht="12.75">
      <c r="A14" s="108">
        <v>5</v>
      </c>
      <c r="B14" s="108"/>
      <c r="C14" s="173" t="s">
        <v>258</v>
      </c>
      <c r="D14" s="133"/>
      <c r="E14" s="133"/>
      <c r="F14" s="133"/>
      <c r="G14" s="174"/>
      <c r="H14" s="194">
        <f>SUM(H11:H13)</f>
        <v>5962533.460000001</v>
      </c>
      <c r="I14" s="178">
        <f>SUM(I11:I13)</f>
        <v>5959807.689999999</v>
      </c>
    </row>
    <row r="15" spans="1:9" ht="12.75">
      <c r="A15" s="108"/>
      <c r="B15" s="108"/>
      <c r="C15" s="172"/>
      <c r="D15" s="125"/>
      <c r="E15" s="125"/>
      <c r="F15" s="125"/>
      <c r="G15" s="132"/>
      <c r="H15" s="193"/>
      <c r="I15" s="185"/>
    </row>
    <row r="16" spans="1:9" ht="12.75">
      <c r="A16" s="108">
        <v>6</v>
      </c>
      <c r="B16" s="108"/>
      <c r="C16" s="172" t="s">
        <v>240</v>
      </c>
      <c r="D16" s="125"/>
      <c r="E16" s="125"/>
      <c r="F16" s="125"/>
      <c r="G16" s="132"/>
      <c r="H16" s="193"/>
      <c r="I16" s="185"/>
    </row>
    <row r="17" spans="1:9" ht="12.75">
      <c r="A17" s="108">
        <v>7</v>
      </c>
      <c r="B17" s="108"/>
      <c r="C17" s="172" t="s">
        <v>237</v>
      </c>
      <c r="D17" s="125"/>
      <c r="E17" s="125"/>
      <c r="F17" s="125"/>
      <c r="G17" s="132"/>
      <c r="H17" s="193">
        <v>4224881.58</v>
      </c>
      <c r="I17" s="185">
        <v>3722980.920000001</v>
      </c>
    </row>
    <row r="18" spans="1:9" ht="12.75">
      <c r="A18" s="108">
        <v>8</v>
      </c>
      <c r="B18" s="108"/>
      <c r="C18" s="172" t="s">
        <v>239</v>
      </c>
      <c r="D18" s="125"/>
      <c r="E18" s="125"/>
      <c r="F18" s="125"/>
      <c r="G18" s="132"/>
      <c r="H18" s="193"/>
      <c r="I18" s="185"/>
    </row>
    <row r="19" spans="1:9" ht="12.75">
      <c r="A19" s="108">
        <v>9</v>
      </c>
      <c r="B19" s="108"/>
      <c r="C19" s="173" t="s">
        <v>259</v>
      </c>
      <c r="D19" s="133"/>
      <c r="E19" s="133"/>
      <c r="F19" s="133"/>
      <c r="G19" s="174"/>
      <c r="H19" s="194">
        <f>SUM(H17:H18)</f>
        <v>4224881.58</v>
      </c>
      <c r="I19" s="178">
        <f>SUM(I17:I18)</f>
        <v>3722980.920000001</v>
      </c>
    </row>
    <row r="20" spans="1:9" ht="12.75">
      <c r="A20" s="108"/>
      <c r="B20" s="108"/>
      <c r="C20" s="172"/>
      <c r="D20" s="125"/>
      <c r="E20" s="125"/>
      <c r="F20" s="125"/>
      <c r="G20" s="132"/>
      <c r="H20" s="193"/>
      <c r="I20" s="185"/>
    </row>
    <row r="21" spans="1:9" ht="12.75">
      <c r="A21" s="108">
        <v>10</v>
      </c>
      <c r="B21" s="108"/>
      <c r="C21" s="172" t="s">
        <v>241</v>
      </c>
      <c r="D21" s="125"/>
      <c r="E21" s="125"/>
      <c r="F21" s="125"/>
      <c r="G21" s="132"/>
      <c r="H21" s="193"/>
      <c r="I21" s="185"/>
    </row>
    <row r="22" spans="1:9" ht="12.75">
      <c r="A22" s="108">
        <v>11</v>
      </c>
      <c r="B22" s="108"/>
      <c r="C22" s="172" t="s">
        <v>242</v>
      </c>
      <c r="D22" s="125"/>
      <c r="E22" s="125"/>
      <c r="F22" s="125"/>
      <c r="G22" s="132"/>
      <c r="H22" s="193">
        <v>100327</v>
      </c>
      <c r="I22" s="185">
        <v>0</v>
      </c>
    </row>
    <row r="23" spans="1:9" ht="12.75">
      <c r="A23" s="108">
        <v>12</v>
      </c>
      <c r="B23" s="108"/>
      <c r="C23" s="172" t="s">
        <v>243</v>
      </c>
      <c r="D23" s="125"/>
      <c r="E23" s="125"/>
      <c r="F23" s="125"/>
      <c r="G23" s="132"/>
      <c r="H23" s="193">
        <v>0</v>
      </c>
      <c r="I23" s="185">
        <v>0</v>
      </c>
    </row>
    <row r="24" spans="1:9" ht="12.75">
      <c r="A24" s="108">
        <v>13</v>
      </c>
      <c r="B24" s="108"/>
      <c r="C24" s="172" t="s">
        <v>244</v>
      </c>
      <c r="D24" s="125"/>
      <c r="E24" s="125"/>
      <c r="F24" s="125"/>
      <c r="G24" s="132"/>
      <c r="H24" s="193">
        <v>0</v>
      </c>
      <c r="I24" s="185">
        <v>0</v>
      </c>
    </row>
    <row r="25" spans="1:9" ht="12.75">
      <c r="A25" s="108">
        <v>14</v>
      </c>
      <c r="B25" s="108"/>
      <c r="C25" s="173" t="s">
        <v>260</v>
      </c>
      <c r="D25" s="133"/>
      <c r="E25" s="133"/>
      <c r="F25" s="133"/>
      <c r="G25" s="174"/>
      <c r="H25" s="194">
        <f>SUM(H22:H24)</f>
        <v>100327</v>
      </c>
      <c r="I25" s="178">
        <f>SUM(I22:I24)</f>
        <v>0</v>
      </c>
    </row>
    <row r="26" spans="1:9" ht="12.75">
      <c r="A26" s="108"/>
      <c r="B26" s="108"/>
      <c r="C26" s="172"/>
      <c r="D26" s="125"/>
      <c r="E26" s="125"/>
      <c r="F26" s="125"/>
      <c r="G26" s="132"/>
      <c r="H26" s="193"/>
      <c r="I26" s="185"/>
    </row>
    <row r="27" spans="1:9" ht="12.75">
      <c r="A27" s="108">
        <v>15</v>
      </c>
      <c r="B27" s="108"/>
      <c r="C27" s="172" t="s">
        <v>245</v>
      </c>
      <c r="D27" s="125"/>
      <c r="E27" s="125"/>
      <c r="F27" s="125"/>
      <c r="G27" s="132"/>
      <c r="H27" s="193"/>
      <c r="I27" s="185"/>
    </row>
    <row r="28" spans="1:9" ht="12.75">
      <c r="A28" s="108">
        <v>16</v>
      </c>
      <c r="B28" s="108"/>
      <c r="C28" s="172" t="s">
        <v>246</v>
      </c>
      <c r="D28" s="125"/>
      <c r="E28" s="125"/>
      <c r="F28" s="125"/>
      <c r="G28" s="132"/>
      <c r="H28" s="193">
        <v>0</v>
      </c>
      <c r="I28" s="185">
        <v>0</v>
      </c>
    </row>
    <row r="29" spans="1:9" ht="12.75">
      <c r="A29" s="108">
        <v>17</v>
      </c>
      <c r="B29" s="108"/>
      <c r="C29" s="172" t="s">
        <v>247</v>
      </c>
      <c r="D29" s="125"/>
      <c r="E29" s="125"/>
      <c r="F29" s="125"/>
      <c r="G29" s="132"/>
      <c r="H29" s="193">
        <v>2697.34</v>
      </c>
      <c r="I29" s="185">
        <v>2697.34</v>
      </c>
    </row>
    <row r="30" spans="1:9" ht="12.75">
      <c r="A30" s="108">
        <v>18</v>
      </c>
      <c r="B30" s="108"/>
      <c r="C30" s="172" t="s">
        <v>248</v>
      </c>
      <c r="D30" s="125"/>
      <c r="E30" s="125"/>
      <c r="F30" s="125"/>
      <c r="G30" s="132"/>
      <c r="H30" s="193"/>
      <c r="I30" s="185"/>
    </row>
    <row r="31" spans="1:9" ht="12.75">
      <c r="A31" s="108">
        <v>19</v>
      </c>
      <c r="B31" s="108"/>
      <c r="C31" s="173" t="s">
        <v>261</v>
      </c>
      <c r="D31" s="133"/>
      <c r="E31" s="133"/>
      <c r="F31" s="133"/>
      <c r="G31" s="174"/>
      <c r="H31" s="194">
        <f>SUM(H28:H30)</f>
        <v>2697.34</v>
      </c>
      <c r="I31" s="178">
        <f>SUM(I28:I30)</f>
        <v>2697.34</v>
      </c>
    </row>
    <row r="32" spans="1:9" ht="12.75">
      <c r="A32" s="108"/>
      <c r="B32" s="108"/>
      <c r="C32" s="172" t="s">
        <v>16</v>
      </c>
      <c r="D32" s="125"/>
      <c r="E32" s="125"/>
      <c r="F32" s="125"/>
      <c r="G32" s="132"/>
      <c r="H32" s="193"/>
      <c r="I32" s="185"/>
    </row>
    <row r="33" spans="1:9" ht="12.75">
      <c r="A33" s="108">
        <v>20</v>
      </c>
      <c r="B33" s="108"/>
      <c r="C33" s="173" t="s">
        <v>249</v>
      </c>
      <c r="D33" s="133"/>
      <c r="E33" s="133"/>
      <c r="F33" s="133"/>
      <c r="G33" s="174"/>
      <c r="H33" s="193">
        <v>30136.51</v>
      </c>
      <c r="I33" s="185">
        <v>31030.36</v>
      </c>
    </row>
    <row r="34" spans="1:9" ht="12.75">
      <c r="A34" s="108"/>
      <c r="B34" s="108"/>
      <c r="C34" s="172"/>
      <c r="D34" s="125"/>
      <c r="E34" s="125"/>
      <c r="F34" s="125"/>
      <c r="G34" s="132"/>
      <c r="H34" s="193"/>
      <c r="I34" s="185"/>
    </row>
    <row r="35" spans="1:9" ht="12.75">
      <c r="A35" s="108">
        <v>21</v>
      </c>
      <c r="B35" s="108"/>
      <c r="C35" s="173" t="s">
        <v>262</v>
      </c>
      <c r="D35" s="133"/>
      <c r="E35" s="133"/>
      <c r="F35" s="133"/>
      <c r="G35" s="174"/>
      <c r="H35" s="193">
        <v>0</v>
      </c>
      <c r="I35" s="185">
        <v>0</v>
      </c>
    </row>
    <row r="36" spans="1:9" ht="12.75">
      <c r="A36" s="188">
        <v>21.1</v>
      </c>
      <c r="B36" s="108"/>
      <c r="C36" s="173" t="s">
        <v>338</v>
      </c>
      <c r="D36" s="133"/>
      <c r="E36" s="133"/>
      <c r="F36" s="133"/>
      <c r="G36" s="174"/>
      <c r="H36" s="193">
        <v>-1664764.0499999996</v>
      </c>
      <c r="I36" s="185">
        <v>-2265159.7800000007</v>
      </c>
    </row>
    <row r="37" spans="1:9" ht="12.75">
      <c r="A37" s="108">
        <v>22</v>
      </c>
      <c r="B37" s="108"/>
      <c r="C37" s="173" t="s">
        <v>252</v>
      </c>
      <c r="D37" s="133"/>
      <c r="E37" s="133"/>
      <c r="F37" s="133"/>
      <c r="G37" s="174"/>
      <c r="H37" s="193"/>
      <c r="I37" s="185"/>
    </row>
    <row r="38" spans="1:9" ht="12.75">
      <c r="A38" s="108">
        <v>23</v>
      </c>
      <c r="B38" s="108"/>
      <c r="C38" s="173" t="s">
        <v>263</v>
      </c>
      <c r="D38" s="133"/>
      <c r="E38" s="133"/>
      <c r="F38" s="133"/>
      <c r="G38" s="174"/>
      <c r="H38" s="194">
        <f>+H14-H19-H25-H31+H33+H35+H36</f>
        <v>0</v>
      </c>
      <c r="I38" s="178">
        <f>+I14-I19-I25-I31+I33+I35+I36</f>
        <v>0.009999996982514858</v>
      </c>
    </row>
    <row r="39" spans="1:9" ht="12.75">
      <c r="A39" s="31"/>
      <c r="B39" s="2"/>
      <c r="C39" s="134"/>
      <c r="D39" s="134"/>
      <c r="E39" s="134"/>
      <c r="F39" s="134"/>
      <c r="G39" s="134"/>
      <c r="H39" s="27"/>
      <c r="I39" s="33"/>
    </row>
    <row r="40" spans="1:9" ht="12.75">
      <c r="A40" s="115"/>
      <c r="B40" s="135"/>
      <c r="C40" s="136"/>
      <c r="D40" s="136"/>
      <c r="E40" s="136"/>
      <c r="F40" s="136"/>
      <c r="G40" s="136"/>
      <c r="H40" s="116"/>
      <c r="I40" s="117"/>
    </row>
    <row r="41" spans="1:9" ht="12.75">
      <c r="A41" s="31"/>
      <c r="B41" s="2"/>
      <c r="C41" s="134"/>
      <c r="D41" s="134"/>
      <c r="E41" s="134"/>
      <c r="F41" s="134"/>
      <c r="G41" s="134"/>
      <c r="H41" s="27"/>
      <c r="I41" s="33"/>
    </row>
    <row r="42" spans="1:9" ht="12.75">
      <c r="A42" s="39"/>
      <c r="B42" s="65"/>
      <c r="C42" s="237" t="s">
        <v>250</v>
      </c>
      <c r="D42" s="238"/>
      <c r="E42" s="238"/>
      <c r="F42" s="238"/>
      <c r="G42" s="238"/>
      <c r="H42" s="65"/>
      <c r="I42" s="65"/>
    </row>
    <row r="43" spans="1:9" ht="12.75">
      <c r="A43" s="39"/>
      <c r="B43" s="108"/>
      <c r="C43" s="239"/>
      <c r="D43" s="240"/>
      <c r="E43" s="240"/>
      <c r="F43" s="240"/>
      <c r="G43" s="241"/>
      <c r="H43" s="19"/>
      <c r="I43" s="65"/>
    </row>
    <row r="44" spans="1:9" ht="12.75">
      <c r="A44" s="110">
        <v>24</v>
      </c>
      <c r="B44" s="108"/>
      <c r="C44" s="233" t="s">
        <v>251</v>
      </c>
      <c r="D44" s="234"/>
      <c r="E44" s="234"/>
      <c r="F44" s="234"/>
      <c r="G44" s="235"/>
      <c r="H44" s="19"/>
      <c r="I44" s="65"/>
    </row>
    <row r="45" spans="1:9" ht="12.75">
      <c r="A45" s="110">
        <v>25</v>
      </c>
      <c r="B45" s="108"/>
      <c r="C45" s="39"/>
      <c r="D45" s="125"/>
      <c r="E45" s="125" t="s">
        <v>264</v>
      </c>
      <c r="F45" s="125"/>
      <c r="G45" s="132"/>
      <c r="H45" s="19"/>
      <c r="I45" s="65"/>
    </row>
    <row r="46" spans="1:9" ht="12.75">
      <c r="A46" s="110">
        <v>26</v>
      </c>
      <c r="B46" s="108"/>
      <c r="C46" s="39"/>
      <c r="D46" s="125"/>
      <c r="E46" s="125" t="s">
        <v>265</v>
      </c>
      <c r="F46" s="125"/>
      <c r="G46" s="132"/>
      <c r="H46" s="19"/>
      <c r="I46" s="65"/>
    </row>
    <row r="47" spans="1:9" ht="12.75">
      <c r="A47" s="110">
        <v>27</v>
      </c>
      <c r="B47" s="108"/>
      <c r="C47" s="39"/>
      <c r="D47" s="125"/>
      <c r="E47" s="125" t="s">
        <v>266</v>
      </c>
      <c r="F47" s="125"/>
      <c r="G47" s="132"/>
      <c r="H47" s="64"/>
      <c r="I47" s="64"/>
    </row>
    <row r="48" spans="1:9" ht="12.75">
      <c r="A48" s="110">
        <v>28</v>
      </c>
      <c r="B48" s="108"/>
      <c r="C48" s="39"/>
      <c r="D48" s="125"/>
      <c r="E48" s="125" t="s">
        <v>267</v>
      </c>
      <c r="F48" s="125"/>
      <c r="G48" s="132"/>
      <c r="H48" s="64"/>
      <c r="I48" s="64"/>
    </row>
    <row r="49" spans="1:9" ht="12.75">
      <c r="A49" s="110">
        <v>29</v>
      </c>
      <c r="B49" s="108"/>
      <c r="C49" s="39"/>
      <c r="D49" s="125"/>
      <c r="E49" s="125" t="s">
        <v>268</v>
      </c>
      <c r="F49" s="125"/>
      <c r="G49" s="132"/>
      <c r="H49" s="19"/>
      <c r="I49" s="65"/>
    </row>
    <row r="50" spans="1:9" ht="12.75">
      <c r="A50" s="110">
        <v>30</v>
      </c>
      <c r="B50" s="108"/>
      <c r="C50" s="39"/>
      <c r="D50" s="125"/>
      <c r="E50" s="125" t="s">
        <v>269</v>
      </c>
      <c r="F50" s="125"/>
      <c r="G50" s="132"/>
      <c r="H50" s="19"/>
      <c r="I50" s="65"/>
    </row>
    <row r="51" spans="1:9" ht="12.75">
      <c r="A51" s="110">
        <v>31</v>
      </c>
      <c r="B51" s="108"/>
      <c r="C51" s="39"/>
      <c r="D51" s="125"/>
      <c r="E51" s="125" t="s">
        <v>270</v>
      </c>
      <c r="F51" s="125"/>
      <c r="G51" s="132"/>
      <c r="H51" s="19"/>
      <c r="I51" s="65"/>
    </row>
    <row r="52" spans="1:9" ht="12.75">
      <c r="A52" s="110">
        <v>32</v>
      </c>
      <c r="B52" s="108"/>
      <c r="C52" s="39"/>
      <c r="D52" s="125"/>
      <c r="E52" s="125" t="s">
        <v>271</v>
      </c>
      <c r="F52" s="125"/>
      <c r="G52" s="132"/>
      <c r="H52" s="19"/>
      <c r="I52" s="65"/>
    </row>
    <row r="53" spans="1:9" ht="12.75">
      <c r="A53" s="110">
        <v>33</v>
      </c>
      <c r="B53" s="108"/>
      <c r="C53" s="39"/>
      <c r="D53" s="125"/>
      <c r="E53" s="125" t="s">
        <v>272</v>
      </c>
      <c r="F53" s="125"/>
      <c r="G53" s="132"/>
      <c r="H53" s="19"/>
      <c r="I53" s="65"/>
    </row>
    <row r="54" spans="1:9" ht="12.75">
      <c r="A54" s="110">
        <v>34</v>
      </c>
      <c r="B54" s="108"/>
      <c r="C54" s="39"/>
      <c r="D54" s="125"/>
      <c r="E54" s="125" t="s">
        <v>273</v>
      </c>
      <c r="F54" s="125"/>
      <c r="G54" s="132"/>
      <c r="H54" s="186" t="s">
        <v>337</v>
      </c>
      <c r="I54" s="65"/>
    </row>
    <row r="55" spans="1:9" ht="12.75">
      <c r="A55" s="61"/>
      <c r="B55" s="137"/>
      <c r="C55" s="61"/>
      <c r="D55" s="138"/>
      <c r="E55" s="138"/>
      <c r="F55" s="138"/>
      <c r="G55" s="139"/>
      <c r="H55" s="66"/>
      <c r="I55" s="80"/>
    </row>
    <row r="56" spans="1:9" ht="12.75">
      <c r="A56" s="61"/>
      <c r="B56" s="124"/>
      <c r="C56" s="66"/>
      <c r="D56" s="124" t="s">
        <v>274</v>
      </c>
      <c r="E56" s="138" t="s">
        <v>275</v>
      </c>
      <c r="F56" s="138"/>
      <c r="G56" s="138"/>
      <c r="H56" s="66"/>
      <c r="I56" s="111"/>
    </row>
    <row r="57" spans="1:9" ht="12.75">
      <c r="A57" s="40"/>
      <c r="B57" s="59"/>
      <c r="C57" s="9"/>
      <c r="D57" s="140"/>
      <c r="E57" s="140" t="s">
        <v>276</v>
      </c>
      <c r="F57" s="140"/>
      <c r="G57" s="140"/>
      <c r="H57" s="9"/>
      <c r="I57" s="63"/>
    </row>
    <row r="58" ht="12.75">
      <c r="B58" s="70"/>
    </row>
    <row r="59" ht="12.75">
      <c r="B59" s="70"/>
    </row>
    <row r="60" ht="12.75">
      <c r="B60" s="70"/>
    </row>
    <row r="61" ht="12.75">
      <c r="B61" s="70"/>
    </row>
    <row r="62" ht="12.75">
      <c r="B62" s="70"/>
    </row>
    <row r="63" ht="12.75">
      <c r="B63" s="70"/>
    </row>
    <row r="64" ht="12.75">
      <c r="B64" s="70"/>
    </row>
    <row r="65" ht="12.75">
      <c r="B65" s="70"/>
    </row>
    <row r="66" ht="12.75">
      <c r="B66" s="70"/>
    </row>
    <row r="67" ht="12.75">
      <c r="B67" s="70"/>
    </row>
    <row r="68" ht="12.75">
      <c r="B68" s="70"/>
    </row>
    <row r="69" ht="12.75">
      <c r="B69" s="70"/>
    </row>
    <row r="70" ht="12.75">
      <c r="B70" s="70"/>
    </row>
    <row r="71" ht="12.75">
      <c r="B71" s="70"/>
    </row>
    <row r="72" ht="12.75">
      <c r="B72" s="70"/>
    </row>
    <row r="73" ht="12.75">
      <c r="B73" s="70"/>
    </row>
    <row r="74" ht="12.75">
      <c r="B74" s="70"/>
    </row>
    <row r="75" ht="12.75">
      <c r="B75" s="70"/>
    </row>
    <row r="76" ht="12.75">
      <c r="B76" s="70"/>
    </row>
    <row r="77" ht="12.75">
      <c r="B77" s="70"/>
    </row>
    <row r="78" ht="12.75">
      <c r="B78" s="70"/>
    </row>
    <row r="79" ht="12.75">
      <c r="B79" s="70"/>
    </row>
    <row r="80" ht="12.75">
      <c r="B80" s="70"/>
    </row>
    <row r="81" ht="12.75">
      <c r="B81" s="70"/>
    </row>
    <row r="82" ht="12.75">
      <c r="B82" s="70"/>
    </row>
    <row r="83" ht="12.75">
      <c r="B83" s="70"/>
    </row>
    <row r="84" ht="12.75">
      <c r="B84" s="70"/>
    </row>
    <row r="85" ht="12.75">
      <c r="B85" s="70"/>
    </row>
    <row r="86" ht="12.75">
      <c r="B86" s="70"/>
    </row>
    <row r="87" ht="12.75">
      <c r="B87" s="70"/>
    </row>
    <row r="88" ht="12.75">
      <c r="B88" s="70"/>
    </row>
    <row r="89" ht="12.75">
      <c r="B89" s="70"/>
    </row>
    <row r="90" ht="12.75">
      <c r="B90" s="70"/>
    </row>
    <row r="91" ht="12.75">
      <c r="B91" s="70"/>
    </row>
    <row r="92" ht="12.75">
      <c r="B92" s="70"/>
    </row>
    <row r="93" ht="12.75">
      <c r="B93" s="70"/>
    </row>
    <row r="94" ht="12.75">
      <c r="B94" s="70"/>
    </row>
    <row r="95" ht="12.75">
      <c r="B95" s="70"/>
    </row>
    <row r="96" ht="12.75">
      <c r="B96" s="70"/>
    </row>
    <row r="97" ht="12.75">
      <c r="B97" s="70"/>
    </row>
    <row r="98" ht="12.75">
      <c r="B98" s="70"/>
    </row>
    <row r="99" ht="12.75">
      <c r="B99" s="70"/>
    </row>
    <row r="100" ht="12.75">
      <c r="B100" s="70"/>
    </row>
    <row r="101" ht="12.75">
      <c r="B101" s="70"/>
    </row>
    <row r="102" ht="12.75">
      <c r="B102" s="70"/>
    </row>
    <row r="103" ht="12.75">
      <c r="B103" s="70"/>
    </row>
    <row r="104" ht="12.75">
      <c r="B104" s="70"/>
    </row>
    <row r="105" ht="12.75">
      <c r="B105" s="70"/>
    </row>
    <row r="106" ht="12.75">
      <c r="B106" s="70"/>
    </row>
    <row r="107" ht="12.75">
      <c r="B107" s="70"/>
    </row>
    <row r="108" ht="12.75">
      <c r="B108" s="70"/>
    </row>
    <row r="109" ht="12.75">
      <c r="B109" s="70"/>
    </row>
    <row r="110" ht="12.75">
      <c r="B110" s="70"/>
    </row>
    <row r="111" ht="12.75">
      <c r="B111" s="70"/>
    </row>
    <row r="112" ht="12.75">
      <c r="B112" s="70"/>
    </row>
    <row r="113" ht="12.75">
      <c r="B113" s="70"/>
    </row>
    <row r="114" ht="12.75">
      <c r="B114" s="70"/>
    </row>
    <row r="115" ht="12.75">
      <c r="B115" s="70"/>
    </row>
    <row r="116" ht="12.75">
      <c r="B116" s="70"/>
    </row>
    <row r="117" ht="12.75">
      <c r="B117" s="70"/>
    </row>
    <row r="118" ht="12.75">
      <c r="B118" s="70"/>
    </row>
    <row r="119" ht="12.75">
      <c r="B119" s="70"/>
    </row>
    <row r="120" ht="12.75">
      <c r="B120" s="70"/>
    </row>
    <row r="121" ht="12.75">
      <c r="B121" s="70"/>
    </row>
    <row r="122" ht="12.75">
      <c r="B122" s="70"/>
    </row>
    <row r="123" ht="12.75">
      <c r="B123" s="70"/>
    </row>
    <row r="124" ht="12.75">
      <c r="B124" s="70"/>
    </row>
    <row r="125" ht="12.75">
      <c r="B125" s="70"/>
    </row>
    <row r="126" ht="12.75">
      <c r="B126" s="70"/>
    </row>
    <row r="127" ht="12.75">
      <c r="B127" s="70"/>
    </row>
    <row r="128" ht="12.75">
      <c r="B128" s="70"/>
    </row>
    <row r="129" ht="12.75">
      <c r="B129" s="70"/>
    </row>
    <row r="130" ht="12.75">
      <c r="B130" s="70"/>
    </row>
    <row r="131" ht="12.75">
      <c r="B131" s="70"/>
    </row>
    <row r="132" ht="12.75">
      <c r="B132" s="70"/>
    </row>
    <row r="133" ht="12.75">
      <c r="B133" s="70"/>
    </row>
    <row r="134" ht="12.75">
      <c r="B134" s="70"/>
    </row>
    <row r="135" ht="12.75">
      <c r="B135" s="70"/>
    </row>
    <row r="136" ht="12.75">
      <c r="B136" s="70"/>
    </row>
    <row r="137" ht="12.75">
      <c r="B137" s="70"/>
    </row>
    <row r="138" ht="12.75">
      <c r="B138" s="70"/>
    </row>
    <row r="139" ht="12.75">
      <c r="B139" s="70"/>
    </row>
    <row r="140" ht="12.75">
      <c r="B140" s="70"/>
    </row>
    <row r="141" ht="12.75">
      <c r="B141" s="70"/>
    </row>
    <row r="142" ht="12.75">
      <c r="B142" s="70"/>
    </row>
    <row r="143" ht="12.75">
      <c r="B143" s="70"/>
    </row>
    <row r="144" ht="12.75">
      <c r="B144" s="70"/>
    </row>
    <row r="145" ht="12.75">
      <c r="B145" s="70"/>
    </row>
    <row r="146" ht="12.75">
      <c r="B146" s="70"/>
    </row>
    <row r="147" ht="12.75">
      <c r="B147" s="70"/>
    </row>
    <row r="148" ht="12.75">
      <c r="B148" s="70"/>
    </row>
    <row r="149" ht="12.75">
      <c r="B149" s="70"/>
    </row>
    <row r="150" ht="12.75">
      <c r="B150" s="70"/>
    </row>
    <row r="151" ht="12.75">
      <c r="B151" s="70"/>
    </row>
    <row r="152" ht="12.75">
      <c r="B152" s="70"/>
    </row>
    <row r="153" ht="12.75">
      <c r="B153" s="70"/>
    </row>
    <row r="154" ht="12.75">
      <c r="B154" s="70"/>
    </row>
    <row r="155" ht="12.75">
      <c r="B155" s="70"/>
    </row>
    <row r="156" ht="12.75">
      <c r="B156" s="70"/>
    </row>
    <row r="157" ht="12.75">
      <c r="B157" s="70"/>
    </row>
    <row r="158" ht="12.75">
      <c r="B158" s="70"/>
    </row>
    <row r="159" ht="12.75">
      <c r="B159" s="70"/>
    </row>
    <row r="160" ht="12.75">
      <c r="B160" s="70"/>
    </row>
    <row r="161" ht="12.75">
      <c r="B161" s="70"/>
    </row>
    <row r="162" ht="12.75">
      <c r="B162" s="70"/>
    </row>
    <row r="163" ht="12.75">
      <c r="B163" s="70"/>
    </row>
    <row r="164" ht="12.75">
      <c r="B164" s="70"/>
    </row>
    <row r="165" ht="12.75">
      <c r="B165" s="70"/>
    </row>
    <row r="166" ht="12.75">
      <c r="B166" s="70"/>
    </row>
    <row r="167" ht="12.75">
      <c r="B167" s="70"/>
    </row>
    <row r="168" ht="12.75">
      <c r="B168" s="70"/>
    </row>
    <row r="169" ht="12.75">
      <c r="B169" s="70"/>
    </row>
    <row r="170" ht="12.75">
      <c r="B170" s="70"/>
    </row>
    <row r="171" ht="12.75">
      <c r="B171" s="70"/>
    </row>
    <row r="172" ht="12.75">
      <c r="B172" s="70"/>
    </row>
    <row r="173" ht="12.75">
      <c r="B173" s="70"/>
    </row>
    <row r="174" ht="12.75">
      <c r="B174" s="70"/>
    </row>
    <row r="175" ht="12.75">
      <c r="B175" s="70"/>
    </row>
    <row r="176" ht="12.75">
      <c r="B176" s="70"/>
    </row>
    <row r="177" ht="12.75">
      <c r="B177" s="70"/>
    </row>
    <row r="178" ht="12.75">
      <c r="B178" s="70"/>
    </row>
    <row r="179" ht="12.75">
      <c r="B179" s="70"/>
    </row>
    <row r="180" ht="12.75">
      <c r="B180" s="70"/>
    </row>
    <row r="181" ht="12.75">
      <c r="B181" s="70"/>
    </row>
    <row r="182" ht="12.75">
      <c r="B182" s="70"/>
    </row>
    <row r="183" ht="12.75">
      <c r="B183" s="70"/>
    </row>
  </sheetData>
  <sheetProtection/>
  <mergeCells count="6">
    <mergeCell ref="A1:I1"/>
    <mergeCell ref="A2:I2"/>
    <mergeCell ref="C44:G44"/>
    <mergeCell ref="C9:G9"/>
    <mergeCell ref="C42:G42"/>
    <mergeCell ref="C43:G43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1" r:id="rId1"/>
  <headerFooter scaleWithDoc="0" alignWithMargins="0">
    <oddFooter>&amp;C&amp;F, Page &amp;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29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5.7109375" style="60" customWidth="1"/>
    <col min="2" max="2" width="1.28515625" style="60" customWidth="1"/>
    <col min="3" max="3" width="7.28125" style="60" customWidth="1"/>
    <col min="4" max="6" width="9.140625" style="60" customWidth="1"/>
    <col min="7" max="7" width="11.140625" style="60" bestFit="1" customWidth="1"/>
    <col min="8" max="8" width="14.140625" style="60" customWidth="1"/>
    <col min="9" max="9" width="13.57421875" style="60" customWidth="1"/>
    <col min="10" max="10" width="13.8515625" style="60" customWidth="1"/>
    <col min="11" max="11" width="15.57421875" style="60" customWidth="1"/>
    <col min="12" max="16384" width="9.140625" style="60" customWidth="1"/>
  </cols>
  <sheetData>
    <row r="1" spans="1:11" ht="18">
      <c r="A1" s="227" t="s">
        <v>64</v>
      </c>
      <c r="B1" s="228"/>
      <c r="C1" s="228"/>
      <c r="D1" s="228"/>
      <c r="E1" s="228"/>
      <c r="F1" s="228"/>
      <c r="G1" s="228"/>
      <c r="H1" s="228"/>
      <c r="I1" s="228"/>
      <c r="J1" s="228"/>
      <c r="K1" s="229"/>
    </row>
    <row r="2" spans="1:11" ht="18">
      <c r="A2" s="230" t="s">
        <v>65</v>
      </c>
      <c r="B2" s="231"/>
      <c r="C2" s="231"/>
      <c r="D2" s="231"/>
      <c r="E2" s="231"/>
      <c r="F2" s="231"/>
      <c r="G2" s="231"/>
      <c r="H2" s="231"/>
      <c r="I2" s="231"/>
      <c r="J2" s="231"/>
      <c r="K2" s="232"/>
    </row>
    <row r="3" spans="1:11" ht="12.75">
      <c r="A3" s="40"/>
      <c r="B3" s="9"/>
      <c r="C3" s="9"/>
      <c r="D3" s="9"/>
      <c r="E3" s="9"/>
      <c r="F3" s="9"/>
      <c r="G3" s="9"/>
      <c r="H3" s="9"/>
      <c r="I3" s="9"/>
      <c r="J3" s="9"/>
      <c r="K3" s="63"/>
    </row>
    <row r="4" spans="1:11" ht="12.75">
      <c r="A4" s="80"/>
      <c r="B4" s="66"/>
      <c r="C4" s="66"/>
      <c r="D4" s="66"/>
      <c r="E4" s="66"/>
      <c r="F4" s="66"/>
      <c r="G4" s="66"/>
      <c r="H4" s="81" t="s">
        <v>66</v>
      </c>
      <c r="I4" s="81" t="s">
        <v>67</v>
      </c>
      <c r="J4" s="81" t="s">
        <v>68</v>
      </c>
      <c r="K4" s="67" t="s">
        <v>69</v>
      </c>
    </row>
    <row r="5" spans="1:11" ht="12.75">
      <c r="A5" s="26"/>
      <c r="B5" s="27"/>
      <c r="C5" s="27"/>
      <c r="D5" s="27"/>
      <c r="E5" s="27"/>
      <c r="F5" s="27"/>
      <c r="G5" s="27"/>
      <c r="H5" s="26"/>
      <c r="I5" s="28" t="s">
        <v>70</v>
      </c>
      <c r="J5" s="28" t="s">
        <v>71</v>
      </c>
      <c r="K5" s="4" t="s">
        <v>16</v>
      </c>
    </row>
    <row r="6" spans="1:11" ht="12.75">
      <c r="A6" s="26"/>
      <c r="B6" s="27"/>
      <c r="C6" s="27"/>
      <c r="D6" s="27"/>
      <c r="E6" s="27"/>
      <c r="F6" s="3"/>
      <c r="G6" s="3"/>
      <c r="H6" s="28" t="s">
        <v>72</v>
      </c>
      <c r="I6" s="28" t="s">
        <v>72</v>
      </c>
      <c r="J6" s="28" t="s">
        <v>73</v>
      </c>
      <c r="K6" s="4" t="s">
        <v>74</v>
      </c>
    </row>
    <row r="7" spans="1:11" ht="12.75">
      <c r="A7" s="1" t="s">
        <v>5</v>
      </c>
      <c r="B7" s="3" t="s">
        <v>75</v>
      </c>
      <c r="C7" s="3"/>
      <c r="D7" s="3"/>
      <c r="E7" s="3"/>
      <c r="F7" s="3"/>
      <c r="G7" s="3"/>
      <c r="H7" s="28" t="s">
        <v>76</v>
      </c>
      <c r="I7" s="28" t="s">
        <v>77</v>
      </c>
      <c r="J7" s="28" t="s">
        <v>78</v>
      </c>
      <c r="K7" s="4" t="s">
        <v>79</v>
      </c>
    </row>
    <row r="8" spans="1:11" ht="13.5" thickBot="1">
      <c r="A8" s="5" t="s">
        <v>9</v>
      </c>
      <c r="B8" s="7" t="s">
        <v>10</v>
      </c>
      <c r="C8" s="7"/>
      <c r="D8" s="7"/>
      <c r="E8" s="7"/>
      <c r="F8" s="7"/>
      <c r="G8" s="7"/>
      <c r="H8" s="29" t="s">
        <v>11</v>
      </c>
      <c r="I8" s="29" t="s">
        <v>12</v>
      </c>
      <c r="J8" s="29" t="s">
        <v>13</v>
      </c>
      <c r="K8" s="8" t="s">
        <v>14</v>
      </c>
    </row>
    <row r="9" spans="1:11" ht="15.75" customHeight="1">
      <c r="A9" s="108">
        <v>1</v>
      </c>
      <c r="B9" s="39"/>
      <c r="C9" s="19" t="s">
        <v>80</v>
      </c>
      <c r="D9" s="19"/>
      <c r="E9" s="19"/>
      <c r="F9" s="19"/>
      <c r="G9" s="19"/>
      <c r="H9" s="189">
        <v>3346727.3700000006</v>
      </c>
      <c r="I9" s="189">
        <v>481249.39</v>
      </c>
      <c r="J9" s="65"/>
      <c r="K9" s="64"/>
    </row>
    <row r="10" spans="1:11" ht="15.75" customHeight="1">
      <c r="A10" s="108">
        <v>2</v>
      </c>
      <c r="B10" s="39"/>
      <c r="C10" s="19" t="s">
        <v>81</v>
      </c>
      <c r="D10" s="19" t="s">
        <v>82</v>
      </c>
      <c r="E10" s="19"/>
      <c r="F10" s="19"/>
      <c r="G10" s="19"/>
      <c r="H10" s="180"/>
      <c r="I10" s="180"/>
      <c r="J10" s="65"/>
      <c r="K10" s="64"/>
    </row>
    <row r="11" spans="1:13" ht="15.75" customHeight="1">
      <c r="A11" s="108">
        <v>3</v>
      </c>
      <c r="B11" s="39"/>
      <c r="C11" s="19" t="s">
        <v>83</v>
      </c>
      <c r="D11" s="19"/>
      <c r="E11" s="19"/>
      <c r="F11" s="19"/>
      <c r="G11" s="19"/>
      <c r="H11" s="180">
        <v>238788.69000000003</v>
      </c>
      <c r="I11" s="180">
        <v>14838.839999999998</v>
      </c>
      <c r="J11" s="65"/>
      <c r="K11" s="180">
        <v>0</v>
      </c>
      <c r="M11" s="175"/>
    </row>
    <row r="12" spans="1:13" ht="15.75" customHeight="1">
      <c r="A12" s="108">
        <v>4</v>
      </c>
      <c r="B12" s="39"/>
      <c r="C12" s="19" t="s">
        <v>84</v>
      </c>
      <c r="D12" s="19"/>
      <c r="E12" s="19"/>
      <c r="F12" s="19"/>
      <c r="G12" s="19"/>
      <c r="H12" s="180">
        <v>0</v>
      </c>
      <c r="I12" s="180">
        <v>0</v>
      </c>
      <c r="J12" s="65"/>
      <c r="K12" s="180">
        <v>0</v>
      </c>
      <c r="M12" s="175"/>
    </row>
    <row r="13" spans="1:13" ht="15.75" customHeight="1">
      <c r="A13" s="108">
        <v>5</v>
      </c>
      <c r="B13" s="39"/>
      <c r="C13" s="19" t="s">
        <v>85</v>
      </c>
      <c r="D13" s="19"/>
      <c r="E13" s="19"/>
      <c r="F13" s="19"/>
      <c r="G13" s="19"/>
      <c r="H13" s="180">
        <v>323517.10000000003</v>
      </c>
      <c r="I13" s="180">
        <v>0</v>
      </c>
      <c r="J13" s="65"/>
      <c r="K13" s="180">
        <v>0</v>
      </c>
      <c r="M13" s="175"/>
    </row>
    <row r="14" spans="1:13" ht="15.75" customHeight="1">
      <c r="A14" s="108">
        <v>6</v>
      </c>
      <c r="B14" s="39"/>
      <c r="C14" s="19" t="s">
        <v>86</v>
      </c>
      <c r="D14" s="19"/>
      <c r="E14" s="19"/>
      <c r="F14" s="19"/>
      <c r="G14" s="19"/>
      <c r="H14" s="180">
        <v>18334.77</v>
      </c>
      <c r="I14" s="180">
        <v>0</v>
      </c>
      <c r="J14" s="65"/>
      <c r="K14" s="180">
        <v>0</v>
      </c>
      <c r="M14" s="175"/>
    </row>
    <row r="15" spans="1:13" ht="15.75" customHeight="1">
      <c r="A15" s="108">
        <v>7</v>
      </c>
      <c r="B15" s="39"/>
      <c r="C15" s="19" t="s">
        <v>87</v>
      </c>
      <c r="D15" s="19"/>
      <c r="E15" s="19"/>
      <c r="F15" s="19"/>
      <c r="G15" s="19"/>
      <c r="H15" s="180">
        <v>9401.51</v>
      </c>
      <c r="I15" s="180">
        <v>0</v>
      </c>
      <c r="J15" s="65"/>
      <c r="K15" s="180">
        <v>0</v>
      </c>
      <c r="M15"/>
    </row>
    <row r="16" spans="1:13" ht="15.75" customHeight="1">
      <c r="A16" s="108">
        <v>8</v>
      </c>
      <c r="B16" s="39"/>
      <c r="C16" s="19"/>
      <c r="D16" s="19"/>
      <c r="E16" s="19"/>
      <c r="F16" s="19"/>
      <c r="G16" s="85" t="s">
        <v>88</v>
      </c>
      <c r="H16" s="211">
        <f>SUM(H10:H15)</f>
        <v>590042.0700000001</v>
      </c>
      <c r="I16" s="211">
        <f>SUM(I10:I15)</f>
        <v>14838.839999999998</v>
      </c>
      <c r="J16" s="65"/>
      <c r="K16" s="64"/>
      <c r="M16"/>
    </row>
    <row r="17" spans="1:13" ht="15.75" customHeight="1">
      <c r="A17" s="108">
        <v>9</v>
      </c>
      <c r="B17" s="39"/>
      <c r="C17" s="19" t="s">
        <v>89</v>
      </c>
      <c r="D17" s="19" t="s">
        <v>90</v>
      </c>
      <c r="E17" s="19"/>
      <c r="F17" s="19"/>
      <c r="G17" s="19"/>
      <c r="H17" s="180"/>
      <c r="I17" s="180"/>
      <c r="J17" s="65"/>
      <c r="K17" s="64"/>
      <c r="M17"/>
    </row>
    <row r="18" spans="1:13" ht="15.75" customHeight="1">
      <c r="A18" s="108">
        <v>10</v>
      </c>
      <c r="B18" s="39"/>
      <c r="C18" s="19" t="s">
        <v>91</v>
      </c>
      <c r="D18" s="19"/>
      <c r="E18" s="19"/>
      <c r="F18" s="19"/>
      <c r="G18" s="19"/>
      <c r="H18" s="180">
        <v>93936.34</v>
      </c>
      <c r="I18" s="180">
        <v>0</v>
      </c>
      <c r="J18" s="65"/>
      <c r="K18" s="180">
        <v>0</v>
      </c>
      <c r="M18"/>
    </row>
    <row r="19" spans="1:13" ht="15.75" customHeight="1">
      <c r="A19" s="108">
        <v>11</v>
      </c>
      <c r="B19" s="39"/>
      <c r="C19" s="19" t="s">
        <v>92</v>
      </c>
      <c r="D19" s="19"/>
      <c r="E19" s="19"/>
      <c r="F19" s="19"/>
      <c r="G19" s="19"/>
      <c r="H19" s="180">
        <v>0</v>
      </c>
      <c r="I19" s="180">
        <v>0</v>
      </c>
      <c r="J19" s="65"/>
      <c r="K19" s="180">
        <v>0</v>
      </c>
      <c r="M19" s="175"/>
    </row>
    <row r="20" spans="1:13" ht="15.75" customHeight="1">
      <c r="A20" s="108">
        <v>12</v>
      </c>
      <c r="B20" s="39"/>
      <c r="C20" s="19" t="s">
        <v>93</v>
      </c>
      <c r="D20" s="19"/>
      <c r="E20" s="19"/>
      <c r="F20" s="19"/>
      <c r="G20" s="19"/>
      <c r="H20" s="180">
        <v>15658.11</v>
      </c>
      <c r="I20" s="180">
        <v>0</v>
      </c>
      <c r="J20" s="65"/>
      <c r="K20" s="180">
        <v>0</v>
      </c>
      <c r="M20"/>
    </row>
    <row r="21" spans="1:13" ht="15.75" customHeight="1">
      <c r="A21" s="108">
        <v>13</v>
      </c>
      <c r="B21" s="39"/>
      <c r="C21" s="19"/>
      <c r="D21" s="19"/>
      <c r="E21" s="19"/>
      <c r="F21" s="19"/>
      <c r="G21" s="85" t="s">
        <v>94</v>
      </c>
      <c r="H21" s="211">
        <f>SUM(H17:H20)</f>
        <v>109594.45</v>
      </c>
      <c r="I21" s="211">
        <f>SUM(I17:I20)</f>
        <v>0</v>
      </c>
      <c r="J21" s="65"/>
      <c r="K21" s="64"/>
      <c r="M21"/>
    </row>
    <row r="22" spans="1:13" ht="15.75" customHeight="1">
      <c r="A22" s="108">
        <v>14</v>
      </c>
      <c r="B22" s="39"/>
      <c r="C22" s="19" t="s">
        <v>95</v>
      </c>
      <c r="D22" s="19"/>
      <c r="E22" s="19"/>
      <c r="F22" s="19"/>
      <c r="G22" s="19"/>
      <c r="H22" s="211">
        <f>+H9+H16-H21</f>
        <v>3827174.99</v>
      </c>
      <c r="I22" s="211">
        <f>+I9+I16-I21</f>
        <v>496088.23000000004</v>
      </c>
      <c r="J22" s="65"/>
      <c r="K22" s="64"/>
      <c r="M22"/>
    </row>
    <row r="23" spans="1:13" ht="15.75" customHeight="1">
      <c r="A23" s="62">
        <v>15</v>
      </c>
      <c r="B23" s="40"/>
      <c r="C23" s="9" t="s">
        <v>96</v>
      </c>
      <c r="D23" s="9"/>
      <c r="E23" s="9"/>
      <c r="F23" s="9"/>
      <c r="G23" s="9"/>
      <c r="H23" s="9"/>
      <c r="I23" s="87" t="s">
        <v>339</v>
      </c>
      <c r="J23" s="9"/>
      <c r="K23" s="63"/>
      <c r="M23" s="190"/>
    </row>
    <row r="24" spans="1:13" ht="15.75" customHeight="1">
      <c r="A24" s="108">
        <v>16</v>
      </c>
      <c r="B24" s="39"/>
      <c r="C24" s="10"/>
      <c r="D24" s="19"/>
      <c r="E24" s="19"/>
      <c r="F24" s="19"/>
      <c r="G24" s="19"/>
      <c r="H24" s="19"/>
      <c r="I24" s="19"/>
      <c r="J24" s="19"/>
      <c r="K24" s="79"/>
      <c r="M24" s="190"/>
    </row>
    <row r="25" spans="1:13" ht="15.75" customHeight="1">
      <c r="A25" s="108">
        <v>17</v>
      </c>
      <c r="B25" s="39"/>
      <c r="C25" s="19"/>
      <c r="D25" s="19"/>
      <c r="E25" s="19"/>
      <c r="F25" s="19"/>
      <c r="G25" s="19"/>
      <c r="H25" s="19"/>
      <c r="I25" s="19"/>
      <c r="J25" s="19"/>
      <c r="K25" s="64"/>
      <c r="M25" s="190"/>
    </row>
    <row r="26" spans="1:13" ht="15.75" customHeight="1">
      <c r="A26" s="108">
        <v>18</v>
      </c>
      <c r="B26" s="39"/>
      <c r="C26" s="19" t="s">
        <v>97</v>
      </c>
      <c r="D26" s="19"/>
      <c r="E26" s="19"/>
      <c r="F26" s="19"/>
      <c r="G26" s="19"/>
      <c r="H26" s="19"/>
      <c r="I26" s="19"/>
      <c r="J26" s="84" t="s">
        <v>340</v>
      </c>
      <c r="K26" s="64"/>
      <c r="M26" s="190"/>
    </row>
    <row r="27" spans="1:11" ht="15.75" customHeight="1">
      <c r="A27" s="108">
        <v>19</v>
      </c>
      <c r="B27" s="39"/>
      <c r="C27" s="17" t="s">
        <v>336</v>
      </c>
      <c r="D27" s="19"/>
      <c r="E27" s="19"/>
      <c r="F27" s="19"/>
      <c r="G27" s="19"/>
      <c r="H27" s="19"/>
      <c r="I27" s="19"/>
      <c r="J27" s="19"/>
      <c r="K27" s="64"/>
    </row>
    <row r="28" spans="1:11" ht="15.75" customHeight="1">
      <c r="A28" s="108">
        <v>20</v>
      </c>
      <c r="B28" s="39"/>
      <c r="C28" s="19"/>
      <c r="D28" s="19"/>
      <c r="E28" s="19"/>
      <c r="F28" s="19"/>
      <c r="G28" s="19"/>
      <c r="H28" s="19"/>
      <c r="I28" s="19"/>
      <c r="J28" s="19"/>
      <c r="K28" s="64"/>
    </row>
    <row r="29" spans="1:11" ht="15.75" customHeight="1">
      <c r="A29" s="109">
        <v>21</v>
      </c>
      <c r="B29" s="74"/>
      <c r="C29" s="76"/>
      <c r="D29" s="76"/>
      <c r="E29" s="76"/>
      <c r="F29" s="76"/>
      <c r="G29" s="76"/>
      <c r="H29" s="76"/>
      <c r="I29" s="76"/>
      <c r="J29" s="76"/>
      <c r="K29" s="75"/>
    </row>
  </sheetData>
  <sheetProtection/>
  <mergeCells count="2">
    <mergeCell ref="A1:K1"/>
    <mergeCell ref="A2:K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M79"/>
  <sheetViews>
    <sheetView zoomScale="70" zoomScaleNormal="70" zoomScalePageLayoutView="0" workbookViewId="0" topLeftCell="A1">
      <selection activeCell="E36" sqref="E36"/>
    </sheetView>
  </sheetViews>
  <sheetFormatPr defaultColWidth="9.140625" defaultRowHeight="12.75"/>
  <cols>
    <col min="1" max="1" width="5.140625" style="60" customWidth="1"/>
    <col min="2" max="2" width="5.57421875" style="60" bestFit="1" customWidth="1"/>
    <col min="3" max="3" width="3.7109375" style="60" customWidth="1"/>
    <col min="4" max="6" width="2.7109375" style="60" customWidth="1"/>
    <col min="7" max="7" width="32.57421875" style="60" customWidth="1"/>
    <col min="8" max="8" width="15.8515625" style="60" bestFit="1" customWidth="1"/>
    <col min="9" max="9" width="13.7109375" style="60" bestFit="1" customWidth="1"/>
    <col min="10" max="10" width="14.00390625" style="60" customWidth="1"/>
    <col min="11" max="11" width="12.00390625" style="60" bestFit="1" customWidth="1"/>
    <col min="12" max="12" width="15.57421875" style="60" bestFit="1" customWidth="1"/>
    <col min="13" max="16384" width="9.140625" style="60" customWidth="1"/>
  </cols>
  <sheetData>
    <row r="1" spans="1:12" ht="18">
      <c r="A1" s="227" t="s">
        <v>98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">
      <c r="A2" s="230" t="s">
        <v>99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ht="12.75">
      <c r="A3" s="242" t="s">
        <v>100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4"/>
    </row>
    <row r="4" spans="1:12" ht="12.75">
      <c r="A4" s="18"/>
      <c r="B4" s="141"/>
      <c r="C4" s="72"/>
      <c r="D4" s="72"/>
      <c r="E4" s="72"/>
      <c r="F4" s="72"/>
      <c r="G4" s="72"/>
      <c r="H4" s="72"/>
      <c r="I4" s="72"/>
      <c r="J4" s="72"/>
      <c r="K4" s="72"/>
      <c r="L4" s="63"/>
    </row>
    <row r="5" spans="1:13" ht="12.75">
      <c r="A5" s="80"/>
      <c r="B5" s="111"/>
      <c r="C5" s="66"/>
      <c r="D5" s="66"/>
      <c r="E5" s="66"/>
      <c r="F5" s="66"/>
      <c r="G5" s="111"/>
      <c r="H5" s="67"/>
      <c r="I5" s="142" t="s">
        <v>102</v>
      </c>
      <c r="J5" s="67" t="s">
        <v>101</v>
      </c>
      <c r="K5" s="67" t="s">
        <v>280</v>
      </c>
      <c r="L5" s="67" t="s">
        <v>16</v>
      </c>
      <c r="M5" s="27"/>
    </row>
    <row r="6" spans="1:13" ht="12.75">
      <c r="A6" s="26"/>
      <c r="B6" s="33"/>
      <c r="C6" s="27"/>
      <c r="D6" s="27"/>
      <c r="E6" s="27"/>
      <c r="F6" s="27"/>
      <c r="G6" s="33"/>
      <c r="H6" s="4"/>
      <c r="I6" s="4" t="s">
        <v>104</v>
      </c>
      <c r="J6" s="4" t="s">
        <v>103</v>
      </c>
      <c r="K6" s="4" t="s">
        <v>283</v>
      </c>
      <c r="L6" s="4" t="s">
        <v>16</v>
      </c>
      <c r="M6" s="27"/>
    </row>
    <row r="7" spans="1:13" ht="12.75">
      <c r="A7" s="26"/>
      <c r="B7" s="33"/>
      <c r="C7" s="27"/>
      <c r="D7" s="27"/>
      <c r="E7" s="27"/>
      <c r="F7" s="27"/>
      <c r="G7" s="33"/>
      <c r="H7" s="4" t="s">
        <v>2</v>
      </c>
      <c r="I7" s="4" t="s">
        <v>253</v>
      </c>
      <c r="J7" s="4" t="s">
        <v>8</v>
      </c>
      <c r="K7" s="4" t="s">
        <v>105</v>
      </c>
      <c r="L7" s="4" t="s">
        <v>2</v>
      </c>
      <c r="M7" s="27"/>
    </row>
    <row r="8" spans="1:13" ht="12.75">
      <c r="A8" s="26"/>
      <c r="B8" s="33"/>
      <c r="C8" s="27"/>
      <c r="D8" s="27"/>
      <c r="E8" s="27"/>
      <c r="F8" s="27"/>
      <c r="G8" s="33"/>
      <c r="H8" s="4" t="s">
        <v>106</v>
      </c>
      <c r="I8" s="4" t="s">
        <v>233</v>
      </c>
      <c r="J8" s="35" t="s">
        <v>279</v>
      </c>
      <c r="K8" s="35" t="s">
        <v>110</v>
      </c>
      <c r="L8" s="4" t="s">
        <v>254</v>
      </c>
      <c r="M8" s="27"/>
    </row>
    <row r="9" spans="1:13" ht="12.75">
      <c r="A9" s="26"/>
      <c r="B9" s="33"/>
      <c r="C9" s="27"/>
      <c r="D9" s="27"/>
      <c r="E9" s="27"/>
      <c r="F9" s="3"/>
      <c r="G9" s="4"/>
      <c r="H9" s="4" t="s">
        <v>282</v>
      </c>
      <c r="I9" s="4" t="s">
        <v>279</v>
      </c>
      <c r="J9" s="4" t="s">
        <v>281</v>
      </c>
      <c r="K9" s="4" t="s">
        <v>284</v>
      </c>
      <c r="L9" s="4" t="s">
        <v>282</v>
      </c>
      <c r="M9" s="27"/>
    </row>
    <row r="10" spans="1:13" ht="12.75">
      <c r="A10" s="1" t="s">
        <v>5</v>
      </c>
      <c r="B10" s="35"/>
      <c r="C10" s="3" t="s">
        <v>108</v>
      </c>
      <c r="D10" s="3"/>
      <c r="E10" s="3"/>
      <c r="F10" s="3"/>
      <c r="G10" s="4"/>
      <c r="H10" s="4" t="s">
        <v>233</v>
      </c>
      <c r="I10" s="4" t="s">
        <v>280</v>
      </c>
      <c r="J10" s="4" t="s">
        <v>110</v>
      </c>
      <c r="K10" s="4" t="s">
        <v>111</v>
      </c>
      <c r="L10" s="4" t="s">
        <v>233</v>
      </c>
      <c r="M10" s="27"/>
    </row>
    <row r="11" spans="1:13" ht="13.5" thickBot="1">
      <c r="A11" s="5" t="s">
        <v>9</v>
      </c>
      <c r="B11" s="113" t="s">
        <v>107</v>
      </c>
      <c r="C11" s="7" t="s">
        <v>10</v>
      </c>
      <c r="D11" s="7"/>
      <c r="E11" s="7"/>
      <c r="F11" s="7"/>
      <c r="G11" s="8"/>
      <c r="H11" s="8" t="s">
        <v>11</v>
      </c>
      <c r="I11" s="8" t="s">
        <v>12</v>
      </c>
      <c r="J11" s="8" t="s">
        <v>13</v>
      </c>
      <c r="K11" s="8" t="s">
        <v>14</v>
      </c>
      <c r="L11" s="8" t="s">
        <v>15</v>
      </c>
      <c r="M11" s="27"/>
    </row>
    <row r="12" spans="1:13" ht="12.75">
      <c r="A12" s="143"/>
      <c r="B12" s="144"/>
      <c r="C12" s="145" t="s">
        <v>285</v>
      </c>
      <c r="D12" s="146" t="s">
        <v>286</v>
      </c>
      <c r="E12" s="147"/>
      <c r="F12" s="147"/>
      <c r="G12" s="148"/>
      <c r="H12" s="149"/>
      <c r="I12" s="149"/>
      <c r="J12" s="149"/>
      <c r="K12" s="149"/>
      <c r="L12" s="149"/>
      <c r="M12" s="27"/>
    </row>
    <row r="13" spans="1:13" ht="12.75">
      <c r="A13" s="62">
        <v>1</v>
      </c>
      <c r="B13" s="114">
        <v>311</v>
      </c>
      <c r="C13" s="9"/>
      <c r="D13" s="9" t="s">
        <v>22</v>
      </c>
      <c r="E13" s="9"/>
      <c r="F13" s="9"/>
      <c r="G13" s="63"/>
      <c r="H13" s="191">
        <v>0</v>
      </c>
      <c r="I13" s="191">
        <v>0</v>
      </c>
      <c r="J13" s="191">
        <v>0</v>
      </c>
      <c r="K13" s="191">
        <v>0</v>
      </c>
      <c r="L13" s="191">
        <f>SUM(H13:K13)</f>
        <v>0</v>
      </c>
      <c r="M13" s="27"/>
    </row>
    <row r="14" spans="1:13" ht="12.75">
      <c r="A14" s="62">
        <v>2</v>
      </c>
      <c r="B14" s="114">
        <v>312</v>
      </c>
      <c r="C14" s="9"/>
      <c r="D14" s="9" t="s">
        <v>23</v>
      </c>
      <c r="E14" s="9"/>
      <c r="F14" s="9"/>
      <c r="G14" s="63"/>
      <c r="H14" s="191">
        <v>-104994.10999999999</v>
      </c>
      <c r="I14" s="191">
        <v>-2844.4700000000003</v>
      </c>
      <c r="J14" s="191">
        <v>9458.67</v>
      </c>
      <c r="K14" s="191">
        <v>0</v>
      </c>
      <c r="L14" s="191">
        <f aca="true" t="shared" si="0" ref="L14:L19">SUM(H14:K14)</f>
        <v>-98379.90999999999</v>
      </c>
      <c r="M14" s="27"/>
    </row>
    <row r="15" spans="1:13" ht="12.75">
      <c r="A15" s="62">
        <v>3</v>
      </c>
      <c r="B15" s="114">
        <v>313</v>
      </c>
      <c r="C15" s="9"/>
      <c r="D15" s="9" t="s">
        <v>24</v>
      </c>
      <c r="E15" s="9"/>
      <c r="F15" s="9"/>
      <c r="G15" s="63"/>
      <c r="H15" s="191">
        <v>0</v>
      </c>
      <c r="I15" s="191">
        <v>0</v>
      </c>
      <c r="J15" s="191">
        <v>0</v>
      </c>
      <c r="K15" s="191">
        <v>0</v>
      </c>
      <c r="L15" s="191">
        <f t="shared" si="0"/>
        <v>0</v>
      </c>
      <c r="M15" s="27"/>
    </row>
    <row r="16" spans="1:13" ht="12.75">
      <c r="A16" s="62">
        <v>4</v>
      </c>
      <c r="B16" s="114">
        <v>314</v>
      </c>
      <c r="C16" s="9"/>
      <c r="D16" s="9" t="s">
        <v>25</v>
      </c>
      <c r="E16" s="9"/>
      <c r="F16" s="9"/>
      <c r="G16" s="63"/>
      <c r="H16" s="191">
        <v>0</v>
      </c>
      <c r="I16" s="191">
        <v>0</v>
      </c>
      <c r="J16" s="191">
        <v>0</v>
      </c>
      <c r="K16" s="191">
        <v>0</v>
      </c>
      <c r="L16" s="191">
        <f t="shared" si="0"/>
        <v>0</v>
      </c>
      <c r="M16" s="27"/>
    </row>
    <row r="17" spans="1:13" ht="12.75">
      <c r="A17" s="62">
        <v>5</v>
      </c>
      <c r="B17" s="114">
        <v>315</v>
      </c>
      <c r="C17" s="9"/>
      <c r="D17" s="9" t="s">
        <v>26</v>
      </c>
      <c r="E17" s="9"/>
      <c r="F17" s="9"/>
      <c r="G17" s="63"/>
      <c r="H17" s="191">
        <v>0</v>
      </c>
      <c r="I17" s="191">
        <v>0</v>
      </c>
      <c r="J17" s="191">
        <v>0</v>
      </c>
      <c r="K17" s="191">
        <v>0</v>
      </c>
      <c r="L17" s="191">
        <f t="shared" si="0"/>
        <v>0</v>
      </c>
      <c r="M17" s="27"/>
    </row>
    <row r="18" spans="1:13" ht="12.75">
      <c r="A18" s="62">
        <v>6</v>
      </c>
      <c r="B18" s="114">
        <v>316</v>
      </c>
      <c r="C18" s="9"/>
      <c r="D18" s="9" t="s">
        <v>27</v>
      </c>
      <c r="E18" s="9"/>
      <c r="F18" s="9"/>
      <c r="G18" s="63"/>
      <c r="H18" s="191">
        <v>0</v>
      </c>
      <c r="I18" s="191">
        <v>0</v>
      </c>
      <c r="J18" s="191">
        <v>0</v>
      </c>
      <c r="K18" s="191">
        <v>0</v>
      </c>
      <c r="L18" s="191">
        <f t="shared" si="0"/>
        <v>0</v>
      </c>
      <c r="M18" s="27"/>
    </row>
    <row r="19" spans="1:13" ht="12.75">
      <c r="A19" s="62">
        <v>7</v>
      </c>
      <c r="B19" s="114">
        <v>317</v>
      </c>
      <c r="C19" s="9"/>
      <c r="D19" s="9" t="s">
        <v>28</v>
      </c>
      <c r="E19" s="9"/>
      <c r="F19" s="9"/>
      <c r="G19" s="63"/>
      <c r="H19" s="191">
        <v>0</v>
      </c>
      <c r="I19" s="191">
        <v>0</v>
      </c>
      <c r="J19" s="191">
        <v>0</v>
      </c>
      <c r="K19" s="191">
        <v>0</v>
      </c>
      <c r="L19" s="191">
        <f t="shared" si="0"/>
        <v>0</v>
      </c>
      <c r="M19" s="27"/>
    </row>
    <row r="20" spans="1:13" ht="13.5" thickBot="1">
      <c r="A20" s="108">
        <v>8</v>
      </c>
      <c r="B20" s="150"/>
      <c r="C20" s="19"/>
      <c r="D20" s="19"/>
      <c r="E20" s="84" t="s">
        <v>29</v>
      </c>
      <c r="F20" s="19"/>
      <c r="G20" s="64"/>
      <c r="H20" s="181">
        <f>SUM(H13:H19)</f>
        <v>-104994.10999999999</v>
      </c>
      <c r="I20" s="210">
        <f>SUM(I13:I19)</f>
        <v>-2844.4700000000003</v>
      </c>
      <c r="J20" s="210">
        <f>SUM(J13:J19)</f>
        <v>9458.67</v>
      </c>
      <c r="K20" s="210">
        <f>SUM(K13:K19)</f>
        <v>0</v>
      </c>
      <c r="L20" s="210">
        <f>SUM(L13:L19)</f>
        <v>-98379.90999999999</v>
      </c>
      <c r="M20" s="27"/>
    </row>
    <row r="21" spans="1:13" ht="13.5" thickTop="1">
      <c r="A21" s="1"/>
      <c r="B21" s="35"/>
      <c r="C21" s="27"/>
      <c r="D21" s="27"/>
      <c r="E21" s="27"/>
      <c r="F21" s="27"/>
      <c r="G21" s="33"/>
      <c r="H21" s="192"/>
      <c r="I21" s="192"/>
      <c r="J21" s="192"/>
      <c r="K21" s="192"/>
      <c r="L21" s="192"/>
      <c r="M21" s="27"/>
    </row>
    <row r="22" spans="1:13" ht="12.75">
      <c r="A22" s="62"/>
      <c r="B22" s="114"/>
      <c r="C22" s="151" t="s">
        <v>287</v>
      </c>
      <c r="D22" s="152" t="s">
        <v>288</v>
      </c>
      <c r="E22" s="72"/>
      <c r="F22" s="72"/>
      <c r="G22" s="68"/>
      <c r="H22" s="191"/>
      <c r="I22" s="191"/>
      <c r="J22" s="191"/>
      <c r="K22" s="191"/>
      <c r="L22" s="191"/>
      <c r="M22" s="27"/>
    </row>
    <row r="23" spans="1:13" ht="12.75">
      <c r="A23" s="62">
        <v>9</v>
      </c>
      <c r="B23" s="114">
        <v>321</v>
      </c>
      <c r="C23" s="9"/>
      <c r="D23" s="9" t="s">
        <v>22</v>
      </c>
      <c r="E23" s="9"/>
      <c r="F23" s="9"/>
      <c r="G23" s="63"/>
      <c r="H23" s="191">
        <v>0</v>
      </c>
      <c r="I23" s="191">
        <v>0</v>
      </c>
      <c r="J23" s="191">
        <v>0</v>
      </c>
      <c r="K23" s="191">
        <v>0</v>
      </c>
      <c r="L23" s="191">
        <f>SUM(H23:K23)</f>
        <v>0</v>
      </c>
      <c r="M23" s="27"/>
    </row>
    <row r="24" spans="1:13" ht="12.75">
      <c r="A24" s="62">
        <v>10</v>
      </c>
      <c r="B24" s="114">
        <v>322</v>
      </c>
      <c r="C24" s="9"/>
      <c r="D24" s="9" t="s">
        <v>30</v>
      </c>
      <c r="E24" s="9"/>
      <c r="F24" s="9"/>
      <c r="G24" s="63"/>
      <c r="H24" s="191">
        <v>0</v>
      </c>
      <c r="I24" s="191">
        <v>0</v>
      </c>
      <c r="J24" s="191">
        <v>0</v>
      </c>
      <c r="K24" s="191">
        <v>0</v>
      </c>
      <c r="L24" s="191">
        <f>SUM(H24:K24)</f>
        <v>0</v>
      </c>
      <c r="M24" s="27"/>
    </row>
    <row r="25" spans="1:13" ht="12.75">
      <c r="A25" s="62">
        <v>11</v>
      </c>
      <c r="B25" s="114">
        <v>323</v>
      </c>
      <c r="C25" s="9"/>
      <c r="D25" s="9" t="s">
        <v>31</v>
      </c>
      <c r="E25" s="9"/>
      <c r="F25" s="9"/>
      <c r="G25" s="63"/>
      <c r="H25" s="191">
        <v>0</v>
      </c>
      <c r="I25" s="191">
        <v>0</v>
      </c>
      <c r="J25" s="191">
        <v>0</v>
      </c>
      <c r="K25" s="191">
        <v>0</v>
      </c>
      <c r="L25" s="191">
        <f>SUM(H25:K25)</f>
        <v>0</v>
      </c>
      <c r="M25" s="27"/>
    </row>
    <row r="26" spans="1:13" ht="12.75">
      <c r="A26" s="62">
        <v>12</v>
      </c>
      <c r="B26" s="114">
        <v>324</v>
      </c>
      <c r="C26" s="9"/>
      <c r="D26" s="9" t="s">
        <v>32</v>
      </c>
      <c r="E26" s="9"/>
      <c r="F26" s="9"/>
      <c r="G26" s="63"/>
      <c r="H26" s="191">
        <v>0</v>
      </c>
      <c r="I26" s="191">
        <v>0</v>
      </c>
      <c r="J26" s="191">
        <v>0</v>
      </c>
      <c r="K26" s="191">
        <v>0</v>
      </c>
      <c r="L26" s="191">
        <f>SUM(H26:K26)</f>
        <v>0</v>
      </c>
      <c r="M26" s="27"/>
    </row>
    <row r="27" spans="1:13" ht="12.75">
      <c r="A27" s="108">
        <v>13</v>
      </c>
      <c r="B27" s="150">
        <v>325</v>
      </c>
      <c r="C27" s="19"/>
      <c r="D27" s="19" t="s">
        <v>33</v>
      </c>
      <c r="E27" s="19"/>
      <c r="F27" s="19"/>
      <c r="G27" s="64"/>
      <c r="H27" s="191">
        <v>-595.5600000000001</v>
      </c>
      <c r="I27" s="191">
        <v>-135.6</v>
      </c>
      <c r="J27" s="191">
        <v>0</v>
      </c>
      <c r="K27" s="191">
        <v>0</v>
      </c>
      <c r="L27" s="193">
        <f>SUM(H27:K27)</f>
        <v>-731.1600000000001</v>
      </c>
      <c r="M27" s="27"/>
    </row>
    <row r="28" spans="1:13" ht="13.5" thickBot="1">
      <c r="A28" s="62">
        <v>14</v>
      </c>
      <c r="B28" s="114"/>
      <c r="C28" s="9"/>
      <c r="D28" s="9"/>
      <c r="E28" s="87" t="s">
        <v>34</v>
      </c>
      <c r="F28" s="9"/>
      <c r="G28" s="63"/>
      <c r="H28" s="181">
        <f>SUM(H23:H27)</f>
        <v>-595.5600000000001</v>
      </c>
      <c r="I28" s="210">
        <f>SUM(I23:I27)</f>
        <v>-135.6</v>
      </c>
      <c r="J28" s="210">
        <f>SUM(J23:J27)</f>
        <v>0</v>
      </c>
      <c r="K28" s="210">
        <f>SUM(K23:K27)</f>
        <v>0</v>
      </c>
      <c r="L28" s="210">
        <f>SUM(L23:L27)</f>
        <v>-731.1600000000001</v>
      </c>
      <c r="M28" s="27"/>
    </row>
    <row r="29" spans="1:13" ht="13.5" thickTop="1">
      <c r="A29" s="1"/>
      <c r="B29" s="35"/>
      <c r="C29" s="27"/>
      <c r="D29" s="25"/>
      <c r="E29" s="27"/>
      <c r="F29" s="27"/>
      <c r="G29" s="33"/>
      <c r="H29" s="192"/>
      <c r="I29" s="192"/>
      <c r="J29" s="192"/>
      <c r="K29" s="192"/>
      <c r="L29" s="219"/>
      <c r="M29" s="27"/>
    </row>
    <row r="30" spans="1:13" ht="12.75">
      <c r="A30" s="62"/>
      <c r="B30" s="114"/>
      <c r="C30" s="151" t="s">
        <v>290</v>
      </c>
      <c r="D30" s="152" t="s">
        <v>289</v>
      </c>
      <c r="E30" s="72"/>
      <c r="F30" s="72"/>
      <c r="G30" s="68"/>
      <c r="H30" s="191"/>
      <c r="I30" s="191"/>
      <c r="J30" s="191"/>
      <c r="K30" s="191"/>
      <c r="L30" s="191"/>
      <c r="M30" s="27"/>
    </row>
    <row r="31" spans="1:13" ht="12.75">
      <c r="A31" s="62">
        <v>15</v>
      </c>
      <c r="B31" s="114">
        <v>331</v>
      </c>
      <c r="C31" s="9"/>
      <c r="D31" s="9" t="s">
        <v>22</v>
      </c>
      <c r="E31" s="9"/>
      <c r="F31" s="9"/>
      <c r="G31" s="63"/>
      <c r="H31" s="191">
        <v>0</v>
      </c>
      <c r="I31" s="191">
        <v>0</v>
      </c>
      <c r="J31" s="191">
        <v>0</v>
      </c>
      <c r="K31" s="191">
        <v>0</v>
      </c>
      <c r="L31" s="191">
        <f>SUM(H31:K31)</f>
        <v>0</v>
      </c>
      <c r="M31" s="27"/>
    </row>
    <row r="32" spans="1:13" ht="12.75">
      <c r="A32" s="62">
        <v>16</v>
      </c>
      <c r="B32" s="114">
        <v>332</v>
      </c>
      <c r="C32" s="9"/>
      <c r="D32" s="9" t="s">
        <v>35</v>
      </c>
      <c r="E32" s="9"/>
      <c r="F32" s="9"/>
      <c r="G32" s="63"/>
      <c r="H32" s="191">
        <v>0</v>
      </c>
      <c r="I32" s="191">
        <v>0</v>
      </c>
      <c r="J32" s="191">
        <v>0</v>
      </c>
      <c r="K32" s="191">
        <v>0</v>
      </c>
      <c r="L32" s="191">
        <f>SUM(H32:K32)</f>
        <v>0</v>
      </c>
      <c r="M32" s="27"/>
    </row>
    <row r="33" spans="1:13" ht="13.5" thickBot="1">
      <c r="A33" s="62">
        <v>17</v>
      </c>
      <c r="B33" s="114"/>
      <c r="C33" s="9"/>
      <c r="D33" s="9"/>
      <c r="E33" s="87" t="s">
        <v>36</v>
      </c>
      <c r="F33" s="9"/>
      <c r="G33" s="63"/>
      <c r="H33" s="181">
        <f>SUM(H31:H32)</f>
        <v>0</v>
      </c>
      <c r="I33" s="210">
        <f>SUM(I31:I32)</f>
        <v>0</v>
      </c>
      <c r="J33" s="210">
        <f>SUM(J31:J32)</f>
        <v>0</v>
      </c>
      <c r="K33" s="210">
        <f>SUM(K31:K32)</f>
        <v>0</v>
      </c>
      <c r="L33" s="210">
        <f>SUM(L31:L32)</f>
        <v>0</v>
      </c>
      <c r="M33" s="27"/>
    </row>
    <row r="34" spans="1:13" ht="13.5" thickTop="1">
      <c r="A34" s="1"/>
      <c r="B34" s="35"/>
      <c r="C34" s="27"/>
      <c r="D34" s="27"/>
      <c r="E34" s="27"/>
      <c r="F34" s="27"/>
      <c r="G34" s="33"/>
      <c r="H34" s="192"/>
      <c r="I34" s="192"/>
      <c r="J34" s="192"/>
      <c r="K34" s="192"/>
      <c r="L34" s="192"/>
      <c r="M34" s="27"/>
    </row>
    <row r="35" spans="1:13" ht="14.25" customHeight="1">
      <c r="A35" s="62"/>
      <c r="B35" s="114"/>
      <c r="C35" s="151" t="s">
        <v>291</v>
      </c>
      <c r="D35" s="152" t="s">
        <v>292</v>
      </c>
      <c r="E35" s="72"/>
      <c r="F35" s="72"/>
      <c r="G35" s="68"/>
      <c r="H35" s="191"/>
      <c r="I35" s="191"/>
      <c r="J35" s="191"/>
      <c r="K35" s="191"/>
      <c r="L35" s="191"/>
      <c r="M35" s="27"/>
    </row>
    <row r="36" spans="1:13" ht="14.25" customHeight="1">
      <c r="A36" s="62">
        <v>18</v>
      </c>
      <c r="B36" s="114">
        <v>341</v>
      </c>
      <c r="C36" s="9"/>
      <c r="D36" s="9" t="s">
        <v>22</v>
      </c>
      <c r="E36" s="9"/>
      <c r="F36" s="9"/>
      <c r="G36" s="63"/>
      <c r="H36" s="191">
        <v>0</v>
      </c>
      <c r="I36" s="191">
        <v>0</v>
      </c>
      <c r="J36" s="191">
        <v>0</v>
      </c>
      <c r="K36" s="191">
        <v>0</v>
      </c>
      <c r="L36" s="191">
        <f aca="true" t="shared" si="1" ref="L36:L44">SUM(H36:K36)</f>
        <v>0</v>
      </c>
      <c r="M36" s="27"/>
    </row>
    <row r="37" spans="1:13" ht="14.25" customHeight="1">
      <c r="A37" s="62">
        <v>19</v>
      </c>
      <c r="B37" s="114">
        <v>342</v>
      </c>
      <c r="C37" s="9"/>
      <c r="D37" s="9" t="s">
        <v>38</v>
      </c>
      <c r="E37" s="9"/>
      <c r="F37" s="9"/>
      <c r="G37" s="63"/>
      <c r="H37" s="191">
        <v>-3544.24</v>
      </c>
      <c r="I37" s="191">
        <v>0</v>
      </c>
      <c r="J37" s="191">
        <v>0</v>
      </c>
      <c r="K37" s="191">
        <v>0</v>
      </c>
      <c r="L37" s="191">
        <f t="shared" si="1"/>
        <v>-3544.24</v>
      </c>
      <c r="M37" s="27"/>
    </row>
    <row r="38" spans="1:13" ht="14.25" customHeight="1">
      <c r="A38" s="62">
        <v>20</v>
      </c>
      <c r="B38" s="114">
        <v>343</v>
      </c>
      <c r="C38" s="9"/>
      <c r="D38" s="9" t="s">
        <v>39</v>
      </c>
      <c r="E38" s="9"/>
      <c r="F38" s="9"/>
      <c r="G38" s="63"/>
      <c r="H38" s="191">
        <v>0</v>
      </c>
      <c r="I38" s="191">
        <v>0</v>
      </c>
      <c r="J38" s="191">
        <v>0</v>
      </c>
      <c r="K38" s="191">
        <v>0</v>
      </c>
      <c r="L38" s="191">
        <f t="shared" si="1"/>
        <v>0</v>
      </c>
      <c r="M38" s="27"/>
    </row>
    <row r="39" spans="1:13" ht="14.25" customHeight="1">
      <c r="A39" s="62">
        <v>21</v>
      </c>
      <c r="B39" s="114">
        <v>344</v>
      </c>
      <c r="C39" s="9"/>
      <c r="D39" s="9" t="s">
        <v>40</v>
      </c>
      <c r="E39" s="9"/>
      <c r="F39" s="9"/>
      <c r="G39" s="63"/>
      <c r="H39" s="191">
        <v>0</v>
      </c>
      <c r="I39" s="191">
        <v>0</v>
      </c>
      <c r="J39" s="191">
        <v>0</v>
      </c>
      <c r="K39" s="191">
        <v>0</v>
      </c>
      <c r="L39" s="191">
        <f t="shared" si="1"/>
        <v>0</v>
      </c>
      <c r="M39" s="27"/>
    </row>
    <row r="40" spans="1:13" ht="14.25" customHeight="1">
      <c r="A40" s="62">
        <v>22</v>
      </c>
      <c r="B40" s="114">
        <v>345</v>
      </c>
      <c r="C40" s="9"/>
      <c r="D40" s="9" t="s">
        <v>41</v>
      </c>
      <c r="E40" s="9"/>
      <c r="F40" s="9"/>
      <c r="G40" s="63"/>
      <c r="H40" s="191">
        <v>1574</v>
      </c>
      <c r="I40" s="191">
        <v>0</v>
      </c>
      <c r="J40" s="191">
        <v>0</v>
      </c>
      <c r="K40" s="191">
        <v>0</v>
      </c>
      <c r="L40" s="191">
        <f t="shared" si="1"/>
        <v>1574</v>
      </c>
      <c r="M40" s="27"/>
    </row>
    <row r="41" spans="1:13" ht="14.25" customHeight="1">
      <c r="A41" s="62">
        <v>23</v>
      </c>
      <c r="B41" s="114">
        <v>346</v>
      </c>
      <c r="C41" s="9"/>
      <c r="D41" s="9" t="s">
        <v>42</v>
      </c>
      <c r="E41" s="9"/>
      <c r="F41" s="9"/>
      <c r="G41" s="63"/>
      <c r="H41" s="191">
        <v>0</v>
      </c>
      <c r="I41" s="191">
        <v>0</v>
      </c>
      <c r="J41" s="191">
        <v>0</v>
      </c>
      <c r="K41" s="191">
        <v>0</v>
      </c>
      <c r="L41" s="191">
        <f t="shared" si="1"/>
        <v>0</v>
      </c>
      <c r="M41" s="27"/>
    </row>
    <row r="42" spans="1:13" ht="14.25" customHeight="1">
      <c r="A42" s="62">
        <v>24</v>
      </c>
      <c r="B42" s="114">
        <v>347</v>
      </c>
      <c r="C42" s="9"/>
      <c r="D42" s="9" t="s">
        <v>43</v>
      </c>
      <c r="E42" s="9"/>
      <c r="F42" s="9"/>
      <c r="G42" s="63"/>
      <c r="H42" s="191">
        <v>0</v>
      </c>
      <c r="I42" s="191">
        <v>0</v>
      </c>
      <c r="J42" s="191">
        <v>0</v>
      </c>
      <c r="K42" s="191">
        <v>0</v>
      </c>
      <c r="L42" s="191">
        <f t="shared" si="1"/>
        <v>0</v>
      </c>
      <c r="M42" s="27"/>
    </row>
    <row r="43" spans="1:13" ht="14.25" customHeight="1">
      <c r="A43" s="62">
        <v>25</v>
      </c>
      <c r="B43" s="114">
        <v>348</v>
      </c>
      <c r="C43" s="9"/>
      <c r="D43" s="9" t="s">
        <v>44</v>
      </c>
      <c r="E43" s="9"/>
      <c r="F43" s="9"/>
      <c r="G43" s="63"/>
      <c r="H43" s="191">
        <v>0</v>
      </c>
      <c r="I43" s="191">
        <v>0</v>
      </c>
      <c r="J43" s="191">
        <v>0</v>
      </c>
      <c r="K43" s="191">
        <v>0</v>
      </c>
      <c r="L43" s="191">
        <f t="shared" si="1"/>
        <v>0</v>
      </c>
      <c r="M43" s="27"/>
    </row>
    <row r="44" spans="1:13" ht="14.25" customHeight="1">
      <c r="A44" s="62">
        <v>26</v>
      </c>
      <c r="B44" s="114">
        <v>349</v>
      </c>
      <c r="C44" s="9"/>
      <c r="D44" s="9" t="s">
        <v>45</v>
      </c>
      <c r="E44" s="9"/>
      <c r="F44" s="9"/>
      <c r="G44" s="63"/>
      <c r="H44" s="191">
        <v>-67422.84</v>
      </c>
      <c r="I44" s="191">
        <v>-2914.0800000000004</v>
      </c>
      <c r="J44" s="191">
        <v>0</v>
      </c>
      <c r="K44" s="191">
        <v>0</v>
      </c>
      <c r="L44" s="191">
        <f t="shared" si="1"/>
        <v>-70336.92</v>
      </c>
      <c r="M44" s="27"/>
    </row>
    <row r="45" spans="1:13" ht="14.25" customHeight="1" thickBot="1">
      <c r="A45" s="62">
        <v>27</v>
      </c>
      <c r="B45" s="114"/>
      <c r="C45" s="9"/>
      <c r="D45" s="9"/>
      <c r="E45" s="87" t="s">
        <v>278</v>
      </c>
      <c r="F45" s="9"/>
      <c r="G45" s="63"/>
      <c r="H45" s="181">
        <f>SUM(H36:H44)</f>
        <v>-69393.08</v>
      </c>
      <c r="I45" s="210">
        <f>SUM(I36:I44)</f>
        <v>-2914.0800000000004</v>
      </c>
      <c r="J45" s="210">
        <f>SUM(J36:J44)</f>
        <v>0</v>
      </c>
      <c r="K45" s="210">
        <f>SUM(K36:K44)</f>
        <v>0</v>
      </c>
      <c r="L45" s="210">
        <f>SUM(L36:L44)</f>
        <v>-72307.16</v>
      </c>
      <c r="M45" s="27"/>
    </row>
    <row r="46" spans="1:13" ht="14.25" customHeight="1" thickTop="1">
      <c r="A46" s="1"/>
      <c r="B46" s="35"/>
      <c r="C46" s="27"/>
      <c r="D46" s="27"/>
      <c r="E46" s="27"/>
      <c r="F46" s="27"/>
      <c r="G46" s="33"/>
      <c r="H46" s="192"/>
      <c r="I46" s="192"/>
      <c r="J46" s="192"/>
      <c r="K46" s="192"/>
      <c r="L46" s="192"/>
      <c r="M46" s="27"/>
    </row>
    <row r="47" spans="1:13" ht="14.25" customHeight="1">
      <c r="A47" s="62"/>
      <c r="B47" s="114"/>
      <c r="C47" s="151" t="s">
        <v>293</v>
      </c>
      <c r="D47" s="152" t="s">
        <v>294</v>
      </c>
      <c r="E47" s="72"/>
      <c r="F47" s="72"/>
      <c r="G47" s="68"/>
      <c r="H47" s="191"/>
      <c r="I47" s="191"/>
      <c r="J47" s="191"/>
      <c r="K47" s="191"/>
      <c r="L47" s="191"/>
      <c r="M47" s="27"/>
    </row>
    <row r="48" spans="1:13" ht="14.25" customHeight="1">
      <c r="A48" s="62">
        <v>28</v>
      </c>
      <c r="B48" s="114">
        <v>371</v>
      </c>
      <c r="C48" s="9"/>
      <c r="D48" s="9" t="s">
        <v>22</v>
      </c>
      <c r="E48" s="9"/>
      <c r="F48" s="9"/>
      <c r="G48" s="63"/>
      <c r="H48" s="191">
        <v>-29799.64</v>
      </c>
      <c r="I48" s="191">
        <v>-3554.2799999999997</v>
      </c>
      <c r="J48" s="191">
        <v>0</v>
      </c>
      <c r="K48" s="191">
        <v>0</v>
      </c>
      <c r="L48" s="191">
        <f aca="true" t="shared" si="2" ref="L48:L58">SUM(H48:K48)</f>
        <v>-33353.92</v>
      </c>
      <c r="M48" s="27"/>
    </row>
    <row r="49" spans="1:13" ht="14.25" customHeight="1">
      <c r="A49" s="62">
        <v>29</v>
      </c>
      <c r="B49" s="114">
        <v>372</v>
      </c>
      <c r="C49" s="9"/>
      <c r="D49" s="9" t="s">
        <v>48</v>
      </c>
      <c r="E49" s="9"/>
      <c r="F49" s="9"/>
      <c r="G49" s="63"/>
      <c r="H49" s="191">
        <v>-1026358.8500000001</v>
      </c>
      <c r="I49" s="191">
        <v>-134678.62000000005</v>
      </c>
      <c r="J49" s="191">
        <v>23850.41</v>
      </c>
      <c r="K49" s="191">
        <v>0</v>
      </c>
      <c r="L49" s="191">
        <f t="shared" si="2"/>
        <v>-1137187.0600000003</v>
      </c>
      <c r="M49" s="27"/>
    </row>
    <row r="50" spans="1:13" ht="14.25" customHeight="1">
      <c r="A50" s="62">
        <v>30</v>
      </c>
      <c r="B50" s="114">
        <v>373</v>
      </c>
      <c r="C50" s="9"/>
      <c r="D50" s="9" t="s">
        <v>49</v>
      </c>
      <c r="E50" s="9"/>
      <c r="F50" s="9"/>
      <c r="G50" s="63"/>
      <c r="H50" s="191">
        <v>-503432.14000000025</v>
      </c>
      <c r="I50" s="191">
        <v>-332918.61000000004</v>
      </c>
      <c r="J50" s="191">
        <v>76285.37</v>
      </c>
      <c r="K50" s="191">
        <v>-17772.27</v>
      </c>
      <c r="L50" s="191">
        <f t="shared" si="2"/>
        <v>-777837.6500000003</v>
      </c>
      <c r="M50" s="27"/>
    </row>
    <row r="51" spans="1:13" ht="14.25" customHeight="1">
      <c r="A51" s="62">
        <v>31</v>
      </c>
      <c r="B51" s="114">
        <v>374</v>
      </c>
      <c r="C51" s="9"/>
      <c r="D51" s="9" t="s">
        <v>50</v>
      </c>
      <c r="E51" s="9"/>
      <c r="F51" s="9"/>
      <c r="G51" s="63"/>
      <c r="H51" s="191">
        <v>0</v>
      </c>
      <c r="I51" s="191">
        <v>0</v>
      </c>
      <c r="J51" s="191">
        <v>0</v>
      </c>
      <c r="K51" s="191">
        <v>0</v>
      </c>
      <c r="L51" s="191">
        <f t="shared" si="2"/>
        <v>0</v>
      </c>
      <c r="M51" s="27"/>
    </row>
    <row r="52" spans="1:13" ht="14.25" customHeight="1">
      <c r="A52" s="62">
        <v>32</v>
      </c>
      <c r="B52" s="114">
        <v>375</v>
      </c>
      <c r="C52" s="9"/>
      <c r="D52" s="9" t="s">
        <v>51</v>
      </c>
      <c r="E52" s="9"/>
      <c r="F52" s="9"/>
      <c r="G52" s="63"/>
      <c r="H52" s="191">
        <v>-11987.429999999998</v>
      </c>
      <c r="I52" s="191">
        <v>-3549.48</v>
      </c>
      <c r="J52" s="191">
        <v>0</v>
      </c>
      <c r="K52" s="191">
        <v>0</v>
      </c>
      <c r="L52" s="191">
        <f t="shared" si="2"/>
        <v>-15536.909999999998</v>
      </c>
      <c r="M52" s="27"/>
    </row>
    <row r="53" spans="1:13" ht="14.25" customHeight="1">
      <c r="A53" s="62">
        <v>33</v>
      </c>
      <c r="B53" s="114">
        <v>376</v>
      </c>
      <c r="C53" s="9"/>
      <c r="D53" s="9" t="s">
        <v>52</v>
      </c>
      <c r="E53" s="9"/>
      <c r="F53" s="9"/>
      <c r="G53" s="63"/>
      <c r="H53" s="191">
        <v>-293588.17</v>
      </c>
      <c r="I53" s="191">
        <v>-13822.080000000002</v>
      </c>
      <c r="J53" s="191">
        <v>0</v>
      </c>
      <c r="K53" s="191">
        <v>0</v>
      </c>
      <c r="L53" s="191">
        <f t="shared" si="2"/>
        <v>-307410.25</v>
      </c>
      <c r="M53" s="27"/>
    </row>
    <row r="54" spans="1:13" ht="14.25" customHeight="1">
      <c r="A54" s="62">
        <v>34</v>
      </c>
      <c r="B54" s="114">
        <v>377</v>
      </c>
      <c r="C54" s="9"/>
      <c r="D54" s="9" t="s">
        <v>53</v>
      </c>
      <c r="E54" s="9"/>
      <c r="F54" s="9"/>
      <c r="G54" s="63"/>
      <c r="H54" s="191">
        <v>-16928.800000000003</v>
      </c>
      <c r="I54" s="191">
        <v>-6842.76</v>
      </c>
      <c r="J54" s="191">
        <v>0</v>
      </c>
      <c r="K54" s="191">
        <v>-562.5</v>
      </c>
      <c r="L54" s="191">
        <f t="shared" si="2"/>
        <v>-24334.060000000005</v>
      </c>
      <c r="M54" s="27"/>
    </row>
    <row r="55" spans="1:13" ht="14.25" customHeight="1">
      <c r="A55" s="62">
        <v>35</v>
      </c>
      <c r="B55" s="114">
        <v>378</v>
      </c>
      <c r="C55" s="9"/>
      <c r="D55" s="9" t="s">
        <v>54</v>
      </c>
      <c r="E55" s="9"/>
      <c r="F55" s="9"/>
      <c r="G55" s="63"/>
      <c r="H55" s="191">
        <v>-88649.51000000001</v>
      </c>
      <c r="I55" s="191">
        <v>-22606.079999999994</v>
      </c>
      <c r="J55" s="191">
        <v>0</v>
      </c>
      <c r="K55" s="191">
        <v>0</v>
      </c>
      <c r="L55" s="191">
        <f t="shared" si="2"/>
        <v>-111255.59</v>
      </c>
      <c r="M55" s="27"/>
    </row>
    <row r="56" spans="1:13" ht="14.25" customHeight="1">
      <c r="A56" s="62">
        <v>36</v>
      </c>
      <c r="B56" s="114">
        <v>379</v>
      </c>
      <c r="C56" s="9"/>
      <c r="D56" s="9" t="s">
        <v>55</v>
      </c>
      <c r="E56" s="9"/>
      <c r="F56" s="9"/>
      <c r="G56" s="63"/>
      <c r="H56" s="191">
        <v>0</v>
      </c>
      <c r="I56" s="191">
        <v>0</v>
      </c>
      <c r="J56" s="191">
        <v>0</v>
      </c>
      <c r="K56" s="191">
        <v>0</v>
      </c>
      <c r="L56" s="191">
        <f t="shared" si="2"/>
        <v>0</v>
      </c>
      <c r="M56" s="27"/>
    </row>
    <row r="57" spans="1:13" ht="14.25" customHeight="1">
      <c r="A57" s="62">
        <v>37</v>
      </c>
      <c r="B57" s="114">
        <v>390</v>
      </c>
      <c r="C57" s="9"/>
      <c r="D57" s="9" t="s">
        <v>58</v>
      </c>
      <c r="E57" s="9"/>
      <c r="F57" s="9"/>
      <c r="G57" s="63"/>
      <c r="H57" s="191">
        <v>-33.79000000000001</v>
      </c>
      <c r="I57" s="191">
        <v>-33.24</v>
      </c>
      <c r="J57" s="191">
        <v>0</v>
      </c>
      <c r="K57" s="191">
        <v>0</v>
      </c>
      <c r="L57" s="191">
        <f t="shared" si="2"/>
        <v>-67.03000000000002</v>
      </c>
      <c r="M57" s="27"/>
    </row>
    <row r="58" spans="1:13" ht="14.25" customHeight="1">
      <c r="A58" s="62">
        <v>38</v>
      </c>
      <c r="B58" s="114">
        <v>391</v>
      </c>
      <c r="C58" s="9"/>
      <c r="D58" s="9" t="s">
        <v>112</v>
      </c>
      <c r="E58" s="9"/>
      <c r="F58" s="9"/>
      <c r="G58" s="63"/>
      <c r="H58" s="191">
        <v>-1200966.1400000001</v>
      </c>
      <c r="I58" s="191">
        <v>-47808</v>
      </c>
      <c r="J58" s="191">
        <v>0</v>
      </c>
      <c r="K58" s="191">
        <v>0</v>
      </c>
      <c r="L58" s="191">
        <f t="shared" si="2"/>
        <v>-1248774.1400000001</v>
      </c>
      <c r="M58" s="27"/>
    </row>
    <row r="59" spans="1:13" ht="14.25" customHeight="1">
      <c r="A59" s="108">
        <v>39</v>
      </c>
      <c r="B59" s="150"/>
      <c r="C59" s="19"/>
      <c r="D59" s="19"/>
      <c r="E59" s="84" t="s">
        <v>56</v>
      </c>
      <c r="F59" s="19"/>
      <c r="G59" s="64"/>
      <c r="H59" s="194">
        <f>SUM(H48:H58)</f>
        <v>-3171744.4700000007</v>
      </c>
      <c r="I59" s="194">
        <f>SUM(I48:I58)</f>
        <v>-565813.1500000001</v>
      </c>
      <c r="J59" s="194">
        <f>SUM(J48:J58)</f>
        <v>100135.78</v>
      </c>
      <c r="K59" s="194">
        <f>SUM(K48:K58)</f>
        <v>-18334.77</v>
      </c>
      <c r="L59" s="194">
        <f>SUM(L48:L58)</f>
        <v>-3655756.61</v>
      </c>
      <c r="M59" s="27"/>
    </row>
    <row r="60" spans="1:13" ht="14.25" customHeight="1" thickBot="1">
      <c r="A60" s="62">
        <v>40</v>
      </c>
      <c r="B60" s="114"/>
      <c r="C60" s="153"/>
      <c r="D60" s="9"/>
      <c r="E60" s="9"/>
      <c r="F60" s="86" t="s">
        <v>113</v>
      </c>
      <c r="G60" s="63"/>
      <c r="H60" s="181">
        <f>+H20+H28+H33+H45+H59</f>
        <v>-3346727.2200000007</v>
      </c>
      <c r="I60" s="210">
        <f>+I20+I28+I33+I45+I59</f>
        <v>-571707.3000000002</v>
      </c>
      <c r="J60" s="210">
        <f>+J20+J28+J33+J45+J59</f>
        <v>109594.45</v>
      </c>
      <c r="K60" s="210">
        <f>+K20+K28+K33+K45+K59</f>
        <v>-18334.77</v>
      </c>
      <c r="L60" s="210">
        <f>+L20+L28+L33+L45+L59</f>
        <v>-3827174.84</v>
      </c>
      <c r="M60" s="27"/>
    </row>
    <row r="61" spans="1:13" ht="13.5" thickTop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1:13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1:13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1:13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1:13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</sheetData>
  <sheetProtection/>
  <mergeCells count="3">
    <mergeCell ref="A1:L1"/>
    <mergeCell ref="A2:L2"/>
    <mergeCell ref="A3:L3"/>
  </mergeCells>
  <printOptions horizontalCentered="1"/>
  <pageMargins left="0.75" right="0.75" top="1" bottom="1" header="0.5" footer="0.5"/>
  <pageSetup firstPageNumber="1" useFirstPageNumber="1" fitToHeight="3" horizontalDpi="600" verticalDpi="600" orientation="portrait" scale="71" r:id="rId1"/>
  <headerFooter scaleWithDoc="0" alignWithMargins="0">
    <oddFooter>&amp;C&amp;F, Page &amp;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39"/>
  <sheetViews>
    <sheetView zoomScale="85" zoomScaleNormal="85" zoomScalePageLayoutView="0" workbookViewId="0" topLeftCell="A1">
      <selection activeCell="M1" sqref="M1:P16384"/>
    </sheetView>
  </sheetViews>
  <sheetFormatPr defaultColWidth="22.140625" defaultRowHeight="12.75"/>
  <cols>
    <col min="1" max="1" width="5.7109375" style="11" customWidth="1"/>
    <col min="2" max="2" width="5.7109375" style="16" customWidth="1"/>
    <col min="3" max="5" width="2.7109375" style="16" customWidth="1"/>
    <col min="6" max="6" width="6.00390625" style="16" bestFit="1" customWidth="1"/>
    <col min="7" max="7" width="30.7109375" style="11" customWidth="1"/>
    <col min="8" max="9" width="13.7109375" style="11" customWidth="1"/>
    <col min="10" max="10" width="15.28125" style="11" customWidth="1"/>
    <col min="11" max="16384" width="22.140625" style="11" customWidth="1"/>
  </cols>
  <sheetData>
    <row r="1" spans="1:10" ht="18">
      <c r="A1" s="245" t="s">
        <v>114</v>
      </c>
      <c r="B1" s="246"/>
      <c r="C1" s="246"/>
      <c r="D1" s="246"/>
      <c r="E1" s="246"/>
      <c r="F1" s="246"/>
      <c r="G1" s="246"/>
      <c r="H1" s="246"/>
      <c r="I1" s="246"/>
      <c r="J1" s="247"/>
    </row>
    <row r="2" spans="1:10" ht="15.75" customHeight="1">
      <c r="A2" s="248" t="s">
        <v>115</v>
      </c>
      <c r="B2" s="249"/>
      <c r="C2" s="249"/>
      <c r="D2" s="249"/>
      <c r="E2" s="249"/>
      <c r="F2" s="249"/>
      <c r="G2" s="249"/>
      <c r="H2" s="249"/>
      <c r="I2" s="249"/>
      <c r="J2" s="250"/>
    </row>
    <row r="3" spans="1:10" ht="12.75">
      <c r="A3" s="88"/>
      <c r="B3" s="89"/>
      <c r="C3" s="89"/>
      <c r="D3" s="89"/>
      <c r="E3" s="89"/>
      <c r="F3" s="89"/>
      <c r="G3" s="9"/>
      <c r="H3" s="90"/>
      <c r="I3" s="91"/>
      <c r="J3" s="48"/>
    </row>
    <row r="4" spans="1:12" ht="12.75" customHeight="1">
      <c r="A4" s="92"/>
      <c r="B4" s="93"/>
      <c r="C4" s="93"/>
      <c r="D4" s="94"/>
      <c r="E4" s="94"/>
      <c r="F4" s="94"/>
      <c r="G4" s="95"/>
      <c r="H4" s="95"/>
      <c r="I4" s="96"/>
      <c r="J4" s="97" t="s">
        <v>116</v>
      </c>
      <c r="K4" s="12"/>
      <c r="L4" s="12"/>
    </row>
    <row r="5" spans="1:10" ht="12.75" customHeight="1">
      <c r="A5" s="98"/>
      <c r="B5" s="41"/>
      <c r="C5" s="41"/>
      <c r="D5" s="49"/>
      <c r="E5" s="49"/>
      <c r="F5" s="49"/>
      <c r="G5" s="36"/>
      <c r="H5" s="36" t="s">
        <v>117</v>
      </c>
      <c r="I5" s="20" t="s">
        <v>117</v>
      </c>
      <c r="J5" s="37" t="s">
        <v>8</v>
      </c>
    </row>
    <row r="6" spans="1:10" ht="12.75" customHeight="1">
      <c r="A6" s="98"/>
      <c r="B6" s="41"/>
      <c r="C6" s="41"/>
      <c r="D6" s="49"/>
      <c r="E6" s="49"/>
      <c r="F6" s="49"/>
      <c r="G6" s="36"/>
      <c r="H6" s="37" t="s">
        <v>232</v>
      </c>
      <c r="I6" s="21" t="s">
        <v>295</v>
      </c>
      <c r="J6" s="37" t="s">
        <v>118</v>
      </c>
    </row>
    <row r="7" spans="1:10" ht="12.75" customHeight="1">
      <c r="A7" s="99" t="s">
        <v>5</v>
      </c>
      <c r="B7" s="42"/>
      <c r="C7" s="42"/>
      <c r="D7" s="50"/>
      <c r="E7" s="50"/>
      <c r="F7" s="50"/>
      <c r="G7" s="37" t="s">
        <v>119</v>
      </c>
      <c r="H7" s="37" t="s">
        <v>233</v>
      </c>
      <c r="I7" s="21" t="s">
        <v>233</v>
      </c>
      <c r="J7" s="100" t="s">
        <v>296</v>
      </c>
    </row>
    <row r="8" spans="1:10" ht="12.75" customHeight="1" thickBot="1">
      <c r="A8" s="101" t="s">
        <v>9</v>
      </c>
      <c r="B8" s="43" t="s">
        <v>107</v>
      </c>
      <c r="C8" s="43"/>
      <c r="D8" s="53"/>
      <c r="E8" s="53"/>
      <c r="F8" s="53"/>
      <c r="G8" s="38" t="s">
        <v>10</v>
      </c>
      <c r="H8" s="38" t="s">
        <v>11</v>
      </c>
      <c r="I8" s="22" t="s">
        <v>12</v>
      </c>
      <c r="J8" s="38" t="s">
        <v>13</v>
      </c>
    </row>
    <row r="9" spans="1:10" ht="15.75" customHeight="1">
      <c r="A9" s="99">
        <v>1</v>
      </c>
      <c r="B9" s="44"/>
      <c r="C9" s="52" t="s">
        <v>285</v>
      </c>
      <c r="D9" s="51" t="s">
        <v>298</v>
      </c>
      <c r="E9" s="51"/>
      <c r="F9" s="51"/>
      <c r="G9" s="46"/>
      <c r="H9" s="46"/>
      <c r="I9" s="13"/>
      <c r="J9" s="46"/>
    </row>
    <row r="10" spans="1:10" ht="15.75" customHeight="1">
      <c r="A10" s="102">
        <f aca="true" t="shared" si="0" ref="A10:A39">SUM(A9+1)</f>
        <v>2</v>
      </c>
      <c r="B10" s="23">
        <v>601</v>
      </c>
      <c r="C10" s="23"/>
      <c r="D10" s="54"/>
      <c r="E10" s="55" t="s">
        <v>120</v>
      </c>
      <c r="F10" s="55"/>
      <c r="G10" s="56"/>
      <c r="H10" s="47"/>
      <c r="I10" s="14"/>
      <c r="J10" s="56"/>
    </row>
    <row r="11" spans="1:10" ht="15.75" customHeight="1">
      <c r="A11" s="102">
        <f t="shared" si="0"/>
        <v>3</v>
      </c>
      <c r="B11" s="23"/>
      <c r="C11" s="23"/>
      <c r="D11" s="54"/>
      <c r="E11" s="55"/>
      <c r="F11" s="55">
        <v>601.1</v>
      </c>
      <c r="G11" s="56" t="s">
        <v>300</v>
      </c>
      <c r="H11" s="195">
        <v>0</v>
      </c>
      <c r="I11" s="196">
        <v>0</v>
      </c>
      <c r="J11" s="197">
        <f>H11-I11</f>
        <v>0</v>
      </c>
    </row>
    <row r="12" spans="1:10" ht="15.75" customHeight="1">
      <c r="A12" s="102">
        <f t="shared" si="0"/>
        <v>4</v>
      </c>
      <c r="B12" s="23"/>
      <c r="C12" s="23"/>
      <c r="D12" s="54"/>
      <c r="E12" s="55"/>
      <c r="F12" s="55">
        <v>601.2</v>
      </c>
      <c r="G12" s="56" t="s">
        <v>301</v>
      </c>
      <c r="H12" s="195">
        <v>0</v>
      </c>
      <c r="I12" s="196">
        <v>0</v>
      </c>
      <c r="J12" s="197">
        <f>H12-I12</f>
        <v>0</v>
      </c>
    </row>
    <row r="13" spans="1:10" ht="15.75" customHeight="1">
      <c r="A13" s="102">
        <f t="shared" si="0"/>
        <v>5</v>
      </c>
      <c r="B13" s="23"/>
      <c r="C13" s="23"/>
      <c r="D13" s="54"/>
      <c r="E13" s="55"/>
      <c r="F13" s="55">
        <v>601.3</v>
      </c>
      <c r="G13" s="56" t="s">
        <v>302</v>
      </c>
      <c r="H13" s="196">
        <v>0</v>
      </c>
      <c r="I13" s="196">
        <v>0</v>
      </c>
      <c r="J13" s="196">
        <f>H13-I13</f>
        <v>0</v>
      </c>
    </row>
    <row r="14" spans="1:10" ht="15.75" customHeight="1">
      <c r="A14" s="102">
        <f t="shared" si="0"/>
        <v>6</v>
      </c>
      <c r="B14" s="23"/>
      <c r="C14" s="23"/>
      <c r="D14" s="54"/>
      <c r="E14" s="55"/>
      <c r="F14" s="55"/>
      <c r="G14" s="56" t="s">
        <v>299</v>
      </c>
      <c r="H14" s="201">
        <f>SUM(H11:H13)</f>
        <v>0</v>
      </c>
      <c r="I14" s="201">
        <f>SUM(I11:I13)</f>
        <v>0</v>
      </c>
      <c r="J14" s="201">
        <f>SUM(J11:J13)</f>
        <v>0</v>
      </c>
    </row>
    <row r="15" spans="1:10" ht="15.75" customHeight="1">
      <c r="A15" s="102">
        <f t="shared" si="0"/>
        <v>7</v>
      </c>
      <c r="B15" s="23">
        <v>602</v>
      </c>
      <c r="C15" s="23"/>
      <c r="D15" s="54"/>
      <c r="E15" s="55" t="s">
        <v>121</v>
      </c>
      <c r="F15" s="55"/>
      <c r="G15" s="56"/>
      <c r="H15" s="196"/>
      <c r="I15" s="196"/>
      <c r="J15" s="196"/>
    </row>
    <row r="16" spans="1:10" ht="15.75" customHeight="1">
      <c r="A16" s="102">
        <f t="shared" si="0"/>
        <v>8</v>
      </c>
      <c r="B16" s="23"/>
      <c r="C16" s="23"/>
      <c r="D16" s="54"/>
      <c r="E16" s="55"/>
      <c r="F16" s="55">
        <v>602.1</v>
      </c>
      <c r="G16" s="56" t="s">
        <v>300</v>
      </c>
      <c r="H16" s="196">
        <v>0</v>
      </c>
      <c r="I16" s="196">
        <v>0</v>
      </c>
      <c r="J16" s="198">
        <f>H16-I16</f>
        <v>0</v>
      </c>
    </row>
    <row r="17" spans="1:10" ht="15.75" customHeight="1">
      <c r="A17" s="102">
        <f t="shared" si="0"/>
        <v>9</v>
      </c>
      <c r="B17" s="23"/>
      <c r="C17" s="23"/>
      <c r="D17" s="54"/>
      <c r="E17" s="55"/>
      <c r="F17" s="55">
        <v>602.2</v>
      </c>
      <c r="G17" s="56" t="s">
        <v>301</v>
      </c>
      <c r="H17" s="196">
        <v>0</v>
      </c>
      <c r="I17" s="196">
        <v>0</v>
      </c>
      <c r="J17" s="198">
        <f>H17-I17</f>
        <v>0</v>
      </c>
    </row>
    <row r="18" spans="1:10" ht="15.75" customHeight="1">
      <c r="A18" s="102">
        <f t="shared" si="0"/>
        <v>10</v>
      </c>
      <c r="B18" s="23"/>
      <c r="C18" s="23"/>
      <c r="D18" s="54"/>
      <c r="E18" s="55"/>
      <c r="F18" s="55">
        <v>602.3</v>
      </c>
      <c r="G18" s="56" t="s">
        <v>302</v>
      </c>
      <c r="H18" s="199">
        <v>0</v>
      </c>
      <c r="I18" s="196">
        <v>0</v>
      </c>
      <c r="J18" s="198">
        <f>H18-I18</f>
        <v>0</v>
      </c>
    </row>
    <row r="19" spans="1:10" ht="15.75" customHeight="1">
      <c r="A19" s="102">
        <f t="shared" si="0"/>
        <v>11</v>
      </c>
      <c r="B19" s="24"/>
      <c r="C19" s="23"/>
      <c r="D19" s="54"/>
      <c r="E19" s="55"/>
      <c r="F19" s="55"/>
      <c r="G19" s="56" t="s">
        <v>299</v>
      </c>
      <c r="H19" s="202">
        <f>SUM(H16:H18)</f>
        <v>0</v>
      </c>
      <c r="I19" s="202">
        <f>SUM(I16:I18)</f>
        <v>0</v>
      </c>
      <c r="J19" s="203">
        <f>SUM(J16:J18)</f>
        <v>0</v>
      </c>
    </row>
    <row r="20" spans="1:10" ht="15.75" customHeight="1">
      <c r="A20" s="102">
        <f t="shared" si="0"/>
        <v>12</v>
      </c>
      <c r="B20" s="23">
        <v>603</v>
      </c>
      <c r="C20" s="23"/>
      <c r="D20" s="54"/>
      <c r="E20" s="55" t="s">
        <v>122</v>
      </c>
      <c r="F20" s="55"/>
      <c r="G20" s="56"/>
      <c r="H20" s="196"/>
      <c r="I20" s="196"/>
      <c r="J20" s="198"/>
    </row>
    <row r="21" spans="1:10" ht="15.75" customHeight="1">
      <c r="A21" s="102">
        <f t="shared" si="0"/>
        <v>13</v>
      </c>
      <c r="B21" s="23"/>
      <c r="C21" s="23"/>
      <c r="D21" s="54"/>
      <c r="E21" s="55"/>
      <c r="F21" s="55">
        <v>603.1</v>
      </c>
      <c r="G21" s="56" t="s">
        <v>303</v>
      </c>
      <c r="H21" s="196">
        <v>0</v>
      </c>
      <c r="I21" s="196">
        <v>0</v>
      </c>
      <c r="J21" s="198">
        <f>H21-I21</f>
        <v>0</v>
      </c>
    </row>
    <row r="22" spans="1:10" ht="15.75" customHeight="1">
      <c r="A22" s="102">
        <f t="shared" si="0"/>
        <v>14</v>
      </c>
      <c r="B22" s="23"/>
      <c r="C22" s="23"/>
      <c r="D22" s="54"/>
      <c r="E22" s="55"/>
      <c r="F22" s="55">
        <v>603.2</v>
      </c>
      <c r="G22" s="56" t="s">
        <v>304</v>
      </c>
      <c r="H22" s="196">
        <v>0</v>
      </c>
      <c r="I22" s="196">
        <v>0</v>
      </c>
      <c r="J22" s="198">
        <f>H22-I22</f>
        <v>0</v>
      </c>
    </row>
    <row r="23" spans="1:10" ht="15.75" customHeight="1">
      <c r="A23" s="102">
        <f t="shared" si="0"/>
        <v>15</v>
      </c>
      <c r="B23" s="23"/>
      <c r="C23" s="23"/>
      <c r="D23" s="54"/>
      <c r="E23" s="55"/>
      <c r="F23" s="55"/>
      <c r="G23" s="56" t="s">
        <v>299</v>
      </c>
      <c r="H23" s="203">
        <f>SUM(H21:H22)</f>
        <v>0</v>
      </c>
      <c r="I23" s="201">
        <f>SUM(I21:I22)</f>
        <v>0</v>
      </c>
      <c r="J23" s="203">
        <f>SUM(J21:J22)</f>
        <v>0</v>
      </c>
    </row>
    <row r="24" spans="1:10" ht="15.75" customHeight="1">
      <c r="A24" s="102">
        <f t="shared" si="0"/>
        <v>16</v>
      </c>
      <c r="B24" s="23">
        <v>604</v>
      </c>
      <c r="C24" s="23"/>
      <c r="D24" s="54"/>
      <c r="E24" s="55" t="s">
        <v>123</v>
      </c>
      <c r="F24" s="55"/>
      <c r="G24" s="56"/>
      <c r="H24" s="196">
        <v>0</v>
      </c>
      <c r="I24" s="196">
        <v>0</v>
      </c>
      <c r="J24" s="198">
        <f aca="true" t="shared" si="1" ref="J24:J29">H24-I24</f>
        <v>0</v>
      </c>
    </row>
    <row r="25" spans="1:10" ht="15.75" customHeight="1">
      <c r="A25" s="102">
        <f t="shared" si="0"/>
        <v>17</v>
      </c>
      <c r="B25" s="23">
        <v>605</v>
      </c>
      <c r="C25" s="23"/>
      <c r="D25" s="54"/>
      <c r="E25" s="55" t="s">
        <v>124</v>
      </c>
      <c r="F25" s="55"/>
      <c r="G25" s="56"/>
      <c r="H25" s="196">
        <v>0</v>
      </c>
      <c r="I25" s="196">
        <v>0</v>
      </c>
      <c r="J25" s="198">
        <f t="shared" si="1"/>
        <v>0</v>
      </c>
    </row>
    <row r="26" spans="1:10" ht="15.75" customHeight="1">
      <c r="A26" s="102">
        <f t="shared" si="0"/>
        <v>18</v>
      </c>
      <c r="B26" s="23">
        <v>606</v>
      </c>
      <c r="C26" s="23"/>
      <c r="D26" s="54"/>
      <c r="E26" s="55" t="s">
        <v>125</v>
      </c>
      <c r="F26" s="55"/>
      <c r="G26" s="56"/>
      <c r="H26" s="196">
        <v>0</v>
      </c>
      <c r="I26" s="196">
        <v>0</v>
      </c>
      <c r="J26" s="198">
        <f t="shared" si="1"/>
        <v>0</v>
      </c>
    </row>
    <row r="27" spans="1:10" ht="15.75" customHeight="1">
      <c r="A27" s="102">
        <f t="shared" si="0"/>
        <v>19</v>
      </c>
      <c r="B27" s="23">
        <v>607</v>
      </c>
      <c r="C27" s="23"/>
      <c r="D27" s="54"/>
      <c r="E27" s="55" t="s">
        <v>126</v>
      </c>
      <c r="F27" s="55"/>
      <c r="G27" s="56"/>
      <c r="H27" s="200">
        <v>0</v>
      </c>
      <c r="I27" s="196">
        <v>0</v>
      </c>
      <c r="J27" s="198">
        <f t="shared" si="1"/>
        <v>0</v>
      </c>
    </row>
    <row r="28" spans="1:10" ht="15.75" customHeight="1">
      <c r="A28" s="102">
        <f t="shared" si="0"/>
        <v>20</v>
      </c>
      <c r="B28" s="23">
        <v>608</v>
      </c>
      <c r="C28" s="23"/>
      <c r="D28" s="54"/>
      <c r="E28" s="55" t="s">
        <v>127</v>
      </c>
      <c r="F28" s="55"/>
      <c r="G28" s="56"/>
      <c r="H28" s="196">
        <v>0</v>
      </c>
      <c r="I28" s="196">
        <v>0</v>
      </c>
      <c r="J28" s="198">
        <f t="shared" si="1"/>
        <v>0</v>
      </c>
    </row>
    <row r="29" spans="1:10" ht="15.75" customHeight="1">
      <c r="A29" s="102">
        <f t="shared" si="0"/>
        <v>21</v>
      </c>
      <c r="B29" s="23">
        <v>609</v>
      </c>
      <c r="C29" s="23"/>
      <c r="D29" s="54"/>
      <c r="E29" s="55" t="s">
        <v>128</v>
      </c>
      <c r="F29" s="55"/>
      <c r="G29" s="56"/>
      <c r="H29" s="196">
        <v>0</v>
      </c>
      <c r="I29" s="196">
        <v>0</v>
      </c>
      <c r="J29" s="198">
        <f t="shared" si="1"/>
        <v>0</v>
      </c>
    </row>
    <row r="30" spans="1:10" ht="15.75" customHeight="1">
      <c r="A30" s="102">
        <f t="shared" si="0"/>
        <v>22</v>
      </c>
      <c r="B30" s="39"/>
      <c r="C30" s="23"/>
      <c r="D30" s="54"/>
      <c r="E30" s="55" t="s">
        <v>299</v>
      </c>
      <c r="F30" s="55"/>
      <c r="G30" s="56"/>
      <c r="H30" s="201">
        <v>0</v>
      </c>
      <c r="I30" s="201">
        <v>0</v>
      </c>
      <c r="J30" s="203">
        <f>SUM(J24:J29)</f>
        <v>0</v>
      </c>
    </row>
    <row r="31" spans="1:10" ht="15.75" customHeight="1">
      <c r="A31" s="103">
        <f t="shared" si="0"/>
        <v>23</v>
      </c>
      <c r="B31" s="39"/>
      <c r="C31" s="23"/>
      <c r="D31" s="54"/>
      <c r="E31" s="55" t="s">
        <v>305</v>
      </c>
      <c r="F31" s="55"/>
      <c r="G31" s="56"/>
      <c r="H31" s="201">
        <f>+H30+H23+H19+H14</f>
        <v>0</v>
      </c>
      <c r="I31" s="201">
        <f>+I30+I23+I19+I14</f>
        <v>0</v>
      </c>
      <c r="J31" s="203">
        <f>+J30+J23+J19+J14</f>
        <v>0</v>
      </c>
    </row>
    <row r="32" spans="1:10" ht="15.75" customHeight="1">
      <c r="A32" s="103"/>
      <c r="B32" s="40"/>
      <c r="C32" s="23"/>
      <c r="D32" s="54"/>
      <c r="E32" s="55"/>
      <c r="F32" s="55"/>
      <c r="G32" s="56"/>
      <c r="H32" s="196"/>
      <c r="I32" s="196"/>
      <c r="J32" s="198"/>
    </row>
    <row r="33" spans="1:11" ht="15.75" customHeight="1">
      <c r="A33" s="103">
        <f>SUM(A31+1)</f>
        <v>24</v>
      </c>
      <c r="B33" s="45"/>
      <c r="C33" s="57" t="s">
        <v>287</v>
      </c>
      <c r="D33" s="58" t="s">
        <v>306</v>
      </c>
      <c r="E33" s="55"/>
      <c r="F33" s="55"/>
      <c r="G33" s="56"/>
      <c r="H33" s="196"/>
      <c r="I33" s="200"/>
      <c r="J33" s="200"/>
      <c r="K33" s="15"/>
    </row>
    <row r="34" spans="1:10" ht="15.75" customHeight="1">
      <c r="A34" s="103">
        <f t="shared" si="0"/>
        <v>25</v>
      </c>
      <c r="B34" s="45">
        <v>611</v>
      </c>
      <c r="C34" s="23"/>
      <c r="D34" s="54"/>
      <c r="E34" s="55" t="s">
        <v>129</v>
      </c>
      <c r="F34" s="55"/>
      <c r="G34" s="56"/>
      <c r="H34" s="196">
        <v>0</v>
      </c>
      <c r="I34" s="196">
        <v>0</v>
      </c>
      <c r="J34" s="200">
        <f>H34-I34</f>
        <v>0</v>
      </c>
    </row>
    <row r="35" spans="1:10" ht="15.75" customHeight="1">
      <c r="A35" s="103">
        <f t="shared" si="0"/>
        <v>26</v>
      </c>
      <c r="B35" s="45">
        <v>612</v>
      </c>
      <c r="C35" s="23"/>
      <c r="D35" s="54"/>
      <c r="E35" s="55" t="s">
        <v>130</v>
      </c>
      <c r="F35" s="55"/>
      <c r="G35" s="56"/>
      <c r="H35" s="200">
        <v>0</v>
      </c>
      <c r="I35" s="196">
        <v>0</v>
      </c>
      <c r="J35" s="200">
        <f>H35-I35</f>
        <v>0</v>
      </c>
    </row>
    <row r="36" spans="1:10" ht="15.75" customHeight="1">
      <c r="A36" s="103">
        <f t="shared" si="0"/>
        <v>27</v>
      </c>
      <c r="B36" s="45">
        <v>613</v>
      </c>
      <c r="C36" s="23"/>
      <c r="D36" s="54"/>
      <c r="E36" s="55" t="s">
        <v>131</v>
      </c>
      <c r="F36" s="55"/>
      <c r="G36" s="56"/>
      <c r="H36" s="200">
        <v>0</v>
      </c>
      <c r="I36" s="196">
        <v>0</v>
      </c>
      <c r="J36" s="200">
        <f>H36-I36</f>
        <v>0</v>
      </c>
    </row>
    <row r="37" spans="1:10" ht="15.75" customHeight="1">
      <c r="A37" s="103">
        <f t="shared" si="0"/>
        <v>28</v>
      </c>
      <c r="B37" s="45">
        <v>614</v>
      </c>
      <c r="C37" s="23"/>
      <c r="D37" s="54"/>
      <c r="E37" s="55" t="s">
        <v>132</v>
      </c>
      <c r="F37" s="55"/>
      <c r="G37" s="56"/>
      <c r="H37" s="200">
        <v>-2863.08</v>
      </c>
      <c r="I37" s="196">
        <v>-2697.59</v>
      </c>
      <c r="J37" s="200">
        <f>H37-I37</f>
        <v>-165.48999999999978</v>
      </c>
    </row>
    <row r="38" spans="1:10" ht="15.75" customHeight="1">
      <c r="A38" s="103">
        <f t="shared" si="0"/>
        <v>29</v>
      </c>
      <c r="B38" s="45"/>
      <c r="C38" s="23"/>
      <c r="D38" s="54"/>
      <c r="E38" s="55" t="s">
        <v>307</v>
      </c>
      <c r="F38" s="55"/>
      <c r="G38" s="56"/>
      <c r="H38" s="204">
        <f>SUM(H34:H37)</f>
        <v>-2863.08</v>
      </c>
      <c r="I38" s="204">
        <f>SUM(I34:I37)</f>
        <v>-2697.59</v>
      </c>
      <c r="J38" s="204">
        <f>SUM(J34:J37)</f>
        <v>-165.48999999999978</v>
      </c>
    </row>
    <row r="39" spans="1:10" ht="15.75" customHeight="1" thickBot="1">
      <c r="A39" s="102">
        <f t="shared" si="0"/>
        <v>30</v>
      </c>
      <c r="B39" s="104">
        <v>501</v>
      </c>
      <c r="C39" s="23"/>
      <c r="D39" s="54"/>
      <c r="E39" s="55"/>
      <c r="F39" s="55" t="s">
        <v>308</v>
      </c>
      <c r="G39" s="56"/>
      <c r="H39" s="205">
        <f>+H31+H38</f>
        <v>-2863.08</v>
      </c>
      <c r="I39" s="205">
        <f>+I31+I38</f>
        <v>-2697.59</v>
      </c>
      <c r="J39" s="206">
        <f>+J31+J38</f>
        <v>-165.48999999999978</v>
      </c>
    </row>
    <row r="40" ht="12" thickTop="1"/>
  </sheetData>
  <sheetProtection/>
  <mergeCells count="2">
    <mergeCell ref="A1:J1"/>
    <mergeCell ref="A2:J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90" r:id="rId1"/>
  <headerFooter scaleWithDoc="0" alignWithMargins="0">
    <oddFooter>&amp;C&amp;F, Page &amp;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2"/>
  <sheetViews>
    <sheetView zoomScale="85" zoomScaleNormal="85" zoomScalePageLayoutView="0" workbookViewId="0" topLeftCell="A1">
      <selection activeCell="E36" sqref="E36"/>
    </sheetView>
  </sheetViews>
  <sheetFormatPr defaultColWidth="9.140625" defaultRowHeight="12.75"/>
  <cols>
    <col min="1" max="2" width="5.7109375" style="60" customWidth="1"/>
    <col min="3" max="5" width="1.7109375" style="60" customWidth="1"/>
    <col min="6" max="6" width="40.140625" style="60" bestFit="1" customWidth="1"/>
    <col min="7" max="9" width="2.7109375" style="60" customWidth="1"/>
    <col min="10" max="11" width="11.7109375" style="60" customWidth="1"/>
    <col min="12" max="12" width="14.7109375" style="60" customWidth="1"/>
    <col min="13" max="16384" width="9.140625" style="60" customWidth="1"/>
  </cols>
  <sheetData>
    <row r="1" spans="1:12" ht="18">
      <c r="A1" s="227" t="s">
        <v>133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">
      <c r="A2" s="230" t="s">
        <v>134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ht="12.75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155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3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  <c r="M7" s="60" t="s">
        <v>137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62"/>
      <c r="B10" s="63"/>
      <c r="C10" s="87" t="s">
        <v>285</v>
      </c>
      <c r="D10" s="152" t="s">
        <v>309</v>
      </c>
      <c r="E10" s="152"/>
      <c r="F10" s="151"/>
      <c r="G10" s="40"/>
      <c r="H10" s="40"/>
      <c r="I10" s="69"/>
      <c r="J10" s="69"/>
      <c r="K10" s="69"/>
      <c r="L10" s="63"/>
    </row>
    <row r="11" spans="1:12" ht="12.75">
      <c r="A11" s="62"/>
      <c r="B11" s="63"/>
      <c r="C11" s="9"/>
      <c r="D11" s="87"/>
      <c r="E11" s="87" t="s">
        <v>310</v>
      </c>
      <c r="F11" s="87"/>
      <c r="G11" s="40"/>
      <c r="H11" s="40"/>
      <c r="I11" s="69"/>
      <c r="J11" s="183"/>
      <c r="K11" s="183"/>
      <c r="L11" s="191"/>
    </row>
    <row r="12" spans="1:12" ht="12.75">
      <c r="A12" s="62">
        <f aca="true" t="shared" si="0" ref="A12:A29">SUM(A11+1)</f>
        <v>1</v>
      </c>
      <c r="B12" s="114">
        <v>701</v>
      </c>
      <c r="C12" s="59"/>
      <c r="D12" s="59"/>
      <c r="E12" s="59"/>
      <c r="F12" s="9" t="s">
        <v>142</v>
      </c>
      <c r="G12" s="109" t="s">
        <v>139</v>
      </c>
      <c r="H12" s="109" t="s">
        <v>140</v>
      </c>
      <c r="I12" s="62"/>
      <c r="J12" s="183">
        <v>164.67</v>
      </c>
      <c r="K12" s="183">
        <v>435.66</v>
      </c>
      <c r="L12" s="191">
        <f>J12-K12</f>
        <v>-270.99</v>
      </c>
    </row>
    <row r="13" spans="1:12" ht="12.75">
      <c r="A13" s="62">
        <f t="shared" si="0"/>
        <v>2</v>
      </c>
      <c r="B13" s="114">
        <v>701</v>
      </c>
      <c r="C13" s="59"/>
      <c r="D13" s="59"/>
      <c r="E13" s="59"/>
      <c r="F13" s="9" t="s">
        <v>143</v>
      </c>
      <c r="G13" s="109"/>
      <c r="H13" s="109"/>
      <c r="I13" s="62" t="s">
        <v>141</v>
      </c>
      <c r="J13" s="183"/>
      <c r="K13" s="183"/>
      <c r="L13" s="191">
        <f>J13-K13</f>
        <v>0</v>
      </c>
    </row>
    <row r="14" spans="1:12" ht="12.75">
      <c r="A14" s="62">
        <f t="shared" si="0"/>
        <v>3</v>
      </c>
      <c r="B14" s="114">
        <v>702</v>
      </c>
      <c r="C14" s="59"/>
      <c r="D14" s="59"/>
      <c r="E14" s="59"/>
      <c r="F14" s="9" t="s">
        <v>144</v>
      </c>
      <c r="G14" s="109" t="s">
        <v>139</v>
      </c>
      <c r="H14" s="109" t="s">
        <v>140</v>
      </c>
      <c r="I14" s="62"/>
      <c r="J14" s="183">
        <v>988.29</v>
      </c>
      <c r="K14" s="183">
        <v>692.9000000000001</v>
      </c>
      <c r="L14" s="191">
        <f>J14-K14</f>
        <v>295.3899999999999</v>
      </c>
    </row>
    <row r="15" spans="1:12" ht="12.75">
      <c r="A15" s="62">
        <f t="shared" si="0"/>
        <v>4</v>
      </c>
      <c r="B15" s="114">
        <v>703</v>
      </c>
      <c r="C15" s="59"/>
      <c r="D15" s="59"/>
      <c r="E15" s="59"/>
      <c r="F15" s="9" t="s">
        <v>145</v>
      </c>
      <c r="G15" s="109" t="s">
        <v>139</v>
      </c>
      <c r="H15" s="109"/>
      <c r="I15" s="62"/>
      <c r="J15" s="183">
        <v>49169.729999999996</v>
      </c>
      <c r="K15" s="183">
        <v>25087.54</v>
      </c>
      <c r="L15" s="191">
        <f>J15-K15</f>
        <v>24082.189999999995</v>
      </c>
    </row>
    <row r="16" spans="1:12" ht="12.75">
      <c r="A16" s="62">
        <f t="shared" si="0"/>
        <v>5</v>
      </c>
      <c r="B16" s="114">
        <v>704</v>
      </c>
      <c r="C16" s="59"/>
      <c r="D16" s="59"/>
      <c r="E16" s="59"/>
      <c r="F16" s="9" t="s">
        <v>146</v>
      </c>
      <c r="G16" s="109" t="s">
        <v>139</v>
      </c>
      <c r="H16" s="109" t="s">
        <v>140</v>
      </c>
      <c r="I16" s="62" t="s">
        <v>141</v>
      </c>
      <c r="J16" s="183">
        <v>0</v>
      </c>
      <c r="K16" s="183">
        <v>0</v>
      </c>
      <c r="L16" s="191">
        <f>J16-K16</f>
        <v>0</v>
      </c>
    </row>
    <row r="17" spans="1:12" ht="12.75">
      <c r="A17" s="62"/>
      <c r="B17" s="114"/>
      <c r="C17" s="59"/>
      <c r="D17" s="59"/>
      <c r="E17" s="59"/>
      <c r="F17" s="9"/>
      <c r="G17" s="109"/>
      <c r="H17" s="109"/>
      <c r="I17" s="62"/>
      <c r="J17" s="183"/>
      <c r="K17" s="183"/>
      <c r="L17" s="191"/>
    </row>
    <row r="18" spans="1:12" ht="12.75">
      <c r="A18" s="62"/>
      <c r="B18" s="63"/>
      <c r="C18" s="9"/>
      <c r="D18" s="9"/>
      <c r="E18" s="87" t="s">
        <v>311</v>
      </c>
      <c r="F18" s="87"/>
      <c r="G18" s="109"/>
      <c r="H18" s="109"/>
      <c r="I18" s="62"/>
      <c r="J18" s="183"/>
      <c r="K18" s="183"/>
      <c r="L18" s="191"/>
    </row>
    <row r="19" spans="1:12" ht="12.75">
      <c r="A19" s="62">
        <v>6</v>
      </c>
      <c r="B19" s="114">
        <v>706</v>
      </c>
      <c r="C19" s="59"/>
      <c r="D19" s="59"/>
      <c r="E19" s="59"/>
      <c r="F19" s="9" t="s">
        <v>147</v>
      </c>
      <c r="G19" s="109" t="s">
        <v>139</v>
      </c>
      <c r="H19" s="109" t="s">
        <v>140</v>
      </c>
      <c r="I19" s="62"/>
      <c r="J19" s="183">
        <v>371.51000000000005</v>
      </c>
      <c r="K19" s="183">
        <v>897.1099999999999</v>
      </c>
      <c r="L19" s="191">
        <f aca="true" t="shared" si="1" ref="L19:L28">J19-K19</f>
        <v>-525.5999999999999</v>
      </c>
    </row>
    <row r="20" spans="1:12" ht="12.75">
      <c r="A20" s="62">
        <f t="shared" si="0"/>
        <v>7</v>
      </c>
      <c r="B20" s="114">
        <v>706</v>
      </c>
      <c r="C20" s="59"/>
      <c r="D20" s="59"/>
      <c r="E20" s="59"/>
      <c r="F20" s="9" t="s">
        <v>148</v>
      </c>
      <c r="G20" s="109"/>
      <c r="H20" s="109"/>
      <c r="I20" s="62" t="s">
        <v>141</v>
      </c>
      <c r="J20" s="183"/>
      <c r="K20" s="183"/>
      <c r="L20" s="191">
        <f t="shared" si="1"/>
        <v>0</v>
      </c>
    </row>
    <row r="21" spans="1:12" ht="12.75">
      <c r="A21" s="62">
        <f t="shared" si="0"/>
        <v>8</v>
      </c>
      <c r="B21" s="114">
        <v>707</v>
      </c>
      <c r="C21" s="59"/>
      <c r="D21" s="59"/>
      <c r="E21" s="59"/>
      <c r="F21" s="9" t="s">
        <v>149</v>
      </c>
      <c r="G21" s="109" t="s">
        <v>139</v>
      </c>
      <c r="H21" s="109" t="s">
        <v>140</v>
      </c>
      <c r="I21" s="62"/>
      <c r="J21" s="183">
        <v>174.65000000000003</v>
      </c>
      <c r="K21" s="183">
        <v>0</v>
      </c>
      <c r="L21" s="191">
        <f t="shared" si="1"/>
        <v>174.65000000000003</v>
      </c>
    </row>
    <row r="22" spans="1:12" ht="12.75">
      <c r="A22" s="62">
        <f t="shared" si="0"/>
        <v>9</v>
      </c>
      <c r="B22" s="114">
        <v>708</v>
      </c>
      <c r="C22" s="59"/>
      <c r="D22" s="59"/>
      <c r="E22" s="59"/>
      <c r="F22" s="9" t="s">
        <v>150</v>
      </c>
      <c r="G22" s="109" t="s">
        <v>139</v>
      </c>
      <c r="H22" s="109"/>
      <c r="I22" s="62"/>
      <c r="J22" s="183">
        <v>163.13</v>
      </c>
      <c r="K22" s="183">
        <v>426.7</v>
      </c>
      <c r="L22" s="191">
        <f t="shared" si="1"/>
        <v>-263.57</v>
      </c>
    </row>
    <row r="23" spans="1:12" ht="12.75">
      <c r="A23" s="62">
        <f t="shared" si="0"/>
        <v>10</v>
      </c>
      <c r="B23" s="114">
        <v>708</v>
      </c>
      <c r="C23" s="59"/>
      <c r="D23" s="59"/>
      <c r="E23" s="59"/>
      <c r="F23" s="9" t="s">
        <v>151</v>
      </c>
      <c r="G23" s="109"/>
      <c r="H23" s="109" t="s">
        <v>140</v>
      </c>
      <c r="I23" s="62"/>
      <c r="J23" s="183"/>
      <c r="K23" s="183"/>
      <c r="L23" s="191">
        <f t="shared" si="1"/>
        <v>0</v>
      </c>
    </row>
    <row r="24" spans="1:12" ht="12.75">
      <c r="A24" s="62">
        <f t="shared" si="0"/>
        <v>11</v>
      </c>
      <c r="B24" s="114">
        <v>709</v>
      </c>
      <c r="C24" s="59"/>
      <c r="D24" s="59"/>
      <c r="E24" s="59"/>
      <c r="F24" s="9" t="s">
        <v>152</v>
      </c>
      <c r="G24" s="109" t="s">
        <v>139</v>
      </c>
      <c r="H24" s="109"/>
      <c r="I24" s="62"/>
      <c r="J24" s="183">
        <v>0</v>
      </c>
      <c r="K24" s="183">
        <v>413.52000000000004</v>
      </c>
      <c r="L24" s="191">
        <f t="shared" si="1"/>
        <v>-413.52000000000004</v>
      </c>
    </row>
    <row r="25" spans="1:12" ht="12.75">
      <c r="A25" s="62">
        <f t="shared" si="0"/>
        <v>12</v>
      </c>
      <c r="B25" s="114">
        <v>710</v>
      </c>
      <c r="C25" s="59"/>
      <c r="D25" s="59"/>
      <c r="E25" s="59"/>
      <c r="F25" s="9" t="s">
        <v>153</v>
      </c>
      <c r="G25" s="109" t="s">
        <v>139</v>
      </c>
      <c r="H25" s="109"/>
      <c r="I25" s="62"/>
      <c r="J25" s="183">
        <v>0</v>
      </c>
      <c r="K25" s="183">
        <v>0</v>
      </c>
      <c r="L25" s="191">
        <f t="shared" si="1"/>
        <v>0</v>
      </c>
    </row>
    <row r="26" spans="1:12" ht="12.75">
      <c r="A26" s="62">
        <f t="shared" si="0"/>
        <v>13</v>
      </c>
      <c r="B26" s="114">
        <v>711</v>
      </c>
      <c r="C26" s="59"/>
      <c r="D26" s="59"/>
      <c r="E26" s="59"/>
      <c r="F26" s="9" t="s">
        <v>154</v>
      </c>
      <c r="G26" s="109" t="s">
        <v>139</v>
      </c>
      <c r="H26" s="109"/>
      <c r="I26" s="62"/>
      <c r="J26" s="183">
        <v>136.39999999999998</v>
      </c>
      <c r="K26" s="183">
        <v>35.010000000000005</v>
      </c>
      <c r="L26" s="191">
        <f t="shared" si="1"/>
        <v>101.38999999999997</v>
      </c>
    </row>
    <row r="27" spans="1:12" ht="12.75">
      <c r="A27" s="62">
        <f t="shared" si="0"/>
        <v>14</v>
      </c>
      <c r="B27" s="114">
        <v>712</v>
      </c>
      <c r="C27" s="59"/>
      <c r="D27" s="59"/>
      <c r="E27" s="59"/>
      <c r="F27" s="9" t="s">
        <v>155</v>
      </c>
      <c r="G27" s="109" t="s">
        <v>139</v>
      </c>
      <c r="H27" s="109"/>
      <c r="I27" s="62"/>
      <c r="J27" s="183">
        <v>0</v>
      </c>
      <c r="K27" s="183">
        <v>0</v>
      </c>
      <c r="L27" s="191">
        <f t="shared" si="1"/>
        <v>0</v>
      </c>
    </row>
    <row r="28" spans="1:12" ht="12.75">
      <c r="A28" s="62">
        <f t="shared" si="0"/>
        <v>15</v>
      </c>
      <c r="B28" s="114">
        <v>713</v>
      </c>
      <c r="C28" s="59"/>
      <c r="D28" s="59"/>
      <c r="E28" s="59"/>
      <c r="F28" s="9" t="s">
        <v>156</v>
      </c>
      <c r="G28" s="109" t="s">
        <v>139</v>
      </c>
      <c r="H28" s="109" t="s">
        <v>140</v>
      </c>
      <c r="I28" s="62"/>
      <c r="J28" s="180">
        <v>0</v>
      </c>
      <c r="K28" s="183">
        <v>501.62</v>
      </c>
      <c r="L28" s="193">
        <f t="shared" si="1"/>
        <v>-501.62</v>
      </c>
    </row>
    <row r="29" spans="1:12" ht="13.5" thickBot="1">
      <c r="A29" s="108">
        <f t="shared" si="0"/>
        <v>16</v>
      </c>
      <c r="B29" s="64"/>
      <c r="C29" s="19"/>
      <c r="D29" s="19"/>
      <c r="E29" s="19"/>
      <c r="F29" s="84" t="s">
        <v>157</v>
      </c>
      <c r="G29" s="110"/>
      <c r="H29" s="110"/>
      <c r="I29" s="108"/>
      <c r="J29" s="181">
        <f>SUM(J12:J28)</f>
        <v>51168.38</v>
      </c>
      <c r="K29" s="181">
        <f>SUM(K12:K28)</f>
        <v>28490.06</v>
      </c>
      <c r="L29" s="210">
        <f>SUM(L12:L28)</f>
        <v>22678.32</v>
      </c>
    </row>
    <row r="30" spans="1:12" ht="13.5" thickTop="1">
      <c r="A30" s="62"/>
      <c r="B30" s="63"/>
      <c r="C30" s="87" t="s">
        <v>287</v>
      </c>
      <c r="D30" s="152" t="s">
        <v>312</v>
      </c>
      <c r="E30" s="151"/>
      <c r="F30" s="151"/>
      <c r="G30" s="40"/>
      <c r="H30" s="40"/>
      <c r="I30" s="69"/>
      <c r="J30" s="183"/>
      <c r="K30" s="183"/>
      <c r="L30" s="191"/>
    </row>
    <row r="31" spans="1:12" ht="12.75">
      <c r="A31" s="62"/>
      <c r="B31" s="63"/>
      <c r="C31" s="9"/>
      <c r="D31" s="9"/>
      <c r="E31" s="87" t="s">
        <v>310</v>
      </c>
      <c r="F31" s="87"/>
      <c r="G31" s="40"/>
      <c r="H31" s="40"/>
      <c r="I31" s="69"/>
      <c r="J31" s="183"/>
      <c r="K31" s="183"/>
      <c r="L31" s="191"/>
    </row>
    <row r="32" spans="1:12" ht="12.75">
      <c r="A32" s="62">
        <v>17</v>
      </c>
      <c r="B32" s="114">
        <v>721</v>
      </c>
      <c r="C32" s="59"/>
      <c r="D32" s="59"/>
      <c r="E32" s="59"/>
      <c r="F32" s="9" t="s">
        <v>142</v>
      </c>
      <c r="G32" s="109" t="s">
        <v>139</v>
      </c>
      <c r="H32" s="109" t="s">
        <v>140</v>
      </c>
      <c r="I32" s="62"/>
      <c r="J32" s="207">
        <v>108.77</v>
      </c>
      <c r="K32" s="183">
        <v>-1.35</v>
      </c>
      <c r="L32" s="209">
        <f>J32-K32</f>
        <v>110.11999999999999</v>
      </c>
    </row>
    <row r="33" spans="1:12" ht="12.75">
      <c r="A33" s="62">
        <f aca="true" t="shared" si="2" ref="A33:A47">SUM(A32+1)</f>
        <v>18</v>
      </c>
      <c r="B33" s="114">
        <v>721</v>
      </c>
      <c r="C33" s="59"/>
      <c r="D33" s="59"/>
      <c r="E33" s="59"/>
      <c r="F33" s="9" t="s">
        <v>158</v>
      </c>
      <c r="G33" s="109"/>
      <c r="H33" s="109"/>
      <c r="I33" s="62" t="s">
        <v>141</v>
      </c>
      <c r="J33" s="207"/>
      <c r="K33" s="183"/>
      <c r="L33" s="209">
        <f aca="true" t="shared" si="3" ref="L33:L46">J33-K33</f>
        <v>0</v>
      </c>
    </row>
    <row r="34" spans="1:12" ht="12.75">
      <c r="A34" s="62">
        <f t="shared" si="2"/>
        <v>19</v>
      </c>
      <c r="B34" s="114">
        <v>722</v>
      </c>
      <c r="C34" s="59"/>
      <c r="D34" s="59"/>
      <c r="E34" s="59"/>
      <c r="F34" s="9" t="s">
        <v>159</v>
      </c>
      <c r="G34" s="109" t="s">
        <v>139</v>
      </c>
      <c r="H34" s="109"/>
      <c r="I34" s="62"/>
      <c r="J34" s="207">
        <v>0</v>
      </c>
      <c r="K34" s="183">
        <v>0</v>
      </c>
      <c r="L34" s="209">
        <f t="shared" si="3"/>
        <v>0</v>
      </c>
    </row>
    <row r="35" spans="1:12" ht="12.75">
      <c r="A35" s="62">
        <f t="shared" si="2"/>
        <v>20</v>
      </c>
      <c r="B35" s="114">
        <v>722</v>
      </c>
      <c r="C35" s="59"/>
      <c r="D35" s="59"/>
      <c r="E35" s="59"/>
      <c r="F35" s="9" t="s">
        <v>160</v>
      </c>
      <c r="G35" s="109"/>
      <c r="H35" s="109" t="s">
        <v>140</v>
      </c>
      <c r="I35" s="62"/>
      <c r="J35" s="207"/>
      <c r="K35" s="183"/>
      <c r="L35" s="209">
        <f t="shared" si="3"/>
        <v>0</v>
      </c>
    </row>
    <row r="36" spans="1:12" ht="12.75">
      <c r="A36" s="62">
        <f t="shared" si="2"/>
        <v>21</v>
      </c>
      <c r="B36" s="114">
        <v>723</v>
      </c>
      <c r="C36" s="59"/>
      <c r="D36" s="59"/>
      <c r="E36" s="59"/>
      <c r="F36" s="9" t="s">
        <v>161</v>
      </c>
      <c r="G36" s="109" t="s">
        <v>139</v>
      </c>
      <c r="H36" s="109"/>
      <c r="I36" s="62"/>
      <c r="J36" s="207">
        <v>0</v>
      </c>
      <c r="K36" s="183">
        <v>0</v>
      </c>
      <c r="L36" s="209">
        <f t="shared" si="3"/>
        <v>0</v>
      </c>
    </row>
    <row r="37" spans="1:12" ht="12.75">
      <c r="A37" s="62"/>
      <c r="B37" s="114">
        <v>724</v>
      </c>
      <c r="C37" s="9"/>
      <c r="D37" s="9"/>
      <c r="E37" s="87" t="s">
        <v>162</v>
      </c>
      <c r="F37" s="87"/>
      <c r="G37" s="109" t="s">
        <v>139</v>
      </c>
      <c r="H37" s="109" t="s">
        <v>140</v>
      </c>
      <c r="I37" s="62"/>
      <c r="J37" s="207">
        <v>9156.99</v>
      </c>
      <c r="K37" s="183">
        <v>26796.100000000002</v>
      </c>
      <c r="L37" s="209">
        <f t="shared" si="3"/>
        <v>-17639.11</v>
      </c>
    </row>
    <row r="38" spans="1:12" ht="12.75">
      <c r="A38" s="62">
        <v>22</v>
      </c>
      <c r="B38" s="114">
        <v>725</v>
      </c>
      <c r="C38" s="59"/>
      <c r="D38" s="59"/>
      <c r="E38" s="59"/>
      <c r="F38" s="9" t="s">
        <v>145</v>
      </c>
      <c r="G38" s="109" t="s">
        <v>139</v>
      </c>
      <c r="H38" s="109"/>
      <c r="I38" s="62"/>
      <c r="J38" s="207">
        <v>10996.05</v>
      </c>
      <c r="K38" s="183">
        <v>13283.16</v>
      </c>
      <c r="L38" s="209">
        <f t="shared" si="3"/>
        <v>-2287.1100000000006</v>
      </c>
    </row>
    <row r="39" spans="1:12" ht="12.75">
      <c r="A39" s="62">
        <f t="shared" si="2"/>
        <v>23</v>
      </c>
      <c r="B39" s="114">
        <v>726</v>
      </c>
      <c r="C39" s="59"/>
      <c r="D39" s="59"/>
      <c r="E39" s="59"/>
      <c r="F39" s="9" t="s">
        <v>163</v>
      </c>
      <c r="G39" s="109" t="s">
        <v>139</v>
      </c>
      <c r="H39" s="109" t="s">
        <v>140</v>
      </c>
      <c r="I39" s="62" t="s">
        <v>141</v>
      </c>
      <c r="J39" s="207">
        <v>0</v>
      </c>
      <c r="K39" s="183">
        <v>0</v>
      </c>
      <c r="L39" s="209">
        <f t="shared" si="3"/>
        <v>0</v>
      </c>
    </row>
    <row r="40" spans="1:12" ht="12.75">
      <c r="A40" s="62"/>
      <c r="B40" s="114"/>
      <c r="C40" s="59"/>
      <c r="D40" s="59"/>
      <c r="E40" s="87" t="s">
        <v>311</v>
      </c>
      <c r="F40" s="87"/>
      <c r="G40" s="109"/>
      <c r="H40" s="109"/>
      <c r="I40" s="62"/>
      <c r="J40" s="208"/>
      <c r="K40" s="208"/>
      <c r="L40" s="209">
        <f t="shared" si="3"/>
        <v>0</v>
      </c>
    </row>
    <row r="41" spans="1:12" ht="12.75">
      <c r="A41" s="62">
        <v>24</v>
      </c>
      <c r="B41" s="114">
        <v>729</v>
      </c>
      <c r="C41" s="59"/>
      <c r="D41" s="59"/>
      <c r="E41" s="59"/>
      <c r="F41" s="9" t="s">
        <v>164</v>
      </c>
      <c r="G41" s="109" t="s">
        <v>139</v>
      </c>
      <c r="H41" s="109" t="s">
        <v>140</v>
      </c>
      <c r="I41" s="62"/>
      <c r="J41" s="207">
        <v>0</v>
      </c>
      <c r="K41" s="183">
        <v>0</v>
      </c>
      <c r="L41" s="209">
        <f t="shared" si="3"/>
        <v>0</v>
      </c>
    </row>
    <row r="42" spans="1:12" ht="12.75">
      <c r="A42" s="62">
        <f t="shared" si="2"/>
        <v>25</v>
      </c>
      <c r="B42" s="114">
        <v>729</v>
      </c>
      <c r="C42" s="59"/>
      <c r="D42" s="59"/>
      <c r="E42" s="59"/>
      <c r="F42" s="9" t="s">
        <v>165</v>
      </c>
      <c r="G42" s="109"/>
      <c r="H42" s="109"/>
      <c r="I42" s="62" t="s">
        <v>141</v>
      </c>
      <c r="J42" s="207"/>
      <c r="K42" s="183"/>
      <c r="L42" s="209">
        <f t="shared" si="3"/>
        <v>0</v>
      </c>
    </row>
    <row r="43" spans="1:12" ht="12.75">
      <c r="A43" s="62">
        <f t="shared" si="2"/>
        <v>26</v>
      </c>
      <c r="B43" s="114">
        <v>730</v>
      </c>
      <c r="C43" s="59"/>
      <c r="D43" s="59"/>
      <c r="E43" s="59"/>
      <c r="F43" s="9" t="s">
        <v>149</v>
      </c>
      <c r="G43" s="109" t="s">
        <v>139</v>
      </c>
      <c r="H43" s="109" t="s">
        <v>140</v>
      </c>
      <c r="I43" s="62"/>
      <c r="J43" s="207">
        <v>24.53</v>
      </c>
      <c r="K43" s="183">
        <v>0</v>
      </c>
      <c r="L43" s="209">
        <f t="shared" si="3"/>
        <v>24.53</v>
      </c>
    </row>
    <row r="44" spans="1:12" ht="12.75">
      <c r="A44" s="62">
        <f t="shared" si="2"/>
        <v>27</v>
      </c>
      <c r="B44" s="114">
        <v>731</v>
      </c>
      <c r="C44" s="59"/>
      <c r="D44" s="59"/>
      <c r="E44" s="59"/>
      <c r="F44" s="9" t="s">
        <v>166</v>
      </c>
      <c r="G44" s="109" t="s">
        <v>139</v>
      </c>
      <c r="H44" s="109" t="s">
        <v>140</v>
      </c>
      <c r="I44" s="62"/>
      <c r="J44" s="207">
        <v>0</v>
      </c>
      <c r="K44" s="183">
        <v>0</v>
      </c>
      <c r="L44" s="209">
        <f t="shared" si="3"/>
        <v>0</v>
      </c>
    </row>
    <row r="45" spans="1:12" ht="12.75">
      <c r="A45" s="62">
        <f t="shared" si="2"/>
        <v>28</v>
      </c>
      <c r="B45" s="114">
        <v>732</v>
      </c>
      <c r="C45" s="59"/>
      <c r="D45" s="59"/>
      <c r="E45" s="59"/>
      <c r="F45" s="9" t="s">
        <v>167</v>
      </c>
      <c r="G45" s="109" t="s">
        <v>139</v>
      </c>
      <c r="H45" s="109" t="s">
        <v>140</v>
      </c>
      <c r="I45" s="62"/>
      <c r="J45" s="207">
        <v>8234.859999999999</v>
      </c>
      <c r="K45" s="183">
        <v>18370.97</v>
      </c>
      <c r="L45" s="209">
        <f t="shared" si="3"/>
        <v>-10136.110000000002</v>
      </c>
    </row>
    <row r="46" spans="1:12" ht="12.75">
      <c r="A46" s="62">
        <f t="shared" si="2"/>
        <v>29</v>
      </c>
      <c r="B46" s="114">
        <v>733</v>
      </c>
      <c r="C46" s="59"/>
      <c r="D46" s="59"/>
      <c r="E46" s="59"/>
      <c r="F46" s="9" t="s">
        <v>168</v>
      </c>
      <c r="G46" s="109" t="s">
        <v>139</v>
      </c>
      <c r="H46" s="109" t="s">
        <v>140</v>
      </c>
      <c r="I46" s="62"/>
      <c r="J46" s="207">
        <v>0</v>
      </c>
      <c r="K46" s="183">
        <v>0</v>
      </c>
      <c r="L46" s="209">
        <f t="shared" si="3"/>
        <v>0</v>
      </c>
    </row>
    <row r="47" spans="1:12" ht="13.5" thickBot="1">
      <c r="A47" s="62">
        <f t="shared" si="2"/>
        <v>30</v>
      </c>
      <c r="B47" s="114" t="s">
        <v>16</v>
      </c>
      <c r="C47" s="59"/>
      <c r="D47" s="59"/>
      <c r="E47" s="59"/>
      <c r="F47" s="87" t="s">
        <v>169</v>
      </c>
      <c r="G47" s="109"/>
      <c r="H47" s="109"/>
      <c r="I47" s="62"/>
      <c r="J47" s="179">
        <f>SUM(J32:J46)</f>
        <v>28521.199999999997</v>
      </c>
      <c r="K47" s="179">
        <f>SUM(K32:K46)</f>
        <v>58448.880000000005</v>
      </c>
      <c r="L47" s="225">
        <f>SUM(L32:L46)</f>
        <v>-29927.680000000008</v>
      </c>
    </row>
    <row r="48" ht="15.75" customHeight="1" thickTop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81" spans="2:9" ht="12.75">
      <c r="B81" s="70"/>
      <c r="C81" s="70"/>
      <c r="D81" s="70"/>
      <c r="E81" s="70"/>
      <c r="G81" s="70"/>
      <c r="H81" s="70"/>
      <c r="I81" s="70"/>
    </row>
    <row r="82" spans="2:9" ht="12.75">
      <c r="B82" s="70"/>
      <c r="C82" s="70"/>
      <c r="D82" s="70"/>
      <c r="E82" s="70"/>
      <c r="G82" s="70"/>
      <c r="H82" s="70"/>
      <c r="I82" s="70"/>
    </row>
    <row r="83" spans="2:9" ht="12.75">
      <c r="B83" s="70"/>
      <c r="C83" s="70"/>
      <c r="D83" s="70"/>
      <c r="E83" s="70"/>
      <c r="G83" s="70"/>
      <c r="H83" s="70"/>
      <c r="I83" s="70"/>
    </row>
    <row r="84" spans="2:9" ht="12.75">
      <c r="B84" s="70"/>
      <c r="C84" s="70"/>
      <c r="D84" s="70"/>
      <c r="E84" s="70"/>
      <c r="G84" s="70"/>
      <c r="H84" s="70"/>
      <c r="I84" s="70"/>
    </row>
    <row r="85" spans="2:9" ht="12.75">
      <c r="B85" s="70"/>
      <c r="C85" s="70"/>
      <c r="D85" s="70"/>
      <c r="E85" s="70"/>
      <c r="G85" s="70"/>
      <c r="H85" s="70"/>
      <c r="I85" s="70"/>
    </row>
    <row r="86" spans="2:9" ht="12.75">
      <c r="B86" s="70"/>
      <c r="C86" s="70"/>
      <c r="D86" s="70"/>
      <c r="E86" s="70"/>
      <c r="G86" s="70"/>
      <c r="H86" s="70"/>
      <c r="I86" s="70"/>
    </row>
    <row r="87" spans="2:9" ht="12.75">
      <c r="B87" s="70"/>
      <c r="C87" s="70"/>
      <c r="D87" s="70"/>
      <c r="E87" s="70"/>
      <c r="G87" s="70"/>
      <c r="H87" s="70"/>
      <c r="I87" s="70"/>
    </row>
    <row r="88" spans="2:5" ht="12.75">
      <c r="B88" s="70"/>
      <c r="C88" s="70"/>
      <c r="D88" s="70"/>
      <c r="E88" s="70"/>
    </row>
    <row r="89" spans="2:5" ht="12.75">
      <c r="B89" s="70"/>
      <c r="C89" s="70"/>
      <c r="D89" s="70"/>
      <c r="E89" s="70"/>
    </row>
    <row r="90" spans="2:5" ht="12.75">
      <c r="B90" s="70"/>
      <c r="C90" s="70"/>
      <c r="D90" s="70"/>
      <c r="E90" s="70"/>
    </row>
    <row r="91" spans="2:5" ht="12.75">
      <c r="B91" s="70"/>
      <c r="C91" s="70"/>
      <c r="D91" s="70"/>
      <c r="E91" s="70"/>
    </row>
    <row r="92" spans="2:5" ht="12.75">
      <c r="B92" s="70"/>
      <c r="C92" s="70"/>
      <c r="D92" s="70"/>
      <c r="E92" s="70"/>
    </row>
    <row r="93" spans="2:5" ht="12.75">
      <c r="B93" s="70"/>
      <c r="C93" s="70"/>
      <c r="D93" s="70"/>
      <c r="E93" s="70"/>
    </row>
    <row r="94" spans="2:5" ht="12.75">
      <c r="B94" s="70"/>
      <c r="C94" s="70"/>
      <c r="D94" s="70"/>
      <c r="E94" s="70"/>
    </row>
    <row r="95" spans="2:5" ht="12.75">
      <c r="B95" s="70"/>
      <c r="C95" s="70"/>
      <c r="D95" s="70"/>
      <c r="E95" s="70"/>
    </row>
    <row r="96" spans="2:5" ht="12.75">
      <c r="B96" s="70"/>
      <c r="C96" s="70"/>
      <c r="D96" s="70"/>
      <c r="E96" s="70"/>
    </row>
    <row r="97" spans="2:5" ht="12.75">
      <c r="B97" s="70"/>
      <c r="C97" s="70"/>
      <c r="D97" s="70"/>
      <c r="E97" s="70"/>
    </row>
    <row r="98" spans="2:5" ht="12.75">
      <c r="B98" s="70"/>
      <c r="C98" s="70"/>
      <c r="D98" s="70"/>
      <c r="E98" s="70"/>
    </row>
    <row r="99" spans="2:5" ht="12.75">
      <c r="B99" s="70"/>
      <c r="C99" s="70"/>
      <c r="D99" s="70"/>
      <c r="E99" s="70"/>
    </row>
    <row r="100" spans="2:5" ht="12.75">
      <c r="B100" s="70"/>
      <c r="C100" s="70"/>
      <c r="D100" s="70"/>
      <c r="E100" s="70"/>
    </row>
    <row r="101" spans="2:5" ht="12.75">
      <c r="B101" s="70"/>
      <c r="C101" s="70"/>
      <c r="D101" s="70"/>
      <c r="E101" s="70"/>
    </row>
    <row r="102" spans="2:5" ht="12.75">
      <c r="B102" s="70"/>
      <c r="C102" s="70"/>
      <c r="D102" s="70"/>
      <c r="E102" s="70"/>
    </row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6" r:id="rId1"/>
  <headerFooter scaleWithDoc="0" alignWithMargins="0">
    <oddFooter>&amp;C&amp;F, Page &amp; 7</oddFooter>
  </headerFooter>
  <rowBreaks count="2" manualBreakCount="2">
    <brk id="28" max="11" man="1"/>
    <brk id="38" max="11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6"/>
  <sheetViews>
    <sheetView zoomScale="85" zoomScaleNormal="85" zoomScalePageLayoutView="0" workbookViewId="0" topLeftCell="A1">
      <selection activeCell="E36" sqref="E36"/>
    </sheetView>
  </sheetViews>
  <sheetFormatPr defaultColWidth="9.140625" defaultRowHeight="12.75"/>
  <cols>
    <col min="1" max="2" width="5.7109375" style="60" customWidth="1"/>
    <col min="3" max="3" width="3.28125" style="60" bestFit="1" customWidth="1"/>
    <col min="4" max="5" width="1.7109375" style="60" customWidth="1"/>
    <col min="6" max="6" width="44.7109375" style="60" bestFit="1" customWidth="1"/>
    <col min="7" max="9" width="2.7109375" style="60" customWidth="1"/>
    <col min="10" max="10" width="10.8515625" style="60" bestFit="1" customWidth="1"/>
    <col min="11" max="11" width="13.140625" style="60" bestFit="1" customWidth="1"/>
    <col min="12" max="12" width="14.7109375" style="60" customWidth="1"/>
    <col min="13" max="16384" width="9.140625" style="60" customWidth="1"/>
  </cols>
  <sheetData>
    <row r="1" spans="1:12" ht="18">
      <c r="A1" s="227" t="s">
        <v>133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">
      <c r="A2" s="230" t="s">
        <v>297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ht="12.75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>
      <c r="A4" s="170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2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62"/>
      <c r="B10" s="114"/>
      <c r="C10" s="151" t="s">
        <v>290</v>
      </c>
      <c r="D10" s="87" t="s">
        <v>313</v>
      </c>
      <c r="E10" s="87"/>
      <c r="F10" s="87"/>
      <c r="G10" s="109"/>
      <c r="H10" s="109"/>
      <c r="I10" s="62"/>
      <c r="J10" s="69"/>
      <c r="K10" s="69"/>
      <c r="L10" s="63"/>
    </row>
    <row r="11" spans="1:12" ht="12.75">
      <c r="A11" s="62"/>
      <c r="B11" s="114"/>
      <c r="C11" s="59"/>
      <c r="D11" s="59"/>
      <c r="E11" s="87" t="s">
        <v>310</v>
      </c>
      <c r="F11" s="87"/>
      <c r="G11" s="109"/>
      <c r="H11" s="109"/>
      <c r="I11" s="62"/>
      <c r="J11" s="69"/>
      <c r="K11" s="69"/>
      <c r="L11" s="63"/>
    </row>
    <row r="12" spans="1:12" ht="12.75">
      <c r="A12" s="62">
        <v>31</v>
      </c>
      <c r="B12" s="114">
        <v>741</v>
      </c>
      <c r="C12" s="59"/>
      <c r="D12" s="59"/>
      <c r="E12" s="59"/>
      <c r="F12" s="9" t="s">
        <v>142</v>
      </c>
      <c r="G12" s="109" t="s">
        <v>139</v>
      </c>
      <c r="H12" s="109" t="s">
        <v>140</v>
      </c>
      <c r="I12" s="62"/>
      <c r="J12" s="180">
        <v>95.39</v>
      </c>
      <c r="K12" s="180">
        <v>14326.34</v>
      </c>
      <c r="L12" s="193">
        <f aca="true" t="shared" si="0" ref="L12:L21">J12-K12</f>
        <v>-14230.95</v>
      </c>
    </row>
    <row r="13" spans="1:12" ht="12.75">
      <c r="A13" s="62">
        <f aca="true" t="shared" si="1" ref="A13:A22">SUM(A12+1)</f>
        <v>32</v>
      </c>
      <c r="B13" s="114">
        <v>741</v>
      </c>
      <c r="C13" s="59"/>
      <c r="D13" s="59"/>
      <c r="E13" s="59"/>
      <c r="F13" s="9" t="s">
        <v>143</v>
      </c>
      <c r="G13" s="109"/>
      <c r="H13" s="109"/>
      <c r="I13" s="62" t="s">
        <v>141</v>
      </c>
      <c r="J13" s="183"/>
      <c r="K13" s="180"/>
      <c r="L13" s="191">
        <f t="shared" si="0"/>
        <v>0</v>
      </c>
    </row>
    <row r="14" spans="1:12" ht="12.75">
      <c r="A14" s="62">
        <f t="shared" si="1"/>
        <v>33</v>
      </c>
      <c r="B14" s="114">
        <v>742</v>
      </c>
      <c r="C14" s="59"/>
      <c r="D14" s="59"/>
      <c r="E14" s="59"/>
      <c r="F14" s="9" t="s">
        <v>144</v>
      </c>
      <c r="G14" s="109" t="s">
        <v>139</v>
      </c>
      <c r="H14" s="109"/>
      <c r="I14" s="62"/>
      <c r="J14" s="183">
        <v>24842.6</v>
      </c>
      <c r="K14" s="180">
        <v>30768.26</v>
      </c>
      <c r="L14" s="191">
        <f t="shared" si="0"/>
        <v>-5925.66</v>
      </c>
    </row>
    <row r="15" spans="1:12" ht="12.75">
      <c r="A15" s="62">
        <f t="shared" si="1"/>
        <v>34</v>
      </c>
      <c r="B15" s="114">
        <v>743</v>
      </c>
      <c r="C15" s="59"/>
      <c r="D15" s="59"/>
      <c r="E15" s="59"/>
      <c r="F15" s="9" t="s">
        <v>145</v>
      </c>
      <c r="G15" s="109" t="s">
        <v>139</v>
      </c>
      <c r="H15" s="109" t="s">
        <v>140</v>
      </c>
      <c r="I15" s="62"/>
      <c r="J15" s="183">
        <v>143045.8</v>
      </c>
      <c r="K15" s="180">
        <v>133698.05000000002</v>
      </c>
      <c r="L15" s="191">
        <f t="shared" si="0"/>
        <v>9347.74999999997</v>
      </c>
    </row>
    <row r="16" spans="1:12" ht="12.75">
      <c r="A16" s="62">
        <f t="shared" si="1"/>
        <v>35</v>
      </c>
      <c r="B16" s="114">
        <v>744</v>
      </c>
      <c r="C16" s="59"/>
      <c r="D16" s="59"/>
      <c r="E16" s="59"/>
      <c r="F16" s="9" t="s">
        <v>170</v>
      </c>
      <c r="G16" s="109" t="s">
        <v>139</v>
      </c>
      <c r="H16" s="109" t="s">
        <v>140</v>
      </c>
      <c r="I16" s="62"/>
      <c r="J16" s="183">
        <v>3034.38</v>
      </c>
      <c r="K16" s="180">
        <v>9972.02</v>
      </c>
      <c r="L16" s="191">
        <f t="shared" si="0"/>
        <v>-6937.64</v>
      </c>
    </row>
    <row r="17" spans="1:12" ht="12.75">
      <c r="A17" s="62"/>
      <c r="B17" s="114"/>
      <c r="C17" s="59"/>
      <c r="D17" s="59"/>
      <c r="E17" s="152" t="s">
        <v>311</v>
      </c>
      <c r="F17" s="87"/>
      <c r="G17" s="109"/>
      <c r="H17" s="109"/>
      <c r="I17" s="62"/>
      <c r="J17" s="183"/>
      <c r="K17" s="183"/>
      <c r="L17" s="191">
        <f t="shared" si="0"/>
        <v>0</v>
      </c>
    </row>
    <row r="18" spans="1:12" ht="12.75">
      <c r="A18" s="62">
        <v>36</v>
      </c>
      <c r="B18" s="114">
        <v>746</v>
      </c>
      <c r="C18" s="59"/>
      <c r="D18" s="59"/>
      <c r="E18" s="59"/>
      <c r="F18" s="9" t="s">
        <v>147</v>
      </c>
      <c r="G18" s="109" t="s">
        <v>139</v>
      </c>
      <c r="H18" s="109" t="s">
        <v>140</v>
      </c>
      <c r="I18" s="62"/>
      <c r="J18" s="183">
        <v>0</v>
      </c>
      <c r="K18" s="180">
        <v>0</v>
      </c>
      <c r="L18" s="191">
        <f t="shared" si="0"/>
        <v>0</v>
      </c>
    </row>
    <row r="19" spans="1:12" ht="12.75">
      <c r="A19" s="62">
        <f t="shared" si="1"/>
        <v>37</v>
      </c>
      <c r="B19" s="114">
        <v>746</v>
      </c>
      <c r="C19" s="59"/>
      <c r="D19" s="59"/>
      <c r="E19" s="59"/>
      <c r="F19" s="9" t="s">
        <v>165</v>
      </c>
      <c r="G19" s="109"/>
      <c r="H19" s="109"/>
      <c r="I19" s="62" t="s">
        <v>141</v>
      </c>
      <c r="J19" s="183"/>
      <c r="K19" s="180"/>
      <c r="L19" s="191">
        <f t="shared" si="0"/>
        <v>0</v>
      </c>
    </row>
    <row r="20" spans="1:12" ht="12.75">
      <c r="A20" s="62">
        <f t="shared" si="1"/>
        <v>38</v>
      </c>
      <c r="B20" s="114">
        <v>747</v>
      </c>
      <c r="C20" s="59"/>
      <c r="D20" s="59"/>
      <c r="E20" s="59"/>
      <c r="F20" s="9" t="s">
        <v>149</v>
      </c>
      <c r="G20" s="109" t="s">
        <v>139</v>
      </c>
      <c r="H20" s="109" t="s">
        <v>140</v>
      </c>
      <c r="I20" s="62"/>
      <c r="J20" s="183">
        <v>0</v>
      </c>
      <c r="K20" s="180">
        <v>0</v>
      </c>
      <c r="L20" s="191">
        <f t="shared" si="0"/>
        <v>0</v>
      </c>
    </row>
    <row r="21" spans="1:12" ht="12.75">
      <c r="A21" s="62">
        <f t="shared" si="1"/>
        <v>39</v>
      </c>
      <c r="B21" s="114">
        <v>748</v>
      </c>
      <c r="C21" s="59"/>
      <c r="D21" s="59"/>
      <c r="E21" s="59"/>
      <c r="F21" s="9" t="s">
        <v>171</v>
      </c>
      <c r="G21" s="109" t="s">
        <v>139</v>
      </c>
      <c r="H21" s="109" t="s">
        <v>140</v>
      </c>
      <c r="I21" s="62"/>
      <c r="J21" s="183">
        <v>1521.96</v>
      </c>
      <c r="K21" s="180">
        <v>7738.78</v>
      </c>
      <c r="L21" s="191">
        <f t="shared" si="0"/>
        <v>-6216.82</v>
      </c>
    </row>
    <row r="22" spans="1:12" ht="13.5" thickBot="1">
      <c r="A22" s="62">
        <f t="shared" si="1"/>
        <v>40</v>
      </c>
      <c r="B22" s="114"/>
      <c r="C22" s="59"/>
      <c r="D22" s="59"/>
      <c r="E22" s="59"/>
      <c r="F22" s="87" t="s">
        <v>172</v>
      </c>
      <c r="G22" s="109"/>
      <c r="H22" s="109"/>
      <c r="I22" s="62"/>
      <c r="J22" s="181">
        <f>SUM(J12:J21)</f>
        <v>172540.12999999998</v>
      </c>
      <c r="K22" s="181">
        <f>SUM(K12:K21)</f>
        <v>196503.45</v>
      </c>
      <c r="L22" s="210">
        <f>SUM(L12:L21)</f>
        <v>-23963.32000000003</v>
      </c>
    </row>
    <row r="23" spans="1:12" ht="13.5" thickTop="1">
      <c r="A23" s="62"/>
      <c r="B23" s="63"/>
      <c r="C23" s="87" t="s">
        <v>291</v>
      </c>
      <c r="D23" s="152" t="s">
        <v>314</v>
      </c>
      <c r="E23" s="152"/>
      <c r="F23" s="151"/>
      <c r="G23" s="40"/>
      <c r="H23" s="40"/>
      <c r="I23" s="69"/>
      <c r="J23" s="183"/>
      <c r="K23" s="183"/>
      <c r="L23" s="191"/>
    </row>
    <row r="24" spans="1:12" ht="12.75">
      <c r="A24" s="62"/>
      <c r="B24" s="63"/>
      <c r="C24" s="9"/>
      <c r="D24" s="9"/>
      <c r="E24" s="87" t="s">
        <v>310</v>
      </c>
      <c r="F24" s="87"/>
      <c r="G24" s="40"/>
      <c r="H24" s="40"/>
      <c r="I24" s="69"/>
      <c r="J24" s="183"/>
      <c r="K24" s="183"/>
      <c r="L24" s="191"/>
    </row>
    <row r="25" spans="1:12" ht="12.75" customHeight="1">
      <c r="A25" s="62">
        <v>41</v>
      </c>
      <c r="B25" s="114">
        <v>751</v>
      </c>
      <c r="C25" s="59"/>
      <c r="D25" s="59"/>
      <c r="E25" s="59"/>
      <c r="F25" s="9" t="s">
        <v>142</v>
      </c>
      <c r="G25" s="109" t="s">
        <v>139</v>
      </c>
      <c r="H25" s="109" t="s">
        <v>140</v>
      </c>
      <c r="I25" s="62"/>
      <c r="J25" s="183">
        <v>264.71</v>
      </c>
      <c r="K25" s="180">
        <v>1032.99</v>
      </c>
      <c r="L25" s="191">
        <f aca="true" t="shared" si="2" ref="L25:L32">J25-K25</f>
        <v>-768.28</v>
      </c>
    </row>
    <row r="26" spans="1:12" ht="12.75" customHeight="1">
      <c r="A26" s="62">
        <f aca="true" t="shared" si="3" ref="A26:A32">A25+1</f>
        <v>42</v>
      </c>
      <c r="B26" s="114">
        <v>751</v>
      </c>
      <c r="C26" s="59"/>
      <c r="D26" s="59"/>
      <c r="E26" s="59"/>
      <c r="F26" s="9" t="s">
        <v>143</v>
      </c>
      <c r="G26" s="109"/>
      <c r="H26" s="109"/>
      <c r="I26" s="62" t="s">
        <v>141</v>
      </c>
      <c r="J26" s="183"/>
      <c r="K26" s="180"/>
      <c r="L26" s="191">
        <f t="shared" si="2"/>
        <v>0</v>
      </c>
    </row>
    <row r="27" spans="1:12" ht="12.75" customHeight="1">
      <c r="A27" s="62">
        <f t="shared" si="3"/>
        <v>43</v>
      </c>
      <c r="B27" s="114">
        <v>752</v>
      </c>
      <c r="C27" s="59"/>
      <c r="D27" s="59"/>
      <c r="E27" s="59"/>
      <c r="F27" s="9" t="s">
        <v>174</v>
      </c>
      <c r="G27" s="109" t="s">
        <v>139</v>
      </c>
      <c r="H27" s="109"/>
      <c r="I27" s="62"/>
      <c r="J27" s="183">
        <v>0</v>
      </c>
      <c r="K27" s="180">
        <v>0</v>
      </c>
      <c r="L27" s="191">
        <f t="shared" si="2"/>
        <v>0</v>
      </c>
    </row>
    <row r="28" spans="1:12" ht="12.75" customHeight="1">
      <c r="A28" s="62">
        <f t="shared" si="3"/>
        <v>44</v>
      </c>
      <c r="B28" s="114">
        <v>752</v>
      </c>
      <c r="C28" s="59"/>
      <c r="D28" s="59"/>
      <c r="E28" s="59"/>
      <c r="F28" s="9" t="s">
        <v>144</v>
      </c>
      <c r="G28" s="109"/>
      <c r="H28" s="109" t="s">
        <v>140</v>
      </c>
      <c r="I28" s="62"/>
      <c r="J28" s="183"/>
      <c r="K28" s="180"/>
      <c r="L28" s="191">
        <f t="shared" si="2"/>
        <v>0</v>
      </c>
    </row>
    <row r="29" spans="1:12" ht="12.75" customHeight="1">
      <c r="A29" s="62">
        <f t="shared" si="3"/>
        <v>45</v>
      </c>
      <c r="B29" s="114">
        <v>753</v>
      </c>
      <c r="C29" s="59"/>
      <c r="D29" s="59"/>
      <c r="E29" s="59"/>
      <c r="F29" s="9" t="s">
        <v>175</v>
      </c>
      <c r="G29" s="109" t="s">
        <v>139</v>
      </c>
      <c r="H29" s="109"/>
      <c r="I29" s="62"/>
      <c r="J29" s="183">
        <v>0</v>
      </c>
      <c r="K29" s="180">
        <v>0</v>
      </c>
      <c r="L29" s="191">
        <f t="shared" si="2"/>
        <v>0</v>
      </c>
    </row>
    <row r="30" spans="1:12" ht="12.75" customHeight="1">
      <c r="A30" s="62">
        <f t="shared" si="3"/>
        <v>46</v>
      </c>
      <c r="B30" s="114">
        <v>754</v>
      </c>
      <c r="C30" s="59"/>
      <c r="D30" s="59"/>
      <c r="E30" s="59"/>
      <c r="F30" s="9" t="s">
        <v>176</v>
      </c>
      <c r="G30" s="109" t="s">
        <v>139</v>
      </c>
      <c r="H30" s="109"/>
      <c r="I30" s="62"/>
      <c r="J30" s="183">
        <v>0</v>
      </c>
      <c r="K30" s="180">
        <v>0</v>
      </c>
      <c r="L30" s="191">
        <f t="shared" si="2"/>
        <v>0</v>
      </c>
    </row>
    <row r="31" spans="1:12" ht="12.75" customHeight="1">
      <c r="A31" s="62">
        <f t="shared" si="3"/>
        <v>47</v>
      </c>
      <c r="B31" s="114">
        <v>755</v>
      </c>
      <c r="C31" s="59"/>
      <c r="D31" s="59"/>
      <c r="E31" s="59"/>
      <c r="F31" s="9" t="s">
        <v>177</v>
      </c>
      <c r="G31" s="109" t="s">
        <v>139</v>
      </c>
      <c r="H31" s="109"/>
      <c r="I31" s="62"/>
      <c r="J31" s="183">
        <v>53135.51</v>
      </c>
      <c r="K31" s="180">
        <v>80712.69</v>
      </c>
      <c r="L31" s="191">
        <f t="shared" si="2"/>
        <v>-27577.18</v>
      </c>
    </row>
    <row r="32" spans="1:12" ht="12.75" customHeight="1">
      <c r="A32" s="62">
        <f t="shared" si="3"/>
        <v>48</v>
      </c>
      <c r="B32" s="114">
        <v>756</v>
      </c>
      <c r="C32" s="59"/>
      <c r="D32" s="59"/>
      <c r="E32" s="59"/>
      <c r="F32" s="9" t="s">
        <v>145</v>
      </c>
      <c r="G32" s="109" t="s">
        <v>139</v>
      </c>
      <c r="H32" s="109"/>
      <c r="I32" s="62"/>
      <c r="J32" s="183">
        <v>16706.3</v>
      </c>
      <c r="K32" s="180">
        <v>11090.36</v>
      </c>
      <c r="L32" s="191">
        <f t="shared" si="2"/>
        <v>5615.939999999999</v>
      </c>
    </row>
    <row r="33" spans="1:12" ht="12.75">
      <c r="A33" s="62"/>
      <c r="B33" s="114"/>
      <c r="C33" s="59"/>
      <c r="D33" s="59"/>
      <c r="E33" s="152" t="s">
        <v>311</v>
      </c>
      <c r="F33" s="87"/>
      <c r="G33" s="109"/>
      <c r="H33" s="109"/>
      <c r="I33" s="62"/>
      <c r="J33" s="183"/>
      <c r="K33" s="183"/>
      <c r="L33" s="191"/>
    </row>
    <row r="34" spans="1:12" ht="12.75" customHeight="1">
      <c r="A34" s="62">
        <v>49</v>
      </c>
      <c r="B34" s="114">
        <v>758</v>
      </c>
      <c r="C34" s="59"/>
      <c r="D34" s="59"/>
      <c r="E34" s="59"/>
      <c r="F34" s="9" t="s">
        <v>164</v>
      </c>
      <c r="G34" s="109" t="s">
        <v>139</v>
      </c>
      <c r="H34" s="109" t="s">
        <v>140</v>
      </c>
      <c r="I34" s="62"/>
      <c r="J34" s="183">
        <v>398.59999999999997</v>
      </c>
      <c r="K34" s="180">
        <v>376.55</v>
      </c>
      <c r="L34" s="191">
        <f aca="true" t="shared" si="4" ref="L34:L45">J34-K34</f>
        <v>22.049999999999955</v>
      </c>
    </row>
    <row r="35" spans="1:12" ht="12.75" customHeight="1">
      <c r="A35" s="62">
        <f aca="true" t="shared" si="5" ref="A35:A46">A34+1</f>
        <v>50</v>
      </c>
      <c r="B35" s="114">
        <v>758</v>
      </c>
      <c r="C35" s="59"/>
      <c r="D35" s="59"/>
      <c r="E35" s="59"/>
      <c r="F35" s="9" t="s">
        <v>178</v>
      </c>
      <c r="G35" s="109"/>
      <c r="H35" s="109"/>
      <c r="I35" s="62" t="s">
        <v>141</v>
      </c>
      <c r="J35" s="183"/>
      <c r="K35" s="180"/>
      <c r="L35" s="191">
        <f t="shared" si="4"/>
        <v>0</v>
      </c>
    </row>
    <row r="36" spans="1:12" ht="12.75" customHeight="1">
      <c r="A36" s="62">
        <f t="shared" si="5"/>
        <v>51</v>
      </c>
      <c r="B36" s="114">
        <v>759</v>
      </c>
      <c r="C36" s="59"/>
      <c r="D36" s="59"/>
      <c r="E36" s="59"/>
      <c r="F36" s="9" t="s">
        <v>149</v>
      </c>
      <c r="G36" s="109" t="s">
        <v>139</v>
      </c>
      <c r="H36" s="109" t="s">
        <v>140</v>
      </c>
      <c r="I36" s="62"/>
      <c r="J36" s="183">
        <v>0</v>
      </c>
      <c r="K36" s="180">
        <v>0</v>
      </c>
      <c r="L36" s="191">
        <f t="shared" si="4"/>
        <v>0</v>
      </c>
    </row>
    <row r="37" spans="1:12" ht="12.75" customHeight="1">
      <c r="A37" s="62">
        <f t="shared" si="5"/>
        <v>52</v>
      </c>
      <c r="B37" s="114">
        <v>760</v>
      </c>
      <c r="C37" s="59"/>
      <c r="D37" s="59"/>
      <c r="E37" s="59"/>
      <c r="F37" s="9" t="s">
        <v>179</v>
      </c>
      <c r="G37" s="109" t="s">
        <v>139</v>
      </c>
      <c r="H37" s="109" t="s">
        <v>140</v>
      </c>
      <c r="I37" s="62"/>
      <c r="J37" s="183">
        <v>0</v>
      </c>
      <c r="K37" s="180">
        <v>0</v>
      </c>
      <c r="L37" s="191">
        <f t="shared" si="4"/>
        <v>0</v>
      </c>
    </row>
    <row r="38" spans="1:12" ht="12.75" customHeight="1">
      <c r="A38" s="62">
        <f t="shared" si="5"/>
        <v>53</v>
      </c>
      <c r="B38" s="114">
        <v>761</v>
      </c>
      <c r="C38" s="59"/>
      <c r="D38" s="59"/>
      <c r="E38" s="59"/>
      <c r="F38" s="9" t="s">
        <v>180</v>
      </c>
      <c r="G38" s="109" t="s">
        <v>139</v>
      </c>
      <c r="H38" s="109"/>
      <c r="I38" s="62"/>
      <c r="J38" s="183">
        <v>4562.83</v>
      </c>
      <c r="K38" s="180">
        <v>6745.790000000001</v>
      </c>
      <c r="L38" s="191">
        <f t="shared" si="4"/>
        <v>-2182.960000000001</v>
      </c>
    </row>
    <row r="39" spans="1:12" ht="12.75" customHeight="1">
      <c r="A39" s="62">
        <f t="shared" si="5"/>
        <v>54</v>
      </c>
      <c r="B39" s="114">
        <v>761</v>
      </c>
      <c r="C39" s="59"/>
      <c r="D39" s="59"/>
      <c r="E39" s="59"/>
      <c r="F39" s="9" t="s">
        <v>181</v>
      </c>
      <c r="G39" s="109"/>
      <c r="H39" s="109" t="s">
        <v>140</v>
      </c>
      <c r="I39" s="62"/>
      <c r="J39" s="183"/>
      <c r="K39" s="180"/>
      <c r="L39" s="191">
        <f t="shared" si="4"/>
        <v>0</v>
      </c>
    </row>
    <row r="40" spans="1:12" ht="12.75" customHeight="1">
      <c r="A40" s="62">
        <f t="shared" si="5"/>
        <v>55</v>
      </c>
      <c r="B40" s="114">
        <v>762</v>
      </c>
      <c r="C40" s="59"/>
      <c r="D40" s="59"/>
      <c r="E40" s="59"/>
      <c r="F40" s="9" t="s">
        <v>182</v>
      </c>
      <c r="G40" s="109" t="s">
        <v>139</v>
      </c>
      <c r="H40" s="109"/>
      <c r="I40" s="62"/>
      <c r="J40" s="183">
        <v>0</v>
      </c>
      <c r="K40" s="180">
        <v>0</v>
      </c>
      <c r="L40" s="191">
        <f t="shared" si="4"/>
        <v>0</v>
      </c>
    </row>
    <row r="41" spans="1:12" ht="12.75" customHeight="1">
      <c r="A41" s="62">
        <f t="shared" si="5"/>
        <v>56</v>
      </c>
      <c r="B41" s="114">
        <v>763</v>
      </c>
      <c r="C41" s="59"/>
      <c r="D41" s="59"/>
      <c r="E41" s="59"/>
      <c r="F41" s="9" t="s">
        <v>183</v>
      </c>
      <c r="G41" s="109" t="s">
        <v>139</v>
      </c>
      <c r="H41" s="109"/>
      <c r="I41" s="62"/>
      <c r="J41" s="183">
        <v>0</v>
      </c>
      <c r="K41" s="180">
        <v>0</v>
      </c>
      <c r="L41" s="191">
        <f t="shared" si="4"/>
        <v>0</v>
      </c>
    </row>
    <row r="42" spans="1:12" ht="12.75" customHeight="1">
      <c r="A42" s="62">
        <f t="shared" si="5"/>
        <v>57</v>
      </c>
      <c r="B42" s="114">
        <v>763</v>
      </c>
      <c r="C42" s="59"/>
      <c r="D42" s="59"/>
      <c r="E42" s="59"/>
      <c r="F42" s="9" t="s">
        <v>184</v>
      </c>
      <c r="G42" s="109"/>
      <c r="H42" s="109" t="s">
        <v>140</v>
      </c>
      <c r="I42" s="62"/>
      <c r="J42" s="183"/>
      <c r="K42" s="180"/>
      <c r="L42" s="191">
        <f t="shared" si="4"/>
        <v>0</v>
      </c>
    </row>
    <row r="43" spans="1:12" ht="12.75" customHeight="1">
      <c r="A43" s="62">
        <f t="shared" si="5"/>
        <v>58</v>
      </c>
      <c r="B43" s="114">
        <v>764</v>
      </c>
      <c r="C43" s="59"/>
      <c r="D43" s="59"/>
      <c r="E43" s="59"/>
      <c r="F43" s="9" t="s">
        <v>185</v>
      </c>
      <c r="G43" s="109" t="s">
        <v>139</v>
      </c>
      <c r="H43" s="109"/>
      <c r="I43" s="62"/>
      <c r="J43" s="183">
        <v>0</v>
      </c>
      <c r="K43" s="180">
        <v>781.82</v>
      </c>
      <c r="L43" s="191">
        <f t="shared" si="4"/>
        <v>-781.82</v>
      </c>
    </row>
    <row r="44" spans="1:12" ht="12.75" customHeight="1">
      <c r="A44" s="62">
        <f t="shared" si="5"/>
        <v>59</v>
      </c>
      <c r="B44" s="114">
        <v>765</v>
      </c>
      <c r="C44" s="59"/>
      <c r="D44" s="59"/>
      <c r="E44" s="59"/>
      <c r="F44" s="9" t="s">
        <v>186</v>
      </c>
      <c r="G44" s="109" t="s">
        <v>139</v>
      </c>
      <c r="H44" s="109"/>
      <c r="I44" s="62"/>
      <c r="J44" s="183">
        <v>0</v>
      </c>
      <c r="K44" s="180">
        <v>0</v>
      </c>
      <c r="L44" s="191">
        <f t="shared" si="4"/>
        <v>0</v>
      </c>
    </row>
    <row r="45" spans="1:12" ht="12.75" customHeight="1">
      <c r="A45" s="62">
        <f t="shared" si="5"/>
        <v>60</v>
      </c>
      <c r="B45" s="114">
        <v>766</v>
      </c>
      <c r="C45" s="59"/>
      <c r="D45" s="59"/>
      <c r="E45" s="59"/>
      <c r="F45" s="9" t="s">
        <v>187</v>
      </c>
      <c r="G45" s="109" t="s">
        <v>139</v>
      </c>
      <c r="H45" s="109"/>
      <c r="I45" s="62"/>
      <c r="J45" s="183">
        <v>0</v>
      </c>
      <c r="K45" s="180">
        <v>0</v>
      </c>
      <c r="L45" s="191">
        <f t="shared" si="4"/>
        <v>0</v>
      </c>
    </row>
    <row r="46" spans="1:12" ht="13.5" thickBot="1">
      <c r="A46" s="108">
        <f t="shared" si="5"/>
        <v>61</v>
      </c>
      <c r="B46" s="150"/>
      <c r="C46" s="112"/>
      <c r="D46" s="112"/>
      <c r="E46" s="112"/>
      <c r="F46" s="84" t="s">
        <v>188</v>
      </c>
      <c r="G46" s="110"/>
      <c r="H46" s="110"/>
      <c r="I46" s="108"/>
      <c r="J46" s="181">
        <f>SUM(J25:J45)</f>
        <v>75067.95000000001</v>
      </c>
      <c r="K46" s="181">
        <f>SUM(K25:K45)</f>
        <v>100740.20000000001</v>
      </c>
      <c r="L46" s="210">
        <f>SUM(L25:L45)</f>
        <v>-25672.25</v>
      </c>
    </row>
    <row r="47" ht="13.5" thickTop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3" fitToWidth="1" horizontalDpi="600" verticalDpi="600" orientation="portrait" scale="83" r:id="rId1"/>
  <headerFooter scaleWithDoc="0" alignWithMargins="0">
    <oddFooter>&amp;C&amp;F, Page &amp; 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3"/>
  <sheetViews>
    <sheetView zoomScale="85" zoomScaleNormal="85" zoomScalePageLayoutView="0" workbookViewId="0" topLeftCell="A3">
      <selection activeCell="Q18" sqref="Q18"/>
    </sheetView>
  </sheetViews>
  <sheetFormatPr defaultColWidth="9.140625" defaultRowHeight="12.75"/>
  <cols>
    <col min="1" max="2" width="5.7109375" style="60" customWidth="1"/>
    <col min="3" max="3" width="3.421875" style="60" bestFit="1" customWidth="1"/>
    <col min="4" max="5" width="1.7109375" style="60" customWidth="1"/>
    <col min="6" max="6" width="44.00390625" style="60" customWidth="1"/>
    <col min="7" max="9" width="2.7109375" style="60" customWidth="1"/>
    <col min="10" max="10" width="12.7109375" style="60" customWidth="1"/>
    <col min="11" max="11" width="13.00390625" style="60" customWidth="1"/>
    <col min="12" max="12" width="13.7109375" style="60" bestFit="1" customWidth="1"/>
    <col min="13" max="16384" width="9.140625" style="60" customWidth="1"/>
  </cols>
  <sheetData>
    <row r="1" spans="1:12" ht="18">
      <c r="A1" s="227" t="s">
        <v>173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">
      <c r="A2" s="230" t="s">
        <v>297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ht="12.75" customHeight="1">
      <c r="A3" s="154" t="s">
        <v>135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2.75" customHeight="1">
      <c r="A4" s="155"/>
      <c r="B4" s="9"/>
      <c r="C4" s="9"/>
      <c r="D4" s="9"/>
      <c r="E4" s="9"/>
      <c r="F4" s="9"/>
      <c r="G4" s="9"/>
      <c r="H4" s="9"/>
      <c r="I4" s="9"/>
      <c r="J4" s="9"/>
      <c r="K4" s="9"/>
      <c r="L4" s="63"/>
    </row>
    <row r="5" spans="1:12" ht="12.75">
      <c r="A5" s="156"/>
      <c r="B5" s="33"/>
      <c r="C5" s="27"/>
      <c r="D5" s="27"/>
      <c r="E5" s="27"/>
      <c r="F5" s="27"/>
      <c r="G5" s="31"/>
      <c r="H5" s="27"/>
      <c r="I5" s="33"/>
      <c r="J5" s="28"/>
      <c r="K5" s="1"/>
      <c r="L5" s="100" t="s">
        <v>116</v>
      </c>
    </row>
    <row r="6" spans="1:12" ht="12.75">
      <c r="A6" s="156"/>
      <c r="B6" s="33"/>
      <c r="C6" s="27"/>
      <c r="D6" s="27"/>
      <c r="E6" s="27"/>
      <c r="F6" s="27"/>
      <c r="G6" s="71" t="s">
        <v>136</v>
      </c>
      <c r="H6" s="3"/>
      <c r="I6" s="4"/>
      <c r="J6" s="20" t="s">
        <v>117</v>
      </c>
      <c r="K6" s="20" t="s">
        <v>117</v>
      </c>
      <c r="L6" s="100" t="s">
        <v>8</v>
      </c>
    </row>
    <row r="7" spans="1:12" ht="12.75">
      <c r="A7" s="157"/>
      <c r="B7" s="158"/>
      <c r="C7" s="25"/>
      <c r="D7" s="25"/>
      <c r="E7" s="25"/>
      <c r="F7" s="25"/>
      <c r="G7" s="154"/>
      <c r="H7" s="159"/>
      <c r="I7" s="100"/>
      <c r="J7" s="21" t="s">
        <v>232</v>
      </c>
      <c r="K7" s="21" t="s">
        <v>295</v>
      </c>
      <c r="L7" s="100" t="s">
        <v>118</v>
      </c>
    </row>
    <row r="8" spans="1:12" ht="12.75">
      <c r="A8" s="160" t="s">
        <v>5</v>
      </c>
      <c r="B8" s="161"/>
      <c r="C8" s="162"/>
      <c r="D8" s="162"/>
      <c r="E8" s="162"/>
      <c r="F8" s="162" t="s">
        <v>138</v>
      </c>
      <c r="G8" s="163"/>
      <c r="H8" s="163"/>
      <c r="I8" s="164"/>
      <c r="J8" s="21" t="s">
        <v>233</v>
      </c>
      <c r="K8" s="21" t="s">
        <v>233</v>
      </c>
      <c r="L8" s="100" t="s">
        <v>296</v>
      </c>
    </row>
    <row r="9" spans="1:12" ht="13.5" thickBot="1">
      <c r="A9" s="165" t="s">
        <v>9</v>
      </c>
      <c r="B9" s="166" t="s">
        <v>107</v>
      </c>
      <c r="C9" s="167"/>
      <c r="D9" s="167"/>
      <c r="E9" s="167"/>
      <c r="F9" s="167" t="s">
        <v>10</v>
      </c>
      <c r="G9" s="168" t="s">
        <v>139</v>
      </c>
      <c r="H9" s="168" t="s">
        <v>140</v>
      </c>
      <c r="I9" s="165" t="s">
        <v>141</v>
      </c>
      <c r="J9" s="22" t="s">
        <v>11</v>
      </c>
      <c r="K9" s="22" t="s">
        <v>12</v>
      </c>
      <c r="L9" s="169" t="s">
        <v>13</v>
      </c>
    </row>
    <row r="10" spans="1:12" ht="12.75">
      <c r="A10" s="108"/>
      <c r="B10" s="64"/>
      <c r="C10" s="84" t="s">
        <v>293</v>
      </c>
      <c r="D10" s="133" t="s">
        <v>315</v>
      </c>
      <c r="E10" s="133"/>
      <c r="F10" s="171"/>
      <c r="G10" s="39"/>
      <c r="H10" s="39"/>
      <c r="I10" s="65"/>
      <c r="J10" s="69"/>
      <c r="K10" s="69"/>
      <c r="L10" s="63"/>
    </row>
    <row r="11" spans="1:12" ht="12.75">
      <c r="A11" s="62"/>
      <c r="B11" s="63"/>
      <c r="C11" s="9"/>
      <c r="D11" s="9"/>
      <c r="E11" s="87" t="s">
        <v>310</v>
      </c>
      <c r="F11" s="87"/>
      <c r="G11" s="40"/>
      <c r="H11" s="40"/>
      <c r="I11" s="69"/>
      <c r="J11" s="69"/>
      <c r="K11" s="69"/>
      <c r="L11" s="63"/>
    </row>
    <row r="12" spans="1:12" ht="12.75">
      <c r="A12" s="62"/>
      <c r="B12" s="220">
        <v>790</v>
      </c>
      <c r="C12" s="221"/>
      <c r="D12" s="187"/>
      <c r="E12" s="222"/>
      <c r="F12" s="215" t="s">
        <v>344</v>
      </c>
      <c r="G12" s="40"/>
      <c r="H12" s="40"/>
      <c r="I12" s="69"/>
      <c r="J12" s="183">
        <v>-65034.010000000024</v>
      </c>
      <c r="K12" s="183">
        <v>-11115.88000000015</v>
      </c>
      <c r="L12" s="191">
        <f aca="true" t="shared" si="0" ref="L12:L19">J12-K12</f>
        <v>-53918.129999999874</v>
      </c>
    </row>
    <row r="13" spans="1:12" ht="12.75">
      <c r="A13" s="62">
        <v>62</v>
      </c>
      <c r="B13" s="114">
        <v>771</v>
      </c>
      <c r="C13" s="59"/>
      <c r="D13" s="59"/>
      <c r="E13" s="59"/>
      <c r="F13" s="9" t="s">
        <v>189</v>
      </c>
      <c r="G13" s="109" t="s">
        <v>139</v>
      </c>
      <c r="H13" s="109" t="s">
        <v>140</v>
      </c>
      <c r="I13" s="62"/>
      <c r="J13" s="183">
        <v>54846.850000000006</v>
      </c>
      <c r="K13" s="183">
        <v>1026.72</v>
      </c>
      <c r="L13" s="191">
        <f t="shared" si="0"/>
        <v>53820.130000000005</v>
      </c>
    </row>
    <row r="14" spans="1:12" ht="12.75">
      <c r="A14" s="62">
        <f aca="true" t="shared" si="1" ref="A14:A20">A13+1</f>
        <v>63</v>
      </c>
      <c r="B14" s="114">
        <v>771</v>
      </c>
      <c r="C14" s="59"/>
      <c r="D14" s="59"/>
      <c r="E14" s="59"/>
      <c r="F14" s="9" t="s">
        <v>190</v>
      </c>
      <c r="G14" s="109"/>
      <c r="H14" s="109"/>
      <c r="I14" s="62" t="s">
        <v>141</v>
      </c>
      <c r="J14" s="183"/>
      <c r="K14" s="183"/>
      <c r="L14" s="191"/>
    </row>
    <row r="15" spans="1:12" ht="12.75">
      <c r="A15" s="62">
        <f t="shared" si="1"/>
        <v>64</v>
      </c>
      <c r="B15" s="114">
        <v>772</v>
      </c>
      <c r="C15" s="59"/>
      <c r="D15" s="59"/>
      <c r="E15" s="59"/>
      <c r="F15" s="9" t="s">
        <v>191</v>
      </c>
      <c r="G15" s="109" t="s">
        <v>139</v>
      </c>
      <c r="H15" s="109" t="s">
        <v>140</v>
      </c>
      <c r="I15" s="62"/>
      <c r="J15" s="183">
        <v>0</v>
      </c>
      <c r="K15" s="183">
        <v>0</v>
      </c>
      <c r="L15" s="191">
        <f t="shared" si="0"/>
        <v>0</v>
      </c>
    </row>
    <row r="16" spans="1:12" ht="12.75">
      <c r="A16" s="62">
        <f t="shared" si="1"/>
        <v>65</v>
      </c>
      <c r="B16" s="114">
        <v>773</v>
      </c>
      <c r="C16" s="59"/>
      <c r="D16" s="59"/>
      <c r="E16" s="59"/>
      <c r="F16" s="9" t="s">
        <v>192</v>
      </c>
      <c r="G16" s="109" t="s">
        <v>139</v>
      </c>
      <c r="H16" s="109"/>
      <c r="I16" s="62"/>
      <c r="J16" s="183">
        <v>3843.1600000000003</v>
      </c>
      <c r="K16" s="183">
        <v>9295.94</v>
      </c>
      <c r="L16" s="191">
        <f t="shared" si="0"/>
        <v>-5452.780000000001</v>
      </c>
    </row>
    <row r="17" spans="1:12" ht="12.75">
      <c r="A17" s="62">
        <f t="shared" si="1"/>
        <v>66</v>
      </c>
      <c r="B17" s="114">
        <v>773</v>
      </c>
      <c r="C17" s="59"/>
      <c r="D17" s="59"/>
      <c r="E17" s="59"/>
      <c r="F17" s="9" t="s">
        <v>193</v>
      </c>
      <c r="G17" s="109"/>
      <c r="H17" s="109" t="s">
        <v>140</v>
      </c>
      <c r="I17" s="62"/>
      <c r="J17" s="183"/>
      <c r="K17" s="183"/>
      <c r="L17" s="191"/>
    </row>
    <row r="18" spans="1:12" ht="12.75">
      <c r="A18" s="62">
        <f t="shared" si="1"/>
        <v>67</v>
      </c>
      <c r="B18" s="114">
        <v>774</v>
      </c>
      <c r="C18" s="59"/>
      <c r="D18" s="59"/>
      <c r="E18" s="59"/>
      <c r="F18" s="9" t="s">
        <v>194</v>
      </c>
      <c r="G18" s="109" t="s">
        <v>139</v>
      </c>
      <c r="H18" s="109"/>
      <c r="I18" s="62"/>
      <c r="J18" s="183">
        <v>0</v>
      </c>
      <c r="K18" s="183">
        <v>0</v>
      </c>
      <c r="L18" s="191">
        <f t="shared" si="0"/>
        <v>0</v>
      </c>
    </row>
    <row r="19" spans="1:12" ht="12.75">
      <c r="A19" s="62">
        <f t="shared" si="1"/>
        <v>68</v>
      </c>
      <c r="B19" s="114">
        <v>775</v>
      </c>
      <c r="C19" s="59"/>
      <c r="D19" s="59"/>
      <c r="E19" s="59"/>
      <c r="F19" s="9" t="s">
        <v>195</v>
      </c>
      <c r="G19" s="109" t="s">
        <v>139</v>
      </c>
      <c r="H19" s="109" t="s">
        <v>140</v>
      </c>
      <c r="I19" s="62" t="s">
        <v>141</v>
      </c>
      <c r="J19" s="183">
        <v>6344</v>
      </c>
      <c r="K19" s="183">
        <v>793.21</v>
      </c>
      <c r="L19" s="191">
        <f t="shared" si="0"/>
        <v>5550.79</v>
      </c>
    </row>
    <row r="20" spans="1:12" ht="13.5" thickBot="1">
      <c r="A20" s="62">
        <f t="shared" si="1"/>
        <v>69</v>
      </c>
      <c r="B20" s="114"/>
      <c r="C20" s="59"/>
      <c r="D20" s="59"/>
      <c r="E20" s="59"/>
      <c r="F20" s="87" t="s">
        <v>196</v>
      </c>
      <c r="G20" s="109"/>
      <c r="H20" s="109"/>
      <c r="I20" s="62"/>
      <c r="J20" s="181">
        <f>SUM(J12:J19)</f>
        <v>-1.8189894035458565E-11</v>
      </c>
      <c r="K20" s="181">
        <f>SUM(K12:K19)</f>
        <v>-0.010000000150284905</v>
      </c>
      <c r="L20" s="181">
        <f>SUM(L12:L19)</f>
        <v>0.010000000130276021</v>
      </c>
    </row>
    <row r="21" spans="1:12" ht="13.5" thickTop="1">
      <c r="A21" s="62"/>
      <c r="B21" s="114"/>
      <c r="C21" s="152" t="s">
        <v>316</v>
      </c>
      <c r="D21" s="152" t="s">
        <v>317</v>
      </c>
      <c r="E21" s="59"/>
      <c r="F21" s="9"/>
      <c r="G21" s="109"/>
      <c r="H21" s="109"/>
      <c r="I21" s="62"/>
      <c r="J21" s="183"/>
      <c r="K21" s="183"/>
      <c r="L21" s="191"/>
    </row>
    <row r="22" spans="1:12" ht="12.75">
      <c r="A22" s="62"/>
      <c r="B22" s="114"/>
      <c r="C22" s="59"/>
      <c r="D22" s="59"/>
      <c r="E22" s="152" t="s">
        <v>310</v>
      </c>
      <c r="F22" s="9"/>
      <c r="G22" s="109"/>
      <c r="H22" s="109"/>
      <c r="I22" s="62"/>
      <c r="J22" s="183"/>
      <c r="K22" s="183"/>
      <c r="L22" s="191"/>
    </row>
    <row r="23" spans="1:12" ht="12.75">
      <c r="A23" s="62">
        <v>70</v>
      </c>
      <c r="B23" s="114">
        <v>781</v>
      </c>
      <c r="C23" s="59"/>
      <c r="D23" s="59"/>
      <c r="E23" s="59"/>
      <c r="F23" s="9" t="s">
        <v>189</v>
      </c>
      <c r="G23" s="109" t="s">
        <v>139</v>
      </c>
      <c r="H23" s="109" t="s">
        <v>140</v>
      </c>
      <c r="I23" s="62"/>
      <c r="J23" s="183">
        <v>0</v>
      </c>
      <c r="K23" s="183">
        <v>0</v>
      </c>
      <c r="L23" s="191">
        <f>J23-K23</f>
        <v>0</v>
      </c>
    </row>
    <row r="24" spans="1:12" ht="12.75">
      <c r="A24" s="62">
        <f aca="true" t="shared" si="2" ref="A24:A29">A23+1</f>
        <v>71</v>
      </c>
      <c r="B24" s="114">
        <v>781</v>
      </c>
      <c r="C24" s="59"/>
      <c r="D24" s="59"/>
      <c r="E24" s="59"/>
      <c r="F24" s="9" t="s">
        <v>197</v>
      </c>
      <c r="G24" s="109"/>
      <c r="H24" s="109"/>
      <c r="I24" s="62" t="s">
        <v>141</v>
      </c>
      <c r="J24" s="183"/>
      <c r="K24" s="183"/>
      <c r="L24" s="191"/>
    </row>
    <row r="25" spans="1:12" ht="12.75">
      <c r="A25" s="62">
        <f t="shared" si="2"/>
        <v>72</v>
      </c>
      <c r="B25" s="114">
        <v>782</v>
      </c>
      <c r="C25" s="59"/>
      <c r="D25" s="59"/>
      <c r="E25" s="59"/>
      <c r="F25" s="9" t="s">
        <v>198</v>
      </c>
      <c r="G25" s="109" t="s">
        <v>139</v>
      </c>
      <c r="H25" s="109"/>
      <c r="I25" s="62"/>
      <c r="J25" s="183">
        <v>974833.97</v>
      </c>
      <c r="K25" s="183">
        <v>868641.3499999999</v>
      </c>
      <c r="L25" s="191">
        <f>J25-K25</f>
        <v>106192.62000000011</v>
      </c>
    </row>
    <row r="26" spans="1:12" ht="12.75">
      <c r="A26" s="62">
        <f t="shared" si="2"/>
        <v>73</v>
      </c>
      <c r="B26" s="114">
        <v>783</v>
      </c>
      <c r="C26" s="59"/>
      <c r="D26" s="59"/>
      <c r="E26" s="59"/>
      <c r="F26" s="9" t="s">
        <v>199</v>
      </c>
      <c r="G26" s="109" t="s">
        <v>139</v>
      </c>
      <c r="H26" s="109"/>
      <c r="I26" s="62"/>
      <c r="J26" s="183">
        <v>124.5</v>
      </c>
      <c r="K26" s="183">
        <v>15</v>
      </c>
      <c r="L26" s="191">
        <f>J26-K26</f>
        <v>109.5</v>
      </c>
    </row>
    <row r="27" spans="1:12" ht="12.75">
      <c r="A27" s="62">
        <f t="shared" si="2"/>
        <v>74</v>
      </c>
      <c r="B27" s="114">
        <v>784</v>
      </c>
      <c r="C27" s="59"/>
      <c r="D27" s="59"/>
      <c r="E27" s="59"/>
      <c r="F27" s="9" t="s">
        <v>200</v>
      </c>
      <c r="G27" s="109" t="s">
        <v>139</v>
      </c>
      <c r="H27" s="109"/>
      <c r="I27" s="62"/>
      <c r="J27" s="183">
        <v>0</v>
      </c>
      <c r="K27" s="183">
        <v>0</v>
      </c>
      <c r="L27" s="191">
        <f>J27-K27</f>
        <v>0</v>
      </c>
    </row>
    <row r="28" spans="1:12" ht="12.75">
      <c r="A28" s="62">
        <f t="shared" si="2"/>
        <v>75</v>
      </c>
      <c r="B28" s="114">
        <v>785</v>
      </c>
      <c r="C28" s="59"/>
      <c r="D28" s="59"/>
      <c r="E28" s="59"/>
      <c r="F28" s="9" t="s">
        <v>201</v>
      </c>
      <c r="G28" s="109" t="s">
        <v>139</v>
      </c>
      <c r="H28" s="109"/>
      <c r="I28" s="62"/>
      <c r="J28" s="183">
        <v>0</v>
      </c>
      <c r="K28" s="183">
        <v>0</v>
      </c>
      <c r="L28" s="191">
        <f>J28-K28</f>
        <v>0</v>
      </c>
    </row>
    <row r="29" spans="1:12" ht="13.5" thickBot="1">
      <c r="A29" s="62">
        <f t="shared" si="2"/>
        <v>76</v>
      </c>
      <c r="B29" s="114"/>
      <c r="C29" s="59"/>
      <c r="D29" s="59"/>
      <c r="E29" s="59"/>
      <c r="F29" s="87" t="s">
        <v>202</v>
      </c>
      <c r="G29" s="109"/>
      <c r="H29" s="109"/>
      <c r="I29" s="62"/>
      <c r="J29" s="181">
        <f>SUM(J23:J28)</f>
        <v>974958.47</v>
      </c>
      <c r="K29" s="181">
        <f>SUM(K23:K28)</f>
        <v>868656.3499999999</v>
      </c>
      <c r="L29" s="181">
        <f>SUM(L23:L28)</f>
        <v>106302.12000000011</v>
      </c>
    </row>
    <row r="30" spans="1:12" ht="13.5" thickTop="1">
      <c r="A30" s="62"/>
      <c r="B30" s="114"/>
      <c r="C30" s="152" t="s">
        <v>318</v>
      </c>
      <c r="D30" s="152" t="s">
        <v>321</v>
      </c>
      <c r="E30" s="59"/>
      <c r="F30" s="151"/>
      <c r="G30" s="109"/>
      <c r="H30" s="109"/>
      <c r="I30" s="62"/>
      <c r="J30" s="183"/>
      <c r="K30" s="183"/>
      <c r="L30" s="191"/>
    </row>
    <row r="31" spans="1:12" ht="12.75">
      <c r="A31" s="62"/>
      <c r="B31" s="114"/>
      <c r="C31" s="59"/>
      <c r="D31" s="59"/>
      <c r="E31" s="152" t="s">
        <v>310</v>
      </c>
      <c r="F31" s="87"/>
      <c r="G31" s="109"/>
      <c r="H31" s="109"/>
      <c r="I31" s="62"/>
      <c r="J31" s="183"/>
      <c r="K31" s="183"/>
      <c r="L31" s="191"/>
    </row>
    <row r="32" spans="1:12" ht="12.75">
      <c r="A32" s="62"/>
      <c r="B32" s="212">
        <v>790.1</v>
      </c>
      <c r="C32" s="213"/>
      <c r="D32" s="213"/>
      <c r="E32" s="214"/>
      <c r="F32" s="215" t="s">
        <v>341</v>
      </c>
      <c r="G32" s="109"/>
      <c r="H32" s="109"/>
      <c r="I32" s="62"/>
      <c r="J32" s="183">
        <v>-4565086.51</v>
      </c>
      <c r="K32" s="183">
        <v>-4862715.329999999</v>
      </c>
      <c r="L32" s="191">
        <f aca="true" t="shared" si="3" ref="L32:L51">J32-K32</f>
        <v>297628.81999999937</v>
      </c>
    </row>
    <row r="33" spans="1:12" ht="12.75">
      <c r="A33" s="62">
        <v>77</v>
      </c>
      <c r="B33" s="114">
        <v>791</v>
      </c>
      <c r="C33" s="59"/>
      <c r="D33" s="59"/>
      <c r="E33" s="59"/>
      <c r="F33" s="9" t="s">
        <v>203</v>
      </c>
      <c r="G33" s="109" t="s">
        <v>139</v>
      </c>
      <c r="H33" s="109" t="s">
        <v>140</v>
      </c>
      <c r="I33" s="62" t="s">
        <v>141</v>
      </c>
      <c r="J33" s="183">
        <v>1202156.88</v>
      </c>
      <c r="K33" s="183">
        <v>1222814.9500000004</v>
      </c>
      <c r="L33" s="191">
        <f t="shared" si="3"/>
        <v>-20658.07000000053</v>
      </c>
    </row>
    <row r="34" spans="1:12" ht="12.75">
      <c r="A34" s="62">
        <f aca="true" t="shared" si="4" ref="A34:A53">A33+1</f>
        <v>78</v>
      </c>
      <c r="B34" s="114">
        <v>792</v>
      </c>
      <c r="C34" s="59"/>
      <c r="D34" s="59"/>
      <c r="E34" s="59"/>
      <c r="F34" s="9" t="s">
        <v>204</v>
      </c>
      <c r="G34" s="109" t="s">
        <v>139</v>
      </c>
      <c r="H34" s="109" t="s">
        <v>140</v>
      </c>
      <c r="I34" s="62" t="s">
        <v>141</v>
      </c>
      <c r="J34" s="183">
        <v>326034.2999999999</v>
      </c>
      <c r="K34" s="183">
        <v>433040.41000000003</v>
      </c>
      <c r="L34" s="191">
        <f t="shared" si="3"/>
        <v>-107006.11000000016</v>
      </c>
    </row>
    <row r="35" spans="1:12" ht="12.75">
      <c r="A35" s="62">
        <f t="shared" si="4"/>
        <v>79</v>
      </c>
      <c r="B35" s="114">
        <v>793</v>
      </c>
      <c r="C35" s="59"/>
      <c r="D35" s="59"/>
      <c r="E35" s="59"/>
      <c r="F35" s="140" t="s">
        <v>205</v>
      </c>
      <c r="G35" s="109" t="s">
        <v>139</v>
      </c>
      <c r="H35" s="109"/>
      <c r="I35" s="62"/>
      <c r="J35" s="183">
        <v>0</v>
      </c>
      <c r="K35" s="183">
        <v>0</v>
      </c>
      <c r="L35" s="191">
        <f>J35-K35</f>
        <v>0</v>
      </c>
    </row>
    <row r="36" spans="1:12" ht="12.75">
      <c r="A36" s="62">
        <f t="shared" si="4"/>
        <v>80</v>
      </c>
      <c r="B36" s="114">
        <v>793</v>
      </c>
      <c r="C36" s="59"/>
      <c r="D36" s="59"/>
      <c r="E36" s="59"/>
      <c r="F36" s="9" t="s">
        <v>206</v>
      </c>
      <c r="G36" s="109"/>
      <c r="H36" s="109" t="s">
        <v>140</v>
      </c>
      <c r="I36" s="62" t="s">
        <v>141</v>
      </c>
      <c r="J36" s="183"/>
      <c r="K36" s="183"/>
      <c r="L36" s="191"/>
    </row>
    <row r="37" spans="1:12" ht="12.75">
      <c r="A37" s="62">
        <f t="shared" si="4"/>
        <v>81</v>
      </c>
      <c r="B37" s="114">
        <v>794</v>
      </c>
      <c r="C37" s="59"/>
      <c r="D37" s="59"/>
      <c r="E37" s="59"/>
      <c r="F37" s="9" t="s">
        <v>207</v>
      </c>
      <c r="G37" s="109" t="s">
        <v>139</v>
      </c>
      <c r="H37" s="109"/>
      <c r="I37" s="62"/>
      <c r="J37" s="183">
        <v>110933.73999999999</v>
      </c>
      <c r="K37" s="183">
        <v>127340.96999999997</v>
      </c>
      <c r="L37" s="191">
        <f t="shared" si="3"/>
        <v>-16407.22999999998</v>
      </c>
    </row>
    <row r="38" spans="1:12" ht="12.75">
      <c r="A38" s="62">
        <f t="shared" si="4"/>
        <v>82</v>
      </c>
      <c r="B38" s="114">
        <v>795</v>
      </c>
      <c r="C38" s="59"/>
      <c r="D38" s="59"/>
      <c r="E38" s="59"/>
      <c r="F38" s="9" t="s">
        <v>208</v>
      </c>
      <c r="G38" s="109" t="s">
        <v>139</v>
      </c>
      <c r="H38" s="109" t="s">
        <v>140</v>
      </c>
      <c r="I38" s="62" t="s">
        <v>141</v>
      </c>
      <c r="J38" s="183">
        <v>1050209.47</v>
      </c>
      <c r="K38" s="183">
        <v>1083199.8199999998</v>
      </c>
      <c r="L38" s="191">
        <f t="shared" si="3"/>
        <v>-32990.34999999986</v>
      </c>
    </row>
    <row r="39" spans="1:12" ht="12.75">
      <c r="A39" s="62">
        <f t="shared" si="4"/>
        <v>83</v>
      </c>
      <c r="B39" s="114">
        <v>796</v>
      </c>
      <c r="C39" s="59"/>
      <c r="D39" s="59"/>
      <c r="E39" s="59"/>
      <c r="F39" s="9" t="s">
        <v>209</v>
      </c>
      <c r="G39" s="109" t="s">
        <v>139</v>
      </c>
      <c r="H39" s="109" t="s">
        <v>140</v>
      </c>
      <c r="I39" s="62" t="s">
        <v>141</v>
      </c>
      <c r="J39" s="183">
        <v>5286.2</v>
      </c>
      <c r="K39" s="183">
        <v>6091.099999999999</v>
      </c>
      <c r="L39" s="191">
        <f t="shared" si="3"/>
        <v>-804.8999999999996</v>
      </c>
    </row>
    <row r="40" spans="1:12" ht="12.75">
      <c r="A40" s="62">
        <f t="shared" si="4"/>
        <v>84</v>
      </c>
      <c r="B40" s="114">
        <v>797</v>
      </c>
      <c r="C40" s="59"/>
      <c r="D40" s="59"/>
      <c r="E40" s="59"/>
      <c r="F40" s="9" t="s">
        <v>210</v>
      </c>
      <c r="G40" s="109" t="s">
        <v>139</v>
      </c>
      <c r="H40" s="109" t="s">
        <v>140</v>
      </c>
      <c r="I40" s="62" t="s">
        <v>141</v>
      </c>
      <c r="J40" s="183">
        <v>0</v>
      </c>
      <c r="K40" s="183">
        <v>0</v>
      </c>
      <c r="L40" s="191">
        <f t="shared" si="3"/>
        <v>0</v>
      </c>
    </row>
    <row r="41" spans="1:12" ht="12.75">
      <c r="A41" s="62">
        <f t="shared" si="4"/>
        <v>85</v>
      </c>
      <c r="B41" s="114">
        <v>798</v>
      </c>
      <c r="C41" s="59"/>
      <c r="D41" s="59"/>
      <c r="E41" s="59"/>
      <c r="F41" s="9" t="s">
        <v>211</v>
      </c>
      <c r="G41" s="109" t="s">
        <v>139</v>
      </c>
      <c r="H41" s="109"/>
      <c r="I41" s="62"/>
      <c r="J41" s="183">
        <v>28543.34</v>
      </c>
      <c r="K41" s="183">
        <v>-57883.029999999984</v>
      </c>
      <c r="L41" s="191">
        <f t="shared" si="3"/>
        <v>86426.36999999998</v>
      </c>
    </row>
    <row r="42" spans="1:12" ht="12.75">
      <c r="A42" s="62">
        <f t="shared" si="4"/>
        <v>86</v>
      </c>
      <c r="B42" s="114">
        <v>798</v>
      </c>
      <c r="C42" s="59"/>
      <c r="D42" s="59"/>
      <c r="E42" s="59"/>
      <c r="F42" s="9" t="s">
        <v>212</v>
      </c>
      <c r="G42" s="109"/>
      <c r="H42" s="109" t="s">
        <v>140</v>
      </c>
      <c r="I42" s="62"/>
      <c r="J42" s="183"/>
      <c r="K42" s="183"/>
      <c r="L42" s="191"/>
    </row>
    <row r="43" spans="1:12" ht="12.75">
      <c r="A43" s="62">
        <f t="shared" si="4"/>
        <v>87</v>
      </c>
      <c r="B43" s="114">
        <v>798</v>
      </c>
      <c r="C43" s="59"/>
      <c r="D43" s="59"/>
      <c r="E43" s="59"/>
      <c r="F43" s="9" t="s">
        <v>213</v>
      </c>
      <c r="G43" s="109"/>
      <c r="H43" s="109"/>
      <c r="I43" s="62" t="s">
        <v>141</v>
      </c>
      <c r="J43" s="183"/>
      <c r="K43" s="183"/>
      <c r="L43" s="191"/>
    </row>
    <row r="44" spans="1:12" ht="12.75">
      <c r="A44" s="62">
        <f t="shared" si="4"/>
        <v>88</v>
      </c>
      <c r="B44" s="114">
        <v>799</v>
      </c>
      <c r="C44" s="59"/>
      <c r="D44" s="59"/>
      <c r="E44" s="59"/>
      <c r="F44" s="9" t="s">
        <v>214</v>
      </c>
      <c r="G44" s="109" t="s">
        <v>139</v>
      </c>
      <c r="H44" s="109"/>
      <c r="I44" s="62"/>
      <c r="J44" s="183">
        <v>9274</v>
      </c>
      <c r="K44" s="183">
        <v>4744.030000000001</v>
      </c>
      <c r="L44" s="191">
        <f t="shared" si="3"/>
        <v>4529.969999999999</v>
      </c>
    </row>
    <row r="45" spans="1:12" ht="12.75">
      <c r="A45" s="62"/>
      <c r="B45" s="114"/>
      <c r="C45" s="59"/>
      <c r="D45" s="59"/>
      <c r="E45" s="152" t="s">
        <v>311</v>
      </c>
      <c r="F45" s="87"/>
      <c r="G45" s="109"/>
      <c r="H45" s="109"/>
      <c r="I45" s="62"/>
      <c r="J45" s="183"/>
      <c r="K45" s="183"/>
      <c r="L45" s="191"/>
    </row>
    <row r="46" spans="1:12" ht="12.75">
      <c r="A46" s="62">
        <v>89</v>
      </c>
      <c r="B46" s="114">
        <v>805</v>
      </c>
      <c r="C46" s="59"/>
      <c r="D46" s="59"/>
      <c r="E46" s="59"/>
      <c r="F46" s="9" t="s">
        <v>215</v>
      </c>
      <c r="G46" s="109" t="s">
        <v>139</v>
      </c>
      <c r="H46" s="109" t="s">
        <v>140</v>
      </c>
      <c r="I46" s="62" t="s">
        <v>141</v>
      </c>
      <c r="J46" s="183">
        <v>6595.740000000001</v>
      </c>
      <c r="K46" s="183">
        <v>5507.549999999999</v>
      </c>
      <c r="L46" s="191">
        <f t="shared" si="3"/>
        <v>1088.1900000000014</v>
      </c>
    </row>
    <row r="47" spans="1:12" ht="12.75">
      <c r="A47" s="62">
        <f t="shared" si="4"/>
        <v>90</v>
      </c>
      <c r="B47" s="114"/>
      <c r="C47" s="59"/>
      <c r="D47" s="59"/>
      <c r="E47" s="59"/>
      <c r="F47" s="87" t="s">
        <v>216</v>
      </c>
      <c r="G47" s="109"/>
      <c r="H47" s="109"/>
      <c r="I47" s="62"/>
      <c r="J47" s="223">
        <f>SUM(J32:J46)</f>
        <v>-1826052.8399999999</v>
      </c>
      <c r="K47" s="223">
        <f>SUM(K32:K46)</f>
        <v>-2037859.529999999</v>
      </c>
      <c r="L47" s="223">
        <f>SUM(L32:L46)</f>
        <v>211806.6899999988</v>
      </c>
    </row>
    <row r="48" spans="1:12" ht="12.75">
      <c r="A48" s="62"/>
      <c r="B48" s="114"/>
      <c r="C48" s="152" t="s">
        <v>319</v>
      </c>
      <c r="D48" s="152" t="s">
        <v>320</v>
      </c>
      <c r="E48" s="59"/>
      <c r="F48" s="151"/>
      <c r="G48" s="109"/>
      <c r="H48" s="109"/>
      <c r="I48" s="62"/>
      <c r="J48" s="183"/>
      <c r="K48" s="183"/>
      <c r="L48" s="191"/>
    </row>
    <row r="49" spans="1:12" ht="12.75">
      <c r="A49" s="62">
        <v>91</v>
      </c>
      <c r="B49" s="114">
        <v>811</v>
      </c>
      <c r="C49" s="59"/>
      <c r="D49" s="59"/>
      <c r="E49" s="59"/>
      <c r="F49" s="9" t="s">
        <v>217</v>
      </c>
      <c r="G49" s="109" t="s">
        <v>139</v>
      </c>
      <c r="H49" s="109" t="s">
        <v>140</v>
      </c>
      <c r="I49" s="62" t="s">
        <v>141</v>
      </c>
      <c r="J49" s="183">
        <v>138032.34</v>
      </c>
      <c r="K49" s="183">
        <v>103333.08</v>
      </c>
      <c r="L49" s="191">
        <f t="shared" si="3"/>
        <v>34699.259999999995</v>
      </c>
    </row>
    <row r="50" spans="1:12" ht="12.75">
      <c r="A50" s="62">
        <f t="shared" si="4"/>
        <v>92</v>
      </c>
      <c r="B50" s="114">
        <v>812</v>
      </c>
      <c r="C50" s="59"/>
      <c r="D50" s="59"/>
      <c r="E50" s="59"/>
      <c r="F50" s="9" t="s">
        <v>322</v>
      </c>
      <c r="G50" s="109" t="s">
        <v>139</v>
      </c>
      <c r="H50" s="109" t="s">
        <v>140</v>
      </c>
      <c r="I50" s="62" t="s">
        <v>141</v>
      </c>
      <c r="J50" s="183">
        <v>0</v>
      </c>
      <c r="K50" s="183">
        <v>0</v>
      </c>
      <c r="L50" s="191">
        <f t="shared" si="3"/>
        <v>0</v>
      </c>
    </row>
    <row r="51" spans="1:12" ht="12.75">
      <c r="A51" s="62">
        <f t="shared" si="4"/>
        <v>93</v>
      </c>
      <c r="B51" s="114">
        <v>813</v>
      </c>
      <c r="C51" s="59"/>
      <c r="D51" s="59"/>
      <c r="E51" s="59"/>
      <c r="F51" s="9" t="s">
        <v>323</v>
      </c>
      <c r="G51" s="109" t="s">
        <v>139</v>
      </c>
      <c r="H51" s="109" t="s">
        <v>140</v>
      </c>
      <c r="I51" s="62" t="s">
        <v>141</v>
      </c>
      <c r="J51" s="183">
        <v>0</v>
      </c>
      <c r="K51" s="183">
        <v>0</v>
      </c>
      <c r="L51" s="191">
        <f t="shared" si="3"/>
        <v>0</v>
      </c>
    </row>
    <row r="52" spans="1:12" ht="12.75">
      <c r="A52" s="62">
        <f t="shared" si="4"/>
        <v>94</v>
      </c>
      <c r="B52" s="114"/>
      <c r="C52" s="59"/>
      <c r="D52" s="59"/>
      <c r="E52" s="59"/>
      <c r="F52" s="87" t="s">
        <v>218</v>
      </c>
      <c r="G52" s="109"/>
      <c r="H52" s="109"/>
      <c r="I52" s="62"/>
      <c r="J52" s="223">
        <f>SUM(J49:J51)</f>
        <v>138032.34</v>
      </c>
      <c r="K52" s="223">
        <f>SUM(K49:K51)</f>
        <v>103333.08</v>
      </c>
      <c r="L52" s="224">
        <f>SUM(L49:L51)</f>
        <v>34699.259999999995</v>
      </c>
    </row>
    <row r="53" spans="1:12" ht="13.5" thickBot="1">
      <c r="A53" s="62">
        <f t="shared" si="4"/>
        <v>95</v>
      </c>
      <c r="B53" s="150"/>
      <c r="C53" s="112"/>
      <c r="D53" s="112"/>
      <c r="E53" s="112"/>
      <c r="F53" s="84" t="s">
        <v>219</v>
      </c>
      <c r="G53" s="110"/>
      <c r="H53" s="110"/>
      <c r="I53" s="108"/>
      <c r="J53" s="181">
        <f>+J52+J47+J29+J20+'B2(2)'!J46+'B2(2)'!J22+'B2(1)'!J47+'B2(1)'!J29</f>
        <v>-385764.3699999998</v>
      </c>
      <c r="K53" s="181">
        <f>+K52+K47+K29+K20+'B2(2)'!K46+'B2(2)'!K22+'B2(1)'!K47+'B2(1)'!K29</f>
        <v>-681687.5199999994</v>
      </c>
      <c r="L53" s="181">
        <f>+L52+L47+L29+L20+'B2(2)'!L46+'B2(2)'!L22+'B2(1)'!L47+'B2(1)'!L29</f>
        <v>295923.14999999903</v>
      </c>
    </row>
    <row r="54" ht="15.75" customHeight="1" thickTop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</sheetData>
  <sheetProtection/>
  <mergeCells count="2">
    <mergeCell ref="A1:L1"/>
    <mergeCell ref="A2:L2"/>
  </mergeCells>
  <printOptions horizontalCentered="1"/>
  <pageMargins left="0.75" right="0.75" top="1" bottom="1" header="0.5" footer="0.5"/>
  <pageSetup firstPageNumber="1" useFirstPageNumber="1" fitToHeight="1" fitToWidth="1" horizontalDpi="600" verticalDpi="600" orientation="portrait" scale="83" r:id="rId3"/>
  <headerFooter scaleWithDoc="0" alignWithMargins="0">
    <oddFooter>&amp;C&amp;F, Page &amp; 9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District_Annual_Report_Form</dc:title>
  <dc:subject>LETTER</dc:subject>
  <dc:creator>DRS</dc:creator>
  <cp:keywords/>
  <dc:description>website!</dc:description>
  <cp:lastModifiedBy>stomomat</cp:lastModifiedBy>
  <cp:lastPrinted>2013-04-09T19:18:06Z</cp:lastPrinted>
  <dcterms:created xsi:type="dcterms:W3CDTF">1999-02-02T21:59:05Z</dcterms:created>
  <dcterms:modified xsi:type="dcterms:W3CDTF">2013-04-12T22:06:26Z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