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715" windowWidth="19215" windowHeight="1830" tabRatio="793" firstSheet="1" activeTab="7"/>
  </bookViews>
  <sheets>
    <sheet name="T-1 Savings&amp;DemandRedx(Gross)" sheetId="41" r:id="rId1"/>
    <sheet name="T-2 EnvImpacts(Gross)" sheetId="44" r:id="rId2"/>
    <sheet name="T-3 Exp's" sheetId="47" r:id="rId3"/>
    <sheet name="T-4 CE(Net)" sheetId="43" r:id="rId4"/>
    <sheet name="T-5 RatepayerImpcts" sheetId="40" r:id="rId5"/>
    <sheet name="T-6 EndUse" sheetId="45" r:id="rId6"/>
    <sheet name="T-7 Commitments" sheetId="46" r:id="rId7"/>
    <sheet name="T-8 SharehldrPerfInc'ves" sheetId="48" r:id="rId8"/>
  </sheets>
  <externalReferences>
    <externalReference r:id="rId9"/>
    <externalReference r:id="rId10"/>
    <externalReference r:id="rId11"/>
    <externalReference r:id="rId12"/>
  </externalReferences>
  <definedNames>
    <definedName name="_12yrto100" localSheetId="0">[1]Lookups!#REF!</definedName>
    <definedName name="_12yrto100" localSheetId="2">[1]Lookups!#REF!</definedName>
    <definedName name="_12yrto100" localSheetId="4">[1]Lookups!#REF!</definedName>
    <definedName name="_12yrto100" localSheetId="7">[1]Lookups!#REF!</definedName>
    <definedName name="_12yrto100">[1]Lookups!#REF!</definedName>
    <definedName name="_12yrto60" localSheetId="0">[1]Lookups!#REF!</definedName>
    <definedName name="_12yrto60" localSheetId="2">[1]Lookups!#REF!</definedName>
    <definedName name="_12yrto60" localSheetId="4">[1]Lookups!#REF!</definedName>
    <definedName name="_12yrto60" localSheetId="7">[1]Lookups!#REF!</definedName>
    <definedName name="_12yrto60">[1]Lookups!#REF!</definedName>
    <definedName name="_3yrto100" localSheetId="0">[1]Lookups!#REF!</definedName>
    <definedName name="_3yrto100" localSheetId="2">[1]Lookups!#REF!</definedName>
    <definedName name="_3yrto100" localSheetId="4">[1]Lookups!#REF!</definedName>
    <definedName name="_3yrto100" localSheetId="7">[1]Lookups!#REF!</definedName>
    <definedName name="_3yrto100">[1]Lookups!#REF!</definedName>
    <definedName name="_3yrto60" localSheetId="0">[1]Lookups!#REF!</definedName>
    <definedName name="_3yrto60" localSheetId="2">[1]Lookups!#REF!</definedName>
    <definedName name="_3yrto60" localSheetId="4">[1]Lookups!#REF!</definedName>
    <definedName name="_3yrto60" localSheetId="7">[1]Lookups!#REF!</definedName>
    <definedName name="_3yrto60">[1]Lookups!#REF!</definedName>
    <definedName name="_6yrto100" localSheetId="0">[1]Lookups!#REF!</definedName>
    <definedName name="_6yrto100" localSheetId="2">[1]Lookups!#REF!</definedName>
    <definedName name="_6yrto100" localSheetId="4">[1]Lookups!#REF!</definedName>
    <definedName name="_6yrto100" localSheetId="7">[1]Lookups!#REF!</definedName>
    <definedName name="_6yrto100">[1]Lookups!#REF!</definedName>
    <definedName name="_6yrto60" localSheetId="2">[1]Lookups!#REF!</definedName>
    <definedName name="_6yrto60" localSheetId="7">[1]Lookups!#REF!</definedName>
    <definedName name="_6yrto60">[1]Lookups!#REF!</definedName>
    <definedName name="_8yrt0100" localSheetId="2">[1]Lookups!#REF!</definedName>
    <definedName name="_8yrt0100" localSheetId="7">[1]Lookups!#REF!</definedName>
    <definedName name="_8yrt0100">[1]Lookups!#REF!</definedName>
    <definedName name="_9yrto100" localSheetId="2">[1]Lookups!#REF!</definedName>
    <definedName name="_9yrto100" localSheetId="7">[1]Lookups!#REF!</definedName>
    <definedName name="_9yrto100">[1]Lookups!#REF!</definedName>
    <definedName name="_9yrto60" localSheetId="2">[1]Lookups!#REF!</definedName>
    <definedName name="_9yrto60" localSheetId="7">[1]Lookups!#REF!</definedName>
    <definedName name="_9yrto60">[1]Lookups!#REF!</definedName>
    <definedName name="_Toc419981606" localSheetId="7">'T-8 SharehldrPerfInc''ves'!$A$2</definedName>
    <definedName name="bbbbb" localSheetId="0">#REF!</definedName>
    <definedName name="bbbbb" localSheetId="2">#REF!</definedName>
    <definedName name="bbbbb" localSheetId="4">#REF!</definedName>
    <definedName name="bbbbb">#REF!</definedName>
    <definedName name="Budget___Expenditures______1">[2]pge12monthT1.1!$C$1:$C$121</definedName>
    <definedName name="CAlist" localSheetId="0">#REF!</definedName>
    <definedName name="CAlist" localSheetId="2">#REF!</definedName>
    <definedName name="CAlist" localSheetId="4">#REF!</definedName>
    <definedName name="CAlist">#REF!</definedName>
    <definedName name="_xlnm.Criteria" localSheetId="2">'[3]1.1 Done'!#REF!</definedName>
    <definedName name="_xlnm.Criteria" localSheetId="7">'[3]1.1 Done'!#REF!</definedName>
    <definedName name="_xlnm.Criteria">'[3]1.1 Done'!#REF!</definedName>
    <definedName name="Criteria_MI" localSheetId="0">#REF!</definedName>
    <definedName name="Criteria_MI" localSheetId="2">#REF!</definedName>
    <definedName name="Criteria_MI" localSheetId="4">#REF!</definedName>
    <definedName name="Criteria_MI">#REF!</definedName>
    <definedName name="_xlnm.Database" localSheetId="2">'[3]1.1 Done'!#REF!</definedName>
    <definedName name="_xlnm.Database" localSheetId="7">'[3]1.1 Done'!#REF!</definedName>
    <definedName name="_xlnm.Database">'[3]1.1 Done'!#REF!</definedName>
    <definedName name="Database_MI" localSheetId="0">#REF!</definedName>
    <definedName name="Database_MI" localSheetId="2">#REF!</definedName>
    <definedName name="Database_MI" localSheetId="4">#REF!</definedName>
    <definedName name="Database_MI">#REF!</definedName>
    <definedName name="Demand_Reduction__Summer_Peak_kW___2">[2]pge12monthT1.1!$I$1:$I$121</definedName>
    <definedName name="Disrate" localSheetId="0">#REF!</definedName>
    <definedName name="Disrate" localSheetId="2">#REF!</definedName>
    <definedName name="Disrate" localSheetId="4">#REF!</definedName>
    <definedName name="Disrate">#REF!</definedName>
    <definedName name="DynCompany">"DPPI"</definedName>
    <definedName name="DynMajor">"Enter Pivot Title Here"</definedName>
    <definedName name="DynUser">"Steve"</definedName>
    <definedName name="EEGAVersion">#REF!</definedName>
    <definedName name="Energy_Savings__Net_Annual_kWh___2">[2]pge12monthT1.1!$N$1:$N$121</definedName>
    <definedName name="Enf60Never" localSheetId="0">[1]Lookups!#REF!</definedName>
    <definedName name="Enf60Never" localSheetId="2">[1]Lookups!#REF!</definedName>
    <definedName name="Enf60Never" localSheetId="4">[1]Lookups!#REF!</definedName>
    <definedName name="Enf60Never">[1]Lookups!#REF!</definedName>
    <definedName name="ExportRanges" localSheetId="0">#REF!</definedName>
    <definedName name="ExportRanges" localSheetId="2">#REF!</definedName>
    <definedName name="ExportRanges" localSheetId="4">#REF!</definedName>
    <definedName name="ExportRanges">#REF!</definedName>
    <definedName name="ExportRangeSeed" localSheetId="0">#REF!</definedName>
    <definedName name="ExportRangeSeed" localSheetId="2">#REF!</definedName>
    <definedName name="ExportRangeSeed" localSheetId="4">#REF!</definedName>
    <definedName name="ExportRangeSeed">#REF!</definedName>
    <definedName name="_xlnm.Extract" localSheetId="2">'[3]1.1 Done'!#REF!</definedName>
    <definedName name="_xlnm.Extract" localSheetId="7">'[3]1.1 Done'!#REF!</definedName>
    <definedName name="_xlnm.Extract">'[3]1.1 Done'!#REF!</definedName>
    <definedName name="Extract_MI" localSheetId="0">#REF!</definedName>
    <definedName name="Extract_MI" localSheetId="2">#REF!</definedName>
    <definedName name="Extract_MI" localSheetId="4">#REF!</definedName>
    <definedName name="Extract_MI">#REF!</definedName>
    <definedName name="Gas_Savings__Net_Annual_Therms___2">[2]pge12monthT1.1!$S$1:$S$121</definedName>
    <definedName name="ImportExportRanges" localSheetId="0">#REF!</definedName>
    <definedName name="ImportExportRanges" localSheetId="2">#REF!</definedName>
    <definedName name="ImportExportRanges" localSheetId="4">#REF!</definedName>
    <definedName name="ImportExportRanges">#REF!</definedName>
    <definedName name="ImportExportRangeSeed" localSheetId="0">#REF!</definedName>
    <definedName name="ImportExportRangeSeed" localSheetId="2">#REF!</definedName>
    <definedName name="ImportExportRangeSeed" localSheetId="4">#REF!</definedName>
    <definedName name="ImportExportRangeSeed">#REF!</definedName>
    <definedName name="Incentives">[2]pge12monthT1.1!$X$1:$X$121</definedName>
    <definedName name="indata" localSheetId="0">#REF!</definedName>
    <definedName name="indata" localSheetId="2">#REF!</definedName>
    <definedName name="indata" localSheetId="4">#REF!</definedName>
    <definedName name="indata">#REF!</definedName>
    <definedName name="IsPivot1">1</definedName>
    <definedName name="isXLT">4</definedName>
    <definedName name="MaxMeasures">[4]Calculations!$K$8</definedName>
    <definedName name="NAlist" localSheetId="0">#REF!</definedName>
    <definedName name="NAlist" localSheetId="2">#REF!</definedName>
    <definedName name="NAlist" localSheetId="4">#REF!</definedName>
    <definedName name="NAlist">#REF!</definedName>
    <definedName name="Paid_YTD_from_Previous_Month">[2]pge12monthT1.1!$AA$1:$AA$121</definedName>
    <definedName name="_xlnm.Print_Area" localSheetId="0">'T-1 Savings&amp;DemandRedx(Gross)'!$A$1:$D$58</definedName>
    <definedName name="_xlnm.Print_Area" localSheetId="1">'T-2 EnvImpacts(Gross)'!$A$1:$I$10</definedName>
    <definedName name="_xlnm.Print_Area" localSheetId="2">'T-3 Exp''s'!$A$7:$T$33</definedName>
    <definedName name="_xlnm.Print_Area" localSheetId="3">'T-4 CE(Net)'!$A$1:$J$20</definedName>
    <definedName name="_xlnm.Print_Area" localSheetId="6">'T-7 Commitments'!$A$1:$E$38</definedName>
    <definedName name="Print_Area_MI" localSheetId="0">#REF!</definedName>
    <definedName name="Print_Area_MI" localSheetId="2">#REF!</definedName>
    <definedName name="Print_Area_MI" localSheetId="4">#REF!</definedName>
    <definedName name="Print_Area_MI">#REF!</definedName>
    <definedName name="_xlnm.Print_Titles" localSheetId="0">'T-1 Savings&amp;DemandRedx(Gross)'!$1:$3</definedName>
    <definedName name="_xlnm.Print_Titles" localSheetId="2">'T-3 Exp''s'!$1:$6</definedName>
    <definedName name="PT_Data">"PTData1!A1:E26153"</definedName>
    <definedName name="qryNormByMkt_AllData">#REF!</definedName>
    <definedName name="range_unresolved" localSheetId="0">#REF!</definedName>
    <definedName name="range_unresolved" localSheetId="2">#REF!</definedName>
    <definedName name="range_unresolved" localSheetId="4">#REF!</definedName>
    <definedName name="range_unresolved">#REF!</definedName>
    <definedName name="RANGEpge12monthT1.1">[2]pge12monthT1.1!$A$1:$AC$121</definedName>
    <definedName name="StampStatusLocation" localSheetId="0">#REF!</definedName>
    <definedName name="StampStatusLocation" localSheetId="2">#REF!</definedName>
    <definedName name="StampStatusLocation" localSheetId="4">#REF!</definedName>
    <definedName name="StampStatusLocation">#REF!</definedName>
    <definedName name="StampVersionLocation" localSheetId="0">#REF!</definedName>
    <definedName name="StampVersionLocation" localSheetId="2">#REF!</definedName>
    <definedName name="StampVersionLocation" localSheetId="4">#REF!</definedName>
    <definedName name="StampVersionLocation">#REF!</definedName>
    <definedName name="StandaloneMode" localSheetId="0">#REF!</definedName>
    <definedName name="StandaloneMode" localSheetId="2">#REF!</definedName>
    <definedName name="StandaloneMode" localSheetId="4">#REF!</definedName>
    <definedName name="StandaloneMode">#REF!</definedName>
    <definedName name="StartYr" localSheetId="0">#REF!</definedName>
    <definedName name="StartYr" localSheetId="2">#REF!</definedName>
    <definedName name="StartYr" localSheetId="4">#REF!</definedName>
    <definedName name="StartYr">#REF!</definedName>
    <definedName name="StatusList" localSheetId="0">#REF!</definedName>
    <definedName name="StatusList" localSheetId="2">#REF!</definedName>
    <definedName name="StatusList" localSheetId="4">#REF!</definedName>
    <definedName name="StatusList">#REF!</definedName>
    <definedName name="UpdateVersion" localSheetId="0">#REF!</definedName>
    <definedName name="UpdateVersion" localSheetId="2">#REF!</definedName>
    <definedName name="UpdateVersion" localSheetId="4">#REF!</definedName>
    <definedName name="UpdateVersion">#REF!</definedName>
    <definedName name="Validation_Ranges" localSheetId="0">#REF!</definedName>
    <definedName name="Validation_Ranges" localSheetId="2">#REF!</definedName>
    <definedName name="Validation_Ranges" localSheetId="4">#REF!</definedName>
    <definedName name="Validation_Ranges">#REF!</definedName>
    <definedName name="ValidationRangeSeed" localSheetId="0">#REF!</definedName>
    <definedName name="ValidationRangeSeed" localSheetId="2">#REF!</definedName>
    <definedName name="ValidationRangeSeed" localSheetId="4">#REF!</definedName>
    <definedName name="ValidationRangeSeed">#REF!</definedName>
    <definedName name="ValidatorVersion" localSheetId="0">#REF!</definedName>
    <definedName name="ValidatorVersion" localSheetId="2">#REF!</definedName>
    <definedName name="ValidatorVersion" localSheetId="4">#REF!</definedName>
    <definedName name="ValidatorVersion">#REF!</definedName>
    <definedName name="Version" localSheetId="0">#REF!</definedName>
    <definedName name="Version" localSheetId="2">#REF!</definedName>
    <definedName name="Version" localSheetId="4">#REF!</definedName>
    <definedName name="Version">#REF!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52510"/>
</workbook>
</file>

<file path=xl/calcChain.xml><?xml version="1.0" encoding="utf-8"?>
<calcChain xmlns="http://schemas.openxmlformats.org/spreadsheetml/2006/main">
  <c r="Q7" i="47" l="1"/>
  <c r="R7" i="47"/>
  <c r="S7" i="47"/>
  <c r="Q8" i="47"/>
  <c r="R8" i="47"/>
  <c r="S8" i="47"/>
  <c r="Q9" i="47"/>
  <c r="R9" i="47"/>
  <c r="S9" i="47"/>
  <c r="Q10" i="47"/>
  <c r="R10" i="47"/>
  <c r="S10" i="47"/>
  <c r="B11" i="47"/>
  <c r="B14" i="47"/>
  <c r="B18" i="47"/>
  <c r="C11" i="47"/>
  <c r="C14" i="47"/>
  <c r="C18" i="47"/>
  <c r="D11" i="47"/>
  <c r="D14" i="47"/>
  <c r="D18" i="47"/>
  <c r="E11" i="47"/>
  <c r="F11" i="47"/>
  <c r="F14" i="47"/>
  <c r="F18" i="47"/>
  <c r="G11" i="47"/>
  <c r="H11" i="47"/>
  <c r="H14" i="47"/>
  <c r="H18" i="47"/>
  <c r="I11" i="47"/>
  <c r="J11" i="47"/>
  <c r="J14" i="47"/>
  <c r="J18" i="47"/>
  <c r="K11" i="47"/>
  <c r="L11" i="47"/>
  <c r="M11" i="47"/>
  <c r="N11" i="47"/>
  <c r="N14" i="47"/>
  <c r="N18" i="47"/>
  <c r="O11" i="47"/>
  <c r="P11" i="47"/>
  <c r="P14" i="47"/>
  <c r="T11" i="47"/>
  <c r="Q12" i="47"/>
  <c r="R12" i="47"/>
  <c r="S12" i="47"/>
  <c r="Q13" i="47"/>
  <c r="R13" i="47"/>
  <c r="S13" i="47"/>
  <c r="E14" i="47"/>
  <c r="E18" i="47"/>
  <c r="G14" i="47"/>
  <c r="I14" i="47"/>
  <c r="I18" i="47"/>
  <c r="K14" i="47"/>
  <c r="K18" i="47"/>
  <c r="L14" i="47"/>
  <c r="L18" i="47"/>
  <c r="M14" i="47"/>
  <c r="M18" i="47"/>
  <c r="O14" i="47"/>
  <c r="T14" i="47"/>
  <c r="P15" i="47"/>
  <c r="Q15" i="47"/>
  <c r="R15" i="47"/>
  <c r="Q16" i="47"/>
  <c r="R16" i="47"/>
  <c r="S16" i="47"/>
  <c r="Q17" i="47"/>
  <c r="R17" i="47"/>
  <c r="S17" i="47"/>
  <c r="T17" i="47"/>
  <c r="G18" i="47"/>
  <c r="O18" i="47"/>
  <c r="T18" i="47"/>
  <c r="R11" i="47"/>
  <c r="R14" i="47"/>
  <c r="P18" i="47"/>
  <c r="R18" i="47"/>
  <c r="S11" i="47"/>
  <c r="S14" i="47"/>
  <c r="Q11" i="47"/>
  <c r="Q14" i="47"/>
  <c r="Q18" i="47"/>
  <c r="S15" i="47"/>
  <c r="S18" i="47"/>
  <c r="D22" i="41"/>
  <c r="E9" i="40"/>
  <c r="D9" i="40"/>
  <c r="C9" i="40"/>
  <c r="B9" i="40"/>
  <c r="H5" i="43"/>
  <c r="J5" i="43"/>
  <c r="I5" i="43"/>
  <c r="G5" i="43"/>
  <c r="F5" i="43"/>
  <c r="E5" i="43"/>
  <c r="B5" i="43"/>
  <c r="G7" i="44"/>
  <c r="F7" i="44"/>
  <c r="I7" i="44"/>
  <c r="H7" i="44"/>
  <c r="E7" i="44"/>
  <c r="D7" i="44"/>
  <c r="C7" i="44"/>
  <c r="B7" i="44"/>
  <c r="C41" i="41"/>
  <c r="C49" i="41"/>
  <c r="B41" i="41"/>
  <c r="B32" i="41"/>
  <c r="B40" i="41"/>
  <c r="C23" i="41"/>
  <c r="C31" i="41"/>
  <c r="B23" i="41"/>
  <c r="C13" i="41"/>
  <c r="C5" i="41"/>
  <c r="B22" i="41"/>
  <c r="B14" i="41"/>
  <c r="B13" i="41"/>
  <c r="B5" i="41"/>
  <c r="D5" i="41"/>
  <c r="C5" i="43"/>
  <c r="D4" i="43"/>
  <c r="D5" i="43"/>
  <c r="B49" i="41"/>
  <c r="D49" i="41"/>
  <c r="D41" i="41"/>
  <c r="B31" i="41"/>
  <c r="D31" i="41"/>
  <c r="D23" i="41"/>
  <c r="D42" i="41"/>
  <c r="D24" i="41"/>
  <c r="D6" i="41"/>
  <c r="D13" i="41"/>
  <c r="B6" i="45"/>
  <c r="H16" i="45"/>
  <c r="E6" i="45"/>
  <c r="B16" i="45"/>
  <c r="H6" i="45"/>
  <c r="E16" i="45"/>
  <c r="H26" i="45"/>
  <c r="I6" i="45"/>
  <c r="B26" i="45"/>
  <c r="C16" i="45"/>
  <c r="E26" i="45"/>
  <c r="F16" i="45"/>
  <c r="C26" i="45"/>
  <c r="C22" i="45"/>
  <c r="C14" i="45"/>
  <c r="C18" i="45"/>
  <c r="C9" i="45"/>
  <c r="C21" i="45"/>
  <c r="C12" i="45"/>
  <c r="C17" i="45"/>
  <c r="C10" i="45"/>
  <c r="C24" i="45"/>
  <c r="C8" i="45"/>
  <c r="C23" i="45"/>
  <c r="C11" i="45"/>
  <c r="C15" i="45"/>
  <c r="C7" i="45"/>
  <c r="C13" i="45"/>
  <c r="C20" i="45"/>
  <c r="C6" i="45"/>
  <c r="C25" i="45"/>
  <c r="C19" i="45"/>
  <c r="F26" i="45"/>
  <c r="F22" i="45"/>
  <c r="F24" i="45"/>
  <c r="F13" i="45"/>
  <c r="F9" i="45"/>
  <c r="F11" i="45"/>
  <c r="F21" i="45"/>
  <c r="F14" i="45"/>
  <c r="F10" i="45"/>
  <c r="F23" i="45"/>
  <c r="F8" i="45"/>
  <c r="F18" i="45"/>
  <c r="F12" i="45"/>
  <c r="F20" i="45"/>
  <c r="F19" i="45"/>
  <c r="F15" i="45"/>
  <c r="F25" i="45"/>
  <c r="F7" i="45"/>
  <c r="F17" i="45"/>
  <c r="F6" i="45"/>
  <c r="I26" i="45"/>
  <c r="I22" i="45"/>
  <c r="I15" i="45"/>
  <c r="I8" i="45"/>
  <c r="I9" i="45"/>
  <c r="I10" i="45"/>
  <c r="I13" i="45"/>
  <c r="I24" i="45"/>
  <c r="I14" i="45"/>
  <c r="I23" i="45"/>
  <c r="I11" i="45"/>
  <c r="I21" i="45"/>
  <c r="I20" i="45"/>
  <c r="I18" i="45"/>
  <c r="I12" i="45"/>
  <c r="I17" i="45"/>
  <c r="I19" i="45"/>
  <c r="I25" i="45"/>
  <c r="I16" i="45"/>
  <c r="I7" i="45"/>
</calcChain>
</file>

<file path=xl/sharedStrings.xml><?xml version="1.0" encoding="utf-8"?>
<sst xmlns="http://schemas.openxmlformats.org/spreadsheetml/2006/main" count="300" uniqueCount="207">
  <si>
    <t>A</t>
  </si>
  <si>
    <t>B</t>
  </si>
  <si>
    <t>C</t>
  </si>
  <si>
    <t>D</t>
  </si>
  <si>
    <t>Table 1.</t>
  </si>
  <si>
    <t>Electricity and Natural Gas Savings and Demand Reduction (Gross)</t>
  </si>
  <si>
    <t>Annual Results</t>
  </si>
  <si>
    <t>2016 Installed Savings (2)</t>
  </si>
  <si>
    <r>
      <t xml:space="preserve">CPUC 2016 Adopted Goals (D.15-10-028) </t>
    </r>
    <r>
      <rPr>
        <b/>
        <sz val="12"/>
        <rFont val="Palatino"/>
      </rPr>
      <t>(3)</t>
    </r>
  </si>
  <si>
    <r>
      <t xml:space="preserve">% of Goals (2016)
</t>
    </r>
    <r>
      <rPr>
        <b/>
        <sz val="12"/>
        <rFont val="Palatino"/>
      </rPr>
      <t>(4)</t>
    </r>
  </si>
  <si>
    <t>2016  Energy Savings (GWh) – Annual (1)</t>
  </si>
  <si>
    <t>PG&amp;E</t>
  </si>
  <si>
    <t>SCE</t>
  </si>
  <si>
    <t>SDG&amp;E</t>
  </si>
  <si>
    <t>SCG</t>
  </si>
  <si>
    <t>MCE</t>
  </si>
  <si>
    <t>Bay REN</t>
  </si>
  <si>
    <t>SoCal REN</t>
  </si>
  <si>
    <r>
      <t xml:space="preserve">TOTAL Energy Savings (GWh) - Annual </t>
    </r>
    <r>
      <rPr>
        <b/>
        <sz val="12"/>
        <rFont val="Palatino"/>
      </rPr>
      <t>(5)</t>
    </r>
  </si>
  <si>
    <t>2016  Energy Savings (GWh) – Lifecycle</t>
  </si>
  <si>
    <r>
      <t xml:space="preserve">TOTAL  Energy Savings (GWh) – Lifecycle </t>
    </r>
    <r>
      <rPr>
        <b/>
        <sz val="12"/>
        <rFont val="Palatino"/>
      </rPr>
      <t>(6)</t>
    </r>
  </si>
  <si>
    <t>2016 Natural Gas Savings (MMth) – Annual (1)</t>
  </si>
  <si>
    <r>
      <t>TOTAL  Natural Gas Savings (MMth) – Annual</t>
    </r>
    <r>
      <rPr>
        <b/>
        <sz val="12"/>
        <rFont val="Palatino"/>
      </rPr>
      <t xml:space="preserve"> (5)</t>
    </r>
  </si>
  <si>
    <t>2016 Natural Gas Savings (MMth) – Lifecycle</t>
  </si>
  <si>
    <r>
      <t xml:space="preserve">TOTAL  Natural Gas Savings (MMth) – Lifecycle </t>
    </r>
    <r>
      <rPr>
        <b/>
        <sz val="12"/>
        <rFont val="Palatino"/>
      </rPr>
      <t>(6)</t>
    </r>
  </si>
  <si>
    <t>2016 Peak Demand savings (MW) (1)</t>
  </si>
  <si>
    <t xml:space="preserve"> TOTAL  Peak Demand savings (MW) (5)</t>
  </si>
  <si>
    <t>(1)  All annual energy savings numbers are on a gross basis except Codes and Standards (C&amp;S), which are net with 5% market</t>
  </si>
  <si>
    <t xml:space="preserve">      spillover. Energy savings are based on the actual accomplishments recorded in 2016.</t>
  </si>
  <si>
    <t>(2)  Installed savings for PG&amp;E includes Energy Savings Assistance (ESA) Program; Bay Area Regional Energy Network (Bay REN)</t>
  </si>
  <si>
    <t xml:space="preserve">     and Marin Clean Energy (MCE) as reported in their 2016 Annual Report, filed on April 20, 2017.</t>
  </si>
  <si>
    <t xml:space="preserve">(3) 2016 Adopted Goals for MCE and Bay REN are not available and have been intentionally left blank. </t>
  </si>
  <si>
    <t xml:space="preserve">(4) 2016 % of Goals for MCE and Bay REN are not available and have been intentionally left blank. </t>
  </si>
  <si>
    <t>(3)  The Total Savings reported on this table represent the gross program savings and include C&amp;S which are reported on a net basis</t>
  </si>
  <si>
    <t xml:space="preserve">     with 5% market spillover.</t>
  </si>
  <si>
    <t>(4)  Lifecycle savings include C&amp;S gross lifecycle savings.</t>
  </si>
  <si>
    <t>Table 2</t>
  </si>
  <si>
    <t>Environmental Impacts (Gross) (2) (3)</t>
  </si>
  <si>
    <t>Annual  tons of CO2 avoided</t>
  </si>
  <si>
    <t>Lifecycle tons of CO2 avoided</t>
  </si>
  <si>
    <t>Annual tons of NOx avoided</t>
  </si>
  <si>
    <t>Lifecycle tons of NOx avoided</t>
  </si>
  <si>
    <r>
      <t>Annual tons of SOx avoided</t>
    </r>
    <r>
      <rPr>
        <b/>
        <vertAlign val="superscript"/>
        <sz val="12"/>
        <rFont val="Times New Roman"/>
        <family val="1"/>
      </rPr>
      <t>1</t>
    </r>
  </si>
  <si>
    <r>
      <t>Lifecycle tons of SOx avoided</t>
    </r>
    <r>
      <rPr>
        <b/>
        <vertAlign val="superscript"/>
        <sz val="12"/>
        <rFont val="Times New Roman"/>
        <family val="1"/>
      </rPr>
      <t>1</t>
    </r>
  </si>
  <si>
    <t>Annual tons of PM10 avoided</t>
  </si>
  <si>
    <t>Lifecycle tons of PM10 avoided</t>
  </si>
  <si>
    <t>2016Portfolio Targets</t>
  </si>
  <si>
    <t>N/A</t>
  </si>
  <si>
    <t>2016 Total</t>
  </si>
  <si>
    <t xml:space="preserve">(1)  The avoided SOX reductions are not calculated in the cost effectiveness tool (CET.)  It was determined that none of the IOUs uses coal power on the margin and the energy efficiency savings have impact on the margin only.  </t>
  </si>
  <si>
    <t xml:space="preserve">(2)  Environmental Impacts in this table may not match the CET results from PG&amp;E's CEDARS data submission. Current table includes minor additional savings of 1.8 MW, 7.1 GWh, 0.67 MMth for claims with no implementation_id which is less than 1% of the total portfolio GWh energy savings. </t>
  </si>
  <si>
    <t>(3)  Excludes Energy Savings Assistance (ESA) Program, BayREN, and MCE.</t>
  </si>
  <si>
    <t>Table 3: 2016 Energy Efficiency Expenditures
(Including Expenditures of Pre-2016 Cycle Commitments Paid in 2016)</t>
  </si>
  <si>
    <t xml:space="preserve">2016 Expenditures </t>
  </si>
  <si>
    <t>Administrative</t>
  </si>
  <si>
    <t xml:space="preserve">Direct Implementation 
Non-Incentive </t>
  </si>
  <si>
    <r>
      <t xml:space="preserve">Direct Implementation
 Incentives &amp; Rebates </t>
    </r>
    <r>
      <rPr>
        <sz val="10"/>
        <rFont val="Times New Roman"/>
        <family val="1"/>
      </rPr>
      <t>[2]</t>
    </r>
  </si>
  <si>
    <r>
      <t xml:space="preserve">PA Administered ME&amp;O 
</t>
    </r>
    <r>
      <rPr>
        <sz val="10"/>
        <rFont val="Times New Roman"/>
        <family val="1"/>
      </rPr>
      <t>(outside the SW ME&amp;O activities)</t>
    </r>
  </si>
  <si>
    <t>Grand Totals</t>
  </si>
  <si>
    <r>
      <t>Adopted 2016 Budget</t>
    </r>
    <r>
      <rPr>
        <sz val="10"/>
        <rFont val="Times New Roman"/>
        <family val="1"/>
      </rPr>
      <t xml:space="preserve"> [1]</t>
    </r>
    <r>
      <rPr>
        <sz val="13"/>
        <rFont val="Times New Roman"/>
        <family val="1"/>
      </rPr>
      <t xml:space="preserve">
</t>
    </r>
    <r>
      <rPr>
        <sz val="10"/>
        <rFont val="Times New Roman"/>
        <family val="1"/>
      </rPr>
      <t>(Decision 14-10-046)</t>
    </r>
  </si>
  <si>
    <t>Non-IOU Implementer</t>
  </si>
  <si>
    <t>IOU Support</t>
  </si>
  <si>
    <t>2010-12 
Committed Funds Expenditures</t>
  </si>
  <si>
    <t>2013-15 
Committed Funds Expenditures</t>
  </si>
  <si>
    <t>2016 
Expenditures from 2016 Budget</t>
  </si>
  <si>
    <t>IOU Programs</t>
  </si>
  <si>
    <t>Local Government Programs (Partnership Programs)</t>
  </si>
  <si>
    <t>Third Party Programs (Competitive Bid Program)</t>
  </si>
  <si>
    <r>
      <t xml:space="preserve">RENs &amp; CCA (Non-IOU Programs) </t>
    </r>
    <r>
      <rPr>
        <sz val="10"/>
        <rFont val="Arial"/>
        <family val="2"/>
      </rPr>
      <t>[3] [4]</t>
    </r>
  </si>
  <si>
    <t>Subtotal</t>
  </si>
  <si>
    <t>EM&amp;V - IOU</t>
  </si>
  <si>
    <t>EM&amp;V - Joint Staff</t>
  </si>
  <si>
    <t xml:space="preserve"> Total EE Portfolio Expenses</t>
  </si>
  <si>
    <r>
      <t xml:space="preserve">SW ME&amp;O (Energy Efficiency portion only) </t>
    </r>
    <r>
      <rPr>
        <sz val="10"/>
        <rFont val="Arial"/>
        <family val="2"/>
      </rPr>
      <t>[6]</t>
    </r>
  </si>
  <si>
    <r>
      <t xml:space="preserve">OBF/Revolving Loan Pool </t>
    </r>
    <r>
      <rPr>
        <sz val="10"/>
        <rFont val="Arial"/>
        <family val="2"/>
      </rPr>
      <t>[5]</t>
    </r>
  </si>
  <si>
    <r>
      <t xml:space="preserve">Energy Savings Assistance Program (ESA) </t>
    </r>
    <r>
      <rPr>
        <sz val="10"/>
        <rFont val="Arial"/>
        <family val="2"/>
      </rPr>
      <t>[6]</t>
    </r>
  </si>
  <si>
    <t xml:space="preserve">Total Expenditures </t>
  </si>
  <si>
    <t>[1] 2016 Adopted Program Budget includes $22.458 million of pre-2013 unspent funds, approved in Advice Letter 3752-G-B/4905-E–B dated November 2, 2016.</t>
  </si>
  <si>
    <t>[2] Direct Implementation Incentives &amp; Rebates include expenditures accrued but not paid as of December 31, 2016.</t>
  </si>
  <si>
    <t>[3] Non-IOU programs represent PG&amp;E's payments to BayREN and MCE.</t>
  </si>
  <si>
    <t>[4] Budget includes a one-time increase of $3.7 million for BayREN authorized in Advice Letter 3704-G/4826-E, effective April 29, 2016; and an annual increase of $.366 million for MCE authorized in D.16-05-004 (petition to modify D.14-10-046), effective May 12, 2016.</t>
  </si>
  <si>
    <t>[5] OBF Loan Pool represents loans issued and repaid.</t>
  </si>
  <si>
    <t>[6] Budgets are authorized outside of the Energy Efficiency decision</t>
  </si>
  <si>
    <t>Table 4</t>
  </si>
  <si>
    <t>Cost Effectiveness (Net) (5)</t>
  </si>
  <si>
    <t>Total Cost to Billpayers (TRC) (3)</t>
  </si>
  <si>
    <t>Total Savings to Billpayers (TRC)</t>
  </si>
  <si>
    <t>Net Benefits to Billpayers (TRC) (3)</t>
  </si>
  <si>
    <t>TRC Ratio (4)</t>
  </si>
  <si>
    <t>Total PAC Cost (3)</t>
  </si>
  <si>
    <t>PAC Ratio (4)</t>
  </si>
  <si>
    <t>PAC Cost per kW Saved ($/kW) (1)</t>
  </si>
  <si>
    <t>PAC Cost per kWh Saved ($/kWh) (2)</t>
  </si>
  <si>
    <t>PAC Cost per therm Saved ($/therm) (2)</t>
  </si>
  <si>
    <t>PG&amp;E 2016</t>
  </si>
  <si>
    <t>PG&amp;E TOTAL</t>
  </si>
  <si>
    <t xml:space="preserve">(1)  The adopted avoided cost methodology does not provide information to provide a meaningful value for PAC Cost per kW. </t>
  </si>
  <si>
    <t xml:space="preserve">      The adopted avoided cost methodology created kWh costs values that vary for each hour of the year that includes kW generation</t>
  </si>
  <si>
    <t>(2)  PAC cost per kWh or per therm is PAC cost per annual discounted net kWh or annual discounted net therm respectively per CET based definition provided</t>
  </si>
  <si>
    <t xml:space="preserve">       by CPUC to PG&amp;E via e-mail on April 8, 2016.</t>
  </si>
  <si>
    <t>(3)  The cost-effectiveness calculations are based on the actual accomplishments recorded in 2016.</t>
  </si>
  <si>
    <t xml:space="preserve">      Includes:</t>
  </si>
  <si>
    <t xml:space="preserve">       Includes ESPI payment of $16.3M recorded in 2016 per Resolution E-4807 (D. 13-09-023) , Codes and Standards costs and benefits.</t>
  </si>
  <si>
    <t xml:space="preserve">       Includes installed savings for Energy Savings Assistance (ESA) Program; program costs for Bay Area Regional Energy Network (BayREN)</t>
  </si>
  <si>
    <t xml:space="preserve">       and Marin Clean Energy (MCE) as reported in their revised December 2016 Monthly Report, filed on April 20, 2017.</t>
  </si>
  <si>
    <t xml:space="preserve">       Excludes:</t>
  </si>
  <si>
    <t xml:space="preserve">       Excludes ESA Program costs and benefits, Statewide Emerging Technologies Program costs per D.12-11-015 (p.52).</t>
  </si>
  <si>
    <t xml:space="preserve">       The Financing Program OBF Loan Pool amounts (loans issued and repaid) of $2.2M for 2016 are excluded per D.09-09-047 (p.288). </t>
  </si>
  <si>
    <r>
      <t>(4)  All savings values include 5% market spillover in cost-effectiveness calculations per D.12-11-015 (OP 37) including Codes and Standards</t>
    </r>
    <r>
      <rPr>
        <strike/>
        <sz val="10"/>
        <rFont val="Arial"/>
        <family val="2"/>
      </rPr>
      <t>.</t>
    </r>
  </si>
  <si>
    <t>(5)  Cost-Effectiveness results in this table may not match the CET results from PG&amp;E's CEDARS data submission. Current table includes minor additional savings</t>
  </si>
  <si>
    <t xml:space="preserve">      of 1.8 MW, 7.1 GWh, 0.67 MMth for claims with no implementation_id which is less than 1% of the total portfolio GWh energy savings. </t>
  </si>
  <si>
    <t>Table 5</t>
  </si>
  <si>
    <t>Ratepayer Impacts</t>
  </si>
  <si>
    <t>Electric Average Rate (Res and Non-Res)  $/kwh</t>
  </si>
  <si>
    <t>Gas Average Rate (Core and Non-Core)  $/therm</t>
  </si>
  <si>
    <t>Average First Year Bill Savings ($)</t>
  </si>
  <si>
    <t>Average Lifecylce Bill Savings ($)</t>
  </si>
  <si>
    <t>PGE</t>
  </si>
  <si>
    <t>PG&amp;E Average</t>
  </si>
  <si>
    <t>Notes: (Consistent with SPM TRC/PAC/RIM tests, all savings used from actuals and forecasts in this table are net not gross)</t>
  </si>
  <si>
    <t>(1)  Average first year electric bill savings is calculated by multiplying an average electric rate (as of 3/1/15) with first year net kWh energy savings.</t>
  </si>
  <si>
    <t>(2)  Average first year gas bill savings is calculated by multiplying an average gas rate (as of 1/1/15) with first year net therm energy savings.</t>
  </si>
  <si>
    <t>(3)  Total average first year bill savings is the sum of Notes 1 and 2.</t>
  </si>
  <si>
    <t>(4)  Average lifecycle electric bill savings is calculated by multiplying an average electric rate with lifecycle net kWh energy savings.</t>
  </si>
  <si>
    <t>(5)  Average lifecycle gas bill savings is calculated by multiplying an average gas rate with lifecycle net therm energy savings.</t>
  </si>
  <si>
    <t>(6)  Total average lifecycle bill savings is the sum of Notes 4 and 5.</t>
  </si>
  <si>
    <t xml:space="preserve">(7)  Total Average Bill Savings by Year and Lifecycle Bill Savings include C&amp;S net savings and net lifecycle savings respectively; </t>
  </si>
  <si>
    <t xml:space="preserve">    and excludes ESA Program, BayREN and MCE savings. </t>
  </si>
  <si>
    <t>Table 6</t>
  </si>
  <si>
    <t>Annual Savings By End-Use 2016 Only (1) (2)</t>
  </si>
  <si>
    <t>MMTh =</t>
  </si>
  <si>
    <t>GWH</t>
  </si>
  <si>
    <t>% of Total</t>
  </si>
  <si>
    <t>MW</t>
  </si>
  <si>
    <t>therms</t>
  </si>
  <si>
    <t>Residential</t>
  </si>
  <si>
    <t>Appliances</t>
  </si>
  <si>
    <t>Consumer Electronics</t>
  </si>
  <si>
    <t>Cooking Appliances</t>
  </si>
  <si>
    <t>HVAC</t>
  </si>
  <si>
    <t>Lighting</t>
  </si>
  <si>
    <t>Pool Pump</t>
  </si>
  <si>
    <t>Refrigeration</t>
  </si>
  <si>
    <t>Water Heating</t>
  </si>
  <si>
    <t>Other</t>
  </si>
  <si>
    <t>Nonresidential</t>
  </si>
  <si>
    <t>Office</t>
  </si>
  <si>
    <t>Process</t>
  </si>
  <si>
    <t xml:space="preserve">Low Income Energy Efficiency </t>
  </si>
  <si>
    <t>Codes &amp; Standardss Energy Savings</t>
  </si>
  <si>
    <t>PG&amp;E ANNUAL PORTFOLIO SAVINGS (2016) (3)</t>
  </si>
  <si>
    <t>(1)  All energy savings numbers are on a gross basis except Codes and Standards are net with 5% market spillover.</t>
  </si>
  <si>
    <t xml:space="preserve">(2)  Includes savings for ESA Program; BayREN and MCE savings as reported in their 2016 Annual Report filed on </t>
  </si>
  <si>
    <t xml:space="preserve">      April 20, 2017.</t>
  </si>
  <si>
    <t>(3)  The Total Savings reported on this table represent the gross program savings and include C&amp;S which are reported on a net basis with</t>
  </si>
  <si>
    <t xml:space="preserve">      5% market spillover</t>
  </si>
  <si>
    <t xml:space="preserve">Table 7 </t>
  </si>
  <si>
    <r>
      <t>Commitments</t>
    </r>
    <r>
      <rPr>
        <b/>
        <i/>
        <vertAlign val="superscript"/>
        <sz val="10.5"/>
        <color rgb="FF000000"/>
        <rFont val="Times New Roman"/>
        <family val="1"/>
      </rPr>
      <t>4</t>
    </r>
  </si>
  <si>
    <t>Commitments Made in the Past with Expected Implementation after December 2010-2012</t>
  </si>
  <si>
    <r>
      <t xml:space="preserve">Committed Funds </t>
    </r>
    <r>
      <rPr>
        <b/>
        <vertAlign val="superscript"/>
        <sz val="10.5"/>
        <color rgb="FF000000"/>
        <rFont val="Times New Roman"/>
        <family val="1"/>
      </rPr>
      <t>1</t>
    </r>
  </si>
  <si>
    <t>Expected Energy Savings</t>
  </si>
  <si>
    <r>
      <t>2010-2012</t>
    </r>
    <r>
      <rPr>
        <b/>
        <vertAlign val="superscript"/>
        <sz val="10.5"/>
        <color rgb="FF000000"/>
        <rFont val="Times New Roman"/>
        <family val="1"/>
      </rPr>
      <t>1</t>
    </r>
  </si>
  <si>
    <t>$</t>
  </si>
  <si>
    <t>MMth</t>
  </si>
  <si>
    <t>PG&amp;E Total</t>
  </si>
  <si>
    <r>
      <t>Commitments Made in the Past Year with Expected Implementation after</t>
    </r>
    <r>
      <rPr>
        <b/>
        <i/>
        <sz val="10.5"/>
        <color rgb="FF000000"/>
        <rFont val="Times New Roman"/>
        <family val="1"/>
      </rPr>
      <t xml:space="preserve"> </t>
    </r>
    <r>
      <rPr>
        <b/>
        <sz val="10.5"/>
        <color rgb="FF000000"/>
        <rFont val="Times New Roman"/>
        <family val="1"/>
      </rPr>
      <t>December 2015</t>
    </r>
  </si>
  <si>
    <r>
      <t>Committed Funds</t>
    </r>
    <r>
      <rPr>
        <b/>
        <vertAlign val="superscript"/>
        <sz val="10.5"/>
        <color rgb="FF000000"/>
        <rFont val="Times New Roman"/>
        <family val="1"/>
      </rPr>
      <t>2</t>
    </r>
  </si>
  <si>
    <r>
      <t>2013-2015</t>
    </r>
    <r>
      <rPr>
        <b/>
        <vertAlign val="superscript"/>
        <sz val="10.5"/>
        <color rgb="FF000000"/>
        <rFont val="Times New Roman"/>
        <family val="1"/>
      </rPr>
      <t>2</t>
    </r>
  </si>
  <si>
    <t>Commitments Made in the Past Year with Expected Implementation after December 2016</t>
  </si>
  <si>
    <r>
      <t xml:space="preserve">Committed Funds </t>
    </r>
    <r>
      <rPr>
        <b/>
        <vertAlign val="superscript"/>
        <sz val="11"/>
        <color rgb="FF000000"/>
        <rFont val="Calibri"/>
        <family val="2"/>
      </rPr>
      <t>3</t>
    </r>
  </si>
  <si>
    <r>
      <t>2016</t>
    </r>
    <r>
      <rPr>
        <b/>
        <vertAlign val="superscript"/>
        <sz val="10.5"/>
        <color rgb="FF000000"/>
        <rFont val="Times New Roman"/>
        <family val="1"/>
      </rPr>
      <t xml:space="preserve"> 3</t>
    </r>
  </si>
  <si>
    <r>
      <t xml:space="preserve"> </t>
    </r>
    <r>
      <rPr>
        <b/>
        <vertAlign val="superscript"/>
        <sz val="11"/>
        <rFont val="Calibri"/>
        <family val="2"/>
      </rPr>
      <t>1</t>
    </r>
    <r>
      <rPr>
        <b/>
        <sz val="11"/>
        <rFont val="Calibri"/>
        <family val="2"/>
      </rPr>
      <t xml:space="preserve"> Note: Committed funds are associated with the 2010-2012 program cycle. These funds  are reserved or </t>
    </r>
  </si>
  <si>
    <t xml:space="preserve">    encumbered for future work permitted per Ordering Paragraph 13 and Conclusion of Law 12 of D.12-11-015.</t>
  </si>
  <si>
    <t xml:space="preserve">    PG&amp;E notes that the 2016 Commitments table layout has changed compared to 2013-15 template.
</t>
  </si>
  <si>
    <t xml:space="preserve">    Since commitments are a snapshot at a given point in time and vary, PG&amp;E has not recorded</t>
  </si>
  <si>
    <t xml:space="preserve">    the detail requested in footnotes #1 of the new template for 2010-12. For this reason, the 2010-2012 Committed</t>
  </si>
  <si>
    <t xml:space="preserve">    Funds have been left blank. PG&amp;E can only provide this information moving forward.</t>
  </si>
  <si>
    <r>
      <t xml:space="preserve"> </t>
    </r>
    <r>
      <rPr>
        <b/>
        <vertAlign val="superscript"/>
        <sz val="11"/>
        <rFont val="Calibri"/>
        <family val="2"/>
      </rPr>
      <t>2</t>
    </r>
    <r>
      <rPr>
        <b/>
        <sz val="11"/>
        <rFont val="Calibri"/>
        <family val="2"/>
      </rPr>
      <t xml:space="preserve"> Note: Committed funds are associated with the 2013-2015 program cycle. These funds  are reserved or </t>
    </r>
  </si>
  <si>
    <t xml:space="preserve">    encumbered for future work permitted per the EESTATS CPUC Guidence Document and EE decision (D.15-10-025).</t>
  </si>
  <si>
    <t xml:space="preserve">    the detail requested in footnotes #2 of the new template for 2013-15. For this reason, the 2013-2015 Committed</t>
  </si>
  <si>
    <r>
      <rPr>
        <b/>
        <vertAlign val="superscript"/>
        <sz val="10"/>
        <rFont val="Arial"/>
        <family val="2"/>
      </rPr>
      <t>3</t>
    </r>
    <r>
      <rPr>
        <b/>
        <sz val="10"/>
        <rFont val="Arial"/>
        <family val="2"/>
      </rPr>
      <t xml:space="preserve"> Note: Committed funds are associated with the 2016 program year. These funds  are reserved or </t>
    </r>
  </si>
  <si>
    <t xml:space="preserve">  encumbered for future work permitted per the EESTATS CPUC Guidence Document and EE decision (D.15-10-025).</t>
  </si>
  <si>
    <t xml:space="preserve">   Committed Funds include incentives related to PG&amp;E EE projects committed in prior year(s) but not completed by</t>
  </si>
  <si>
    <t xml:space="preserve">   December 2016.</t>
  </si>
  <si>
    <r>
      <rPr>
        <vertAlign val="superscript"/>
        <sz val="10"/>
        <rFont val="Arial"/>
        <family val="2"/>
      </rPr>
      <t>4</t>
    </r>
    <r>
      <rPr>
        <sz val="10"/>
        <rFont val="Arial"/>
        <family val="2"/>
      </rPr>
      <t xml:space="preserve"> Note: All energy savings numbers are on a gross basis.</t>
    </r>
  </si>
  <si>
    <t>SECTION 8 - SHAREHOLDER PERFORMANCE INCENTIVES</t>
  </si>
  <si>
    <t>Table 7</t>
  </si>
  <si>
    <t>Shareholder Performance Incentives</t>
  </si>
  <si>
    <t xml:space="preserve">2016 requested and approved shareholder earnings are from EE activities performed in program years 2014 and 2015.  </t>
  </si>
  <si>
    <t>The mechanism and payment associated with 2015 program activities was based on the Efficiency Savings and Performance Incentive (ESPI) mechanism as approved in D.13‑09‑023.  The ESPI mechanism is a multi-component incentive structure.[2]  The ESPI mechanism was established with the goal and objective to encourage and motivate IOUs to invest in energy efficiency programs that are quantifiable, as well as other non-quantifiable programs that help transform the market. The four components contributing to 2015 ESPI earnings are:</t>
  </si>
  <si>
    <r>
      <t>1.</t>
    </r>
    <r>
      <rPr>
        <sz val="10"/>
        <rFont val="Times New Roman"/>
        <family val="1"/>
      </rPr>
      <t xml:space="preserve">    </t>
    </r>
    <r>
      <rPr>
        <b/>
        <sz val="10"/>
        <rFont val="Arial"/>
        <family val="2"/>
      </rPr>
      <t>Component 1</t>
    </r>
    <r>
      <rPr>
        <sz val="10"/>
        <rFont val="Arial"/>
        <family val="2"/>
      </rPr>
      <t xml:space="preserve">: A performance award for energy savings of up to 9% of the resource program budget (excluding codes and standards program budgets), </t>
    </r>
  </si>
  <si>
    <r>
      <t>2.</t>
    </r>
    <r>
      <rPr>
        <sz val="10"/>
        <rFont val="Times New Roman"/>
        <family val="1"/>
      </rPr>
      <t xml:space="preserve">    </t>
    </r>
    <r>
      <rPr>
        <b/>
        <sz val="10"/>
        <rFont val="Arial"/>
        <family val="2"/>
      </rPr>
      <t>Component 2:</t>
    </r>
    <r>
      <rPr>
        <sz val="10"/>
        <rFont val="Arial"/>
        <family val="2"/>
      </rPr>
      <t xml:space="preserve"> A performance award for ex ante review activities of up to 3% of resource program budget (excluding codes and standards program budgets), </t>
    </r>
  </si>
  <si>
    <r>
      <t>3.</t>
    </r>
    <r>
      <rPr>
        <sz val="10"/>
        <rFont val="Times New Roman"/>
        <family val="1"/>
      </rPr>
      <t xml:space="preserve">    </t>
    </r>
    <r>
      <rPr>
        <b/>
        <sz val="10"/>
        <rFont val="Arial"/>
        <family val="2"/>
      </rPr>
      <t>Component 3:</t>
    </r>
    <r>
      <rPr>
        <sz val="10"/>
        <rFont val="Arial"/>
        <family val="2"/>
      </rPr>
      <t xml:space="preserve"> A management fee for codes and standards (C&amp;S) programs of up to 12% of codes and standards program budgets, and </t>
    </r>
  </si>
  <si>
    <r>
      <t>4.</t>
    </r>
    <r>
      <rPr>
        <sz val="10"/>
        <rFont val="Times New Roman"/>
        <family val="1"/>
      </rPr>
      <t xml:space="preserve">    </t>
    </r>
    <r>
      <rPr>
        <b/>
        <sz val="10"/>
        <rFont val="Arial"/>
        <family val="2"/>
      </rPr>
      <t xml:space="preserve">Component 4: </t>
    </r>
    <r>
      <rPr>
        <sz val="10"/>
        <rFont val="Arial"/>
        <family val="2"/>
      </rPr>
      <t xml:space="preserve">A management fee for non-resource programs of up to 3% of non-resource program budgets. </t>
    </r>
  </si>
  <si>
    <t>PG&amp;E filed an Advice Letter on September 1, 2016 requesting an award for certain EE Program Year 2014 and 2015 activities including custom projects, uncertain measures, and a true-up of the 2014 incentive payment.</t>
  </si>
  <si>
    <t xml:space="preserve">The earnings requested in 2016 were approved in Resolution E-4807 in response to PG&amp;E’s Advice Letters Advice Letters 3755-G/4908-E and 3755-G-A/4908-E-A, per direction from D.13-09-023.  The table below provides the final payment awarded to PG&amp;E for program years 2014 and 2015. </t>
  </si>
  <si>
    <t xml:space="preserve">The final shareholder incentive payment was impacted by the 2006-2008 RRIM Adjustment, which deducted $5.8 million from the final incentive payment. </t>
  </si>
  <si>
    <t>Program Year for Activities Paid</t>
  </si>
  <si>
    <t>Year Incentive Requested and Approved</t>
  </si>
  <si>
    <t>Authorizing Decision</t>
  </si>
  <si>
    <t>Shareholder Incentive</t>
  </si>
  <si>
    <t>Resolution E-4807</t>
  </si>
  <si>
    <t>$13.66M</t>
  </si>
  <si>
    <t>$8.6M</t>
  </si>
  <si>
    <t>2006-2008 RRIM Adjustment</t>
  </si>
  <si>
    <t>-$5.8M</t>
  </si>
  <si>
    <t>[2] Shareholder Incentive Mechanism website available at: http://www.cpuc.ca.gov/General.aspx?id=4137</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</si>
</sst>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_);[Red]\(&quot;$&quot;#,##0\)"/>
    <numFmt numFmtId="8" formatCode="&quot;$&quot;#,##0.00_);[Red]\(&quot;$&quot;#,##0.00\)"/>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
    <numFmt numFmtId="168" formatCode="#,##0.00&quot; $&quot;;\-#,##0.00&quot; $&quot;"/>
    <numFmt numFmtId="169" formatCode="yymmmmdd"/>
    <numFmt numFmtId="170" formatCode="dd/mm/yy"/>
    <numFmt numFmtId="171" formatCode=";;;"/>
    <numFmt numFmtId="172" formatCode="&quot;$&quot;#,##0.00"/>
    <numFmt numFmtId="173" formatCode="mm/dd/yyyy;@"/>
    <numFmt numFmtId="174" formatCode="[&lt;=9999999]###\-####;\(###\)\ ###\-####"/>
    <numFmt numFmtId="175" formatCode="#,##0;\-#,##0;&quot;-&quot;"/>
    <numFmt numFmtId="176" formatCode="&quot;$&quot;#,\);\(&quot;$&quot;#,##0\)"/>
    <numFmt numFmtId="177" formatCode="hh:mm"/>
    <numFmt numFmtId="178" formatCode="00000"/>
    <numFmt numFmtId="179" formatCode="#,##0.00;[Red]#,##0.00"/>
    <numFmt numFmtId="180" formatCode="yyyy"/>
    <numFmt numFmtId="181" formatCode="General_)"/>
    <numFmt numFmtId="182" formatCode="_-* #,##0_-;\-* #,##0_-;_-* &quot;-&quot;??_-;_-@_-"/>
    <numFmt numFmtId="183" formatCode="_-&quot;$&quot;* #,##0.00_-;\-&quot;$&quot;* #,##0.00_-;_-&quot;$&quot;* &quot;-&quot;??_-;_-@_-"/>
    <numFmt numFmtId="184" formatCode="_(&quot;$&quot;* #,##0_);_(&quot;$&quot;* \(#,##0\);_(&quot;$&quot;* &quot;-&quot;??_);_(@_)"/>
    <numFmt numFmtId="185" formatCode="&quot;$&quot;#,##0.000"/>
    <numFmt numFmtId="186" formatCode="\$\ #,##0"/>
    <numFmt numFmtId="187" formatCode="0.0"/>
    <numFmt numFmtId="188" formatCode="_-* #,##0.0_-;\-* #,##0.0_-;_-* &quot;-&quot;??_-;_-@_-"/>
    <numFmt numFmtId="189" formatCode="_-* #,##0.0000_-;\-* #,##0.0000_-;_-* &quot;-&quot;??_-;_-@_-"/>
    <numFmt numFmtId="190" formatCode="_-* #,##0.000_-;\-* #,##0.000_-;_-* &quot;-&quot;??_-;_-@_-"/>
    <numFmt numFmtId="191" formatCode="0.0%"/>
    <numFmt numFmtId="192" formatCode="0.000%"/>
    <numFmt numFmtId="193" formatCode="###,000"/>
  </numFmts>
  <fonts count="1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sz val="10"/>
      <name val="Arial"/>
      <family val="2"/>
    </font>
    <font>
      <u/>
      <sz val="8.4"/>
      <color indexed="12"/>
      <name val="Arial"/>
      <family val="2"/>
    </font>
    <font>
      <sz val="9"/>
      <name val="Helv"/>
    </font>
    <font>
      <sz val="10"/>
      <color indexed="8"/>
      <name val="Arial"/>
      <family val="2"/>
    </font>
    <font>
      <sz val="10"/>
      <name val="MS Serif"/>
      <family val="1"/>
    </font>
    <font>
      <sz val="11"/>
      <name val="Book Antiqua"/>
      <family val="1"/>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b/>
      <sz val="12"/>
      <name val="Arial"/>
      <family val="2"/>
    </font>
    <font>
      <sz val="10"/>
      <color indexed="12"/>
      <name val="Arial"/>
      <family val="2"/>
    </font>
    <font>
      <sz val="7"/>
      <name val="Small Fonts"/>
      <family val="2"/>
    </font>
    <font>
      <sz val="12"/>
      <name val="Arial"/>
      <family val="2"/>
    </font>
    <font>
      <sz val="11"/>
      <name val="Tms Rmn"/>
    </font>
    <font>
      <sz val="10"/>
      <name val="Times New Roman"/>
      <family val="1"/>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8"/>
      <name val="Arial"/>
      <family val="2"/>
    </font>
    <font>
      <sz val="8"/>
      <color indexed="12"/>
      <name val="Arial"/>
      <family val="2"/>
    </font>
    <font>
      <sz val="10"/>
      <color indexed="39"/>
      <name val="Arial"/>
      <family val="2"/>
    </font>
    <font>
      <b/>
      <sz val="10"/>
      <name val="Arial"/>
      <family val="2"/>
    </font>
    <font>
      <sz val="10"/>
      <color indexed="9"/>
      <name val="Arial"/>
      <family val="2"/>
    </font>
    <font>
      <sz val="12"/>
      <name val="Times New Roman"/>
      <family val="1"/>
    </font>
    <font>
      <b/>
      <sz val="12"/>
      <name val="Times New Roman"/>
      <family val="1"/>
    </font>
    <font>
      <i/>
      <sz val="13"/>
      <color indexed="8"/>
      <name val="Times New Roman"/>
      <family val="1"/>
    </font>
    <font>
      <b/>
      <sz val="12"/>
      <name val="Palatino"/>
      <family val="1"/>
    </font>
    <font>
      <sz val="12"/>
      <name val="Palatino"/>
      <family val="1"/>
    </font>
    <font>
      <b/>
      <sz val="12"/>
      <name val="Palatino"/>
    </font>
    <font>
      <b/>
      <i/>
      <sz val="12"/>
      <name val="Palatino"/>
    </font>
    <font>
      <b/>
      <i/>
      <sz val="12"/>
      <name val="Palatino"/>
      <family val="1"/>
    </font>
    <font>
      <b/>
      <i/>
      <sz val="12"/>
      <name val="Times New Roman"/>
      <family val="1"/>
    </font>
    <font>
      <b/>
      <sz val="13"/>
      <name val="Times New Roman"/>
      <family val="1"/>
    </font>
    <font>
      <sz val="13"/>
      <name val="Times New Roman"/>
      <family val="1"/>
    </font>
    <font>
      <i/>
      <sz val="12"/>
      <name val="Times New Roman"/>
      <family val="1"/>
    </font>
    <font>
      <b/>
      <sz val="13"/>
      <name val="Palatino"/>
      <family val="1"/>
    </font>
    <font>
      <sz val="13"/>
      <name val="Palatino"/>
      <family val="1"/>
    </font>
    <font>
      <sz val="10"/>
      <name val="Palatino"/>
      <family val="1"/>
    </font>
    <font>
      <b/>
      <sz val="13"/>
      <name val="Palatino"/>
    </font>
    <font>
      <b/>
      <sz val="14"/>
      <color rgb="FF365F91"/>
      <name val="Cambria"/>
      <family val="1"/>
    </font>
    <font>
      <sz val="12"/>
      <color theme="1"/>
      <name val="Cambria"/>
      <family val="1"/>
    </font>
    <font>
      <sz val="10"/>
      <name val="MS Sans Serif"/>
      <family val="2"/>
    </font>
    <font>
      <sz val="11"/>
      <color indexed="8"/>
      <name val="Calibri"/>
      <family val="2"/>
    </font>
    <font>
      <b/>
      <vertAlign val="superscript"/>
      <sz val="12"/>
      <name val="Times New Roman"/>
      <family val="1"/>
    </font>
    <font>
      <sz val="12"/>
      <color theme="1"/>
      <name val="Calibri"/>
      <family val="2"/>
      <scheme val="minor"/>
    </font>
    <font>
      <i/>
      <sz val="12"/>
      <color indexed="8"/>
      <name val="Times New Roman"/>
      <family val="1"/>
    </font>
    <font>
      <b/>
      <sz val="8"/>
      <name val="Arial"/>
      <family val="2"/>
    </font>
    <font>
      <b/>
      <sz val="8"/>
      <name val="Times New Roman"/>
      <family val="1"/>
    </font>
    <font>
      <sz val="8"/>
      <name val="Times New Roman"/>
      <family val="1"/>
    </font>
    <font>
      <b/>
      <sz val="10"/>
      <name val="Times New Roman"/>
      <family val="1"/>
    </font>
    <font>
      <sz val="11"/>
      <color rgb="FF000000"/>
      <name val="Calibri"/>
      <family val="2"/>
    </font>
    <font>
      <b/>
      <sz val="12"/>
      <color rgb="FF000000"/>
      <name val="Times New Roman"/>
      <family val="1"/>
    </font>
    <font>
      <b/>
      <i/>
      <sz val="10.5"/>
      <color rgb="FF000000"/>
      <name val="Times New Roman"/>
      <family val="1"/>
    </font>
    <font>
      <b/>
      <sz val="10.5"/>
      <color rgb="FF000000"/>
      <name val="Times New Roman"/>
      <family val="1"/>
    </font>
    <font>
      <sz val="13"/>
      <color rgb="FF000000"/>
      <name val="Calibri"/>
      <family val="2"/>
    </font>
    <font>
      <b/>
      <vertAlign val="superscript"/>
      <sz val="10.5"/>
      <color rgb="FF000000"/>
      <name val="Times New Roman"/>
      <family val="1"/>
    </font>
    <font>
      <sz val="10.5"/>
      <color rgb="FF000000"/>
      <name val="Times New Roman"/>
      <family val="1"/>
    </font>
    <font>
      <b/>
      <sz val="11"/>
      <color rgb="FF000000"/>
      <name val="Calibri"/>
      <family val="2"/>
    </font>
    <font>
      <b/>
      <vertAlign val="superscript"/>
      <sz val="11"/>
      <color rgb="FF000000"/>
      <name val="Calibri"/>
      <family val="2"/>
    </font>
    <font>
      <sz val="11"/>
      <name val="Times New Roman"/>
      <family val="1"/>
    </font>
    <font>
      <sz val="10"/>
      <color rgb="FFFF0000"/>
      <name val="Arial"/>
      <family val="2"/>
    </font>
    <font>
      <sz val="10"/>
      <color theme="1"/>
      <name val="Arial"/>
      <family val="2"/>
    </font>
    <font>
      <strike/>
      <sz val="10"/>
      <name val="Arial"/>
      <family val="2"/>
    </font>
    <font>
      <b/>
      <sz val="9"/>
      <name val="Times New Roman"/>
      <family val="1"/>
    </font>
    <font>
      <sz val="9"/>
      <name val="Times New Roman"/>
      <family val="1"/>
    </font>
    <font>
      <b/>
      <strike/>
      <sz val="10"/>
      <name val="Arial"/>
      <family val="2"/>
    </font>
    <font>
      <b/>
      <i/>
      <vertAlign val="superscript"/>
      <sz val="10.5"/>
      <color rgb="FF000000"/>
      <name val="Times New Roman"/>
      <family val="1"/>
    </font>
    <font>
      <vertAlign val="superscript"/>
      <sz val="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color rgb="FFFF0000"/>
      <name val="Calibri"/>
      <family val="2"/>
    </font>
    <font>
      <b/>
      <vertAlign val="superscript"/>
      <sz val="10"/>
      <name val="Arial"/>
      <family val="2"/>
    </font>
    <font>
      <i/>
      <sz val="13"/>
      <name val="Times New Roman"/>
      <family val="1"/>
    </font>
    <font>
      <sz val="12"/>
      <name val="Palatino"/>
    </font>
    <font>
      <sz val="11"/>
      <name val="Calibri"/>
      <family val="2"/>
      <scheme val="minor"/>
    </font>
    <font>
      <b/>
      <sz val="11"/>
      <name val="Calibri"/>
      <family val="2"/>
    </font>
    <font>
      <b/>
      <vertAlign val="superscript"/>
      <sz val="11"/>
      <name val="Calibri"/>
      <family val="2"/>
    </font>
    <font>
      <sz val="11"/>
      <name val="Calibri"/>
      <family val="2"/>
    </font>
    <font>
      <sz val="10"/>
      <name val="Calibri"/>
      <family val="2"/>
    </font>
    <font>
      <sz val="10"/>
      <name val="Book Antiqua"/>
      <family val="1"/>
    </font>
  </fonts>
  <fills count="51">
    <fill>
      <patternFill patternType="none"/>
    </fill>
    <fill>
      <patternFill patternType="gray125"/>
    </fill>
    <fill>
      <patternFill patternType="solid">
        <fgColor indexed="45"/>
      </patternFill>
    </fill>
    <fill>
      <patternFill patternType="solid">
        <fgColor indexed="52"/>
      </patternFill>
    </fill>
    <fill>
      <patternFill patternType="solid">
        <fgColor indexed="62"/>
      </patternFill>
    </fill>
    <fill>
      <patternFill patternType="solid">
        <fgColor indexed="44"/>
        <bgColor indexed="64"/>
      </patternFill>
    </fill>
    <fill>
      <patternFill patternType="solid">
        <fgColor indexed="55"/>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14"/>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indexed="35"/>
        <bgColor indexed="64"/>
      </patternFill>
    </fill>
    <fill>
      <patternFill patternType="solid">
        <fgColor rgb="FFCCFFCC"/>
        <bgColor rgb="FF000000"/>
      </patternFill>
    </fill>
    <fill>
      <patternFill patternType="solid">
        <fgColor rgb="FFCCFFFF"/>
        <bgColor rgb="FF000000"/>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theme="9" tint="0.59999389629810485"/>
        <bgColor indexed="64"/>
      </patternFill>
    </fill>
    <fill>
      <patternFill patternType="solid">
        <fgColor theme="9" tint="0.39997558519241921"/>
        <bgColor indexed="64"/>
      </patternFill>
    </fill>
  </fills>
  <borders count="84">
    <border>
      <left/>
      <right/>
      <top/>
      <bottom/>
      <diagonal/>
    </border>
    <border>
      <left style="thin">
        <color indexed="64"/>
      </left>
      <right style="thin">
        <color indexed="64"/>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indexed="64"/>
      </top>
      <bottom style="double">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n">
        <color indexed="64"/>
      </top>
      <bottom style="thick">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indexed="64"/>
      </left>
      <right style="thin">
        <color indexed="64"/>
      </right>
      <top/>
      <bottom style="medium">
        <color indexed="64"/>
      </bottom>
      <diagonal/>
    </border>
    <border>
      <left/>
      <right style="medium">
        <color rgb="FF000000"/>
      </right>
      <top style="medium">
        <color indexed="64"/>
      </top>
      <bottom style="medium">
        <color indexed="64"/>
      </bottom>
      <diagonal/>
    </border>
    <border>
      <left/>
      <right style="thin">
        <color indexed="64"/>
      </right>
      <top style="thick">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top style="thin">
        <color auto="1"/>
      </top>
      <bottom style="thin">
        <color auto="1"/>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0"/>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medium">
        <color indexed="64"/>
      </top>
      <bottom style="thin">
        <color indexed="64"/>
      </bottom>
      <diagonal/>
    </border>
    <border>
      <left/>
      <right/>
      <top style="double">
        <color indexed="64"/>
      </top>
      <bottom style="medium">
        <color indexed="64"/>
      </bottom>
      <diagonal/>
    </border>
    <border>
      <left style="medium">
        <color auto="1"/>
      </left>
      <right/>
      <top style="double">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1">
    <xf numFmtId="0" fontId="0" fillId="0" borderId="0"/>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9" fillId="0" borderId="0" applyNumberFormat="0" applyFill="0" applyBorder="0" applyAlignment="0" applyProtection="0"/>
    <xf numFmtId="0" fontId="13" fillId="0" borderId="0" applyNumberFormat="0" applyFill="0" applyBorder="0" applyAlignment="0" applyProtection="0">
      <alignment vertical="top"/>
    </xf>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165" fontId="14" fillId="0" borderId="0" applyFont="0" applyFill="0" applyBorder="0" applyAlignment="0" applyProtection="0"/>
    <xf numFmtId="0" fontId="9" fillId="0" borderId="0" applyNumberFormat="0" applyFill="0" applyBorder="0" applyAlignment="0" applyProtection="0"/>
    <xf numFmtId="169" fontId="10" fillId="5" borderId="2">
      <alignment horizontal="center" vertical="center"/>
    </xf>
    <xf numFmtId="49" fontId="9" fillId="0" borderId="1"/>
    <xf numFmtId="3" fontId="16" fillId="0" borderId="0" applyFill="0" applyBorder="0" applyProtection="0">
      <alignment horizontal="right"/>
    </xf>
    <xf numFmtId="175" fontId="17" fillId="0" borderId="0" applyFill="0" applyBorder="0" applyAlignment="0"/>
    <xf numFmtId="49" fontId="9" fillId="0" borderId="1"/>
    <xf numFmtId="165" fontId="9" fillId="0" borderId="0" applyFont="0" applyFill="0" applyBorder="0" applyAlignment="0" applyProtection="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3" fontId="9" fillId="0" borderId="0" applyFont="0" applyFill="0" applyBorder="0" applyAlignment="0" applyProtection="0"/>
    <xf numFmtId="0" fontId="18" fillId="0" borderId="0" applyNumberFormat="0" applyAlignment="0">
      <alignment horizontal="left"/>
    </xf>
    <xf numFmtId="177" fontId="9" fillId="0" borderId="0" applyFont="0" applyFill="0" applyBorder="0" applyAlignment="0" applyProtection="0"/>
    <xf numFmtId="178" fontId="19" fillId="0" borderId="0" applyFont="0" applyFill="0" applyBorder="0" applyAlignment="0" applyProtection="0"/>
    <xf numFmtId="0" fontId="9" fillId="0" borderId="0" applyFont="0" applyFill="0" applyBorder="0" applyAlignment="0" applyProtection="0"/>
    <xf numFmtId="14" fontId="9" fillId="0" borderId="0" applyFont="0" applyFill="0" applyBorder="0" applyAlignment="0" applyProtection="0"/>
    <xf numFmtId="173" fontId="9" fillId="7" borderId="0">
      <alignment horizontal="center"/>
    </xf>
    <xf numFmtId="0" fontId="9" fillId="0" borderId="1"/>
    <xf numFmtId="179" fontId="20" fillId="0" borderId="0">
      <alignment horizontal="right"/>
      <protection locked="0"/>
    </xf>
    <xf numFmtId="0" fontId="21" fillId="0" borderId="0" applyNumberFormat="0" applyAlignment="0">
      <alignment horizontal="left"/>
    </xf>
    <xf numFmtId="0" fontId="9" fillId="0" borderId="1">
      <alignment horizontal="left"/>
    </xf>
    <xf numFmtId="2" fontId="9" fillId="0" borderId="0" applyFont="0" applyFill="0" applyBorder="0" applyAlignment="0" applyProtection="0"/>
    <xf numFmtId="166" fontId="19" fillId="0" borderId="0" applyFont="0" applyFill="0" applyBorder="0" applyAlignment="0" applyProtection="0"/>
    <xf numFmtId="180" fontId="9" fillId="0" borderId="0" applyFont="0" applyFill="0" applyBorder="0" applyAlignment="0" applyProtection="0">
      <alignment horizontal="center"/>
    </xf>
    <xf numFmtId="38" fontId="22" fillId="8" borderId="0" applyNumberFormat="0" applyBorder="0" applyAlignment="0" applyProtection="0"/>
    <xf numFmtId="0" fontId="23" fillId="0" borderId="0" applyNumberFormat="0" applyFill="0" applyBorder="0" applyAlignment="0" applyProtection="0"/>
    <xf numFmtId="0" fontId="24" fillId="0" borderId="3" applyNumberFormat="0" applyAlignment="0" applyProtection="0">
      <alignment horizontal="left" vertical="center"/>
    </xf>
    <xf numFmtId="0" fontId="24" fillId="0" borderId="4">
      <alignment horizontal="left" vertical="center"/>
    </xf>
    <xf numFmtId="0" fontId="25" fillId="0" borderId="0" applyNumberFormat="0" applyFont="0" applyFill="0" applyBorder="0" applyProtection="0"/>
    <xf numFmtId="0" fontId="26" fillId="0" borderId="0" applyNumberFormat="0" applyFont="0" applyFill="0" applyBorder="0" applyProtection="0"/>
    <xf numFmtId="168" fontId="9" fillId="0" borderId="0">
      <protection locked="0"/>
    </xf>
    <xf numFmtId="168" fontId="9" fillId="0" borderId="0">
      <protection locked="0"/>
    </xf>
    <xf numFmtId="171" fontId="14" fillId="0" borderId="0" applyFont="0" applyFill="0" applyBorder="0" applyAlignment="0" applyProtection="0">
      <alignment horizontal="center"/>
    </xf>
    <xf numFmtId="0" fontId="27" fillId="0" borderId="5" applyNumberFormat="0" applyFill="0" applyAlignment="0" applyProtection="0"/>
    <xf numFmtId="10" fontId="22" fillId="9" borderId="6" applyNumberFormat="0" applyBorder="0" applyAlignment="0" applyProtection="0"/>
    <xf numFmtId="0" fontId="9" fillId="10" borderId="1" applyNumberFormat="0">
      <alignment horizontal="left" vertical="top"/>
    </xf>
    <xf numFmtId="0" fontId="9" fillId="0" borderId="1">
      <alignment horizontal="left"/>
    </xf>
    <xf numFmtId="0" fontId="9" fillId="0" borderId="1"/>
    <xf numFmtId="37" fontId="28" fillId="0" borderId="0"/>
    <xf numFmtId="170" fontId="29" fillId="0" borderId="0"/>
    <xf numFmtId="181" fontId="30" fillId="0" borderId="0"/>
    <xf numFmtId="181" fontId="30" fillId="0" borderId="0"/>
    <xf numFmtId="181" fontId="30" fillId="0" borderId="0"/>
    <xf numFmtId="181" fontId="30" fillId="0" borderId="0"/>
    <xf numFmtId="181" fontId="30" fillId="0" borderId="0"/>
    <xf numFmtId="181" fontId="30" fillId="0" borderId="0"/>
    <xf numFmtId="181" fontId="30" fillId="0" borderId="0"/>
    <xf numFmtId="0" fontId="31" fillId="0" borderId="0"/>
    <xf numFmtId="49" fontId="32" fillId="0" borderId="0" applyAlignment="0">
      <alignment horizontal="left" vertical="top"/>
    </xf>
    <xf numFmtId="8" fontId="9" fillId="0" borderId="1"/>
    <xf numFmtId="172" fontId="9" fillId="0" borderId="1">
      <alignment horizontal="right"/>
    </xf>
    <xf numFmtId="181" fontId="33" fillId="0" borderId="7">
      <alignment vertical="center"/>
    </xf>
    <xf numFmtId="10" fontId="9" fillId="0" borderId="1"/>
    <xf numFmtId="9" fontId="9" fillId="0" borderId="0" applyFont="0" applyFill="0" applyBorder="0" applyAlignment="0" applyProtection="0"/>
    <xf numFmtId="10" fontId="9" fillId="0" borderId="0" applyFont="0" applyFill="0" applyBorder="0" applyAlignment="0" applyProtection="0"/>
    <xf numFmtId="174" fontId="9" fillId="0" borderId="1">
      <alignment horizontal="center"/>
    </xf>
    <xf numFmtId="0" fontId="34" fillId="0" borderId="0" applyNumberFormat="0" applyFill="0" applyBorder="0" applyAlignment="0"/>
    <xf numFmtId="167" fontId="16" fillId="0" borderId="0" applyFill="0" applyBorder="0" applyProtection="0">
      <alignment horizontal="right"/>
    </xf>
    <xf numFmtId="14" fontId="35" fillId="0" borderId="0" applyNumberFormat="0" applyFill="0" applyBorder="0" applyAlignment="0" applyProtection="0">
      <alignment horizontal="left"/>
    </xf>
    <xf numFmtId="8" fontId="9" fillId="0" borderId="1"/>
    <xf numFmtId="0" fontId="9" fillId="0" borderId="1">
      <alignment horizontal="right"/>
    </xf>
    <xf numFmtId="49" fontId="9" fillId="0" borderId="1"/>
    <xf numFmtId="49" fontId="24" fillId="0" borderId="0" applyAlignment="0">
      <alignment horizontal="left" vertical="top"/>
    </xf>
    <xf numFmtId="40" fontId="36" fillId="0" borderId="0" applyBorder="0">
      <alignment horizontal="right"/>
    </xf>
    <xf numFmtId="49" fontId="37" fillId="0" borderId="7">
      <alignment vertical="center"/>
    </xf>
    <xf numFmtId="0" fontId="9" fillId="0" borderId="8" applyNumberFormat="0" applyFill="0" applyBorder="0" applyAlignment="0" applyProtection="0"/>
    <xf numFmtId="37" fontId="22" fillId="11" borderId="0" applyNumberFormat="0" applyBorder="0" applyAlignment="0" applyProtection="0"/>
    <xf numFmtId="37" fontId="38" fillId="0" borderId="0"/>
    <xf numFmtId="3" fontId="39" fillId="0" borderId="5" applyProtection="0"/>
    <xf numFmtId="0" fontId="40" fillId="0" borderId="0" applyFill="0" applyBorder="0" applyAlignment="0"/>
    <xf numFmtId="0" fontId="14" fillId="0" borderId="9" applyNumberFormat="0" applyAlignment="0"/>
    <xf numFmtId="0" fontId="14" fillId="0" borderId="1" applyNumberFormat="0" applyAlignment="0"/>
    <xf numFmtId="0" fontId="14" fillId="0" borderId="10" applyNumberFormat="0" applyAlignment="0">
      <alignment horizontal="center"/>
    </xf>
    <xf numFmtId="0" fontId="41" fillId="12" borderId="0" applyBorder="0">
      <alignment horizontal="center"/>
    </xf>
    <xf numFmtId="0" fontId="9" fillId="11" borderId="0" applyBorder="0"/>
    <xf numFmtId="0" fontId="9" fillId="0" borderId="0" applyBorder="0"/>
    <xf numFmtId="167" fontId="41" fillId="13" borderId="0" applyBorder="0"/>
    <xf numFmtId="0" fontId="9" fillId="14" borderId="0" applyBorder="0"/>
    <xf numFmtId="0" fontId="9" fillId="15" borderId="0" applyBorder="0"/>
    <xf numFmtId="0" fontId="9" fillId="14" borderId="0" applyBorder="0">
      <alignment wrapText="1"/>
    </xf>
    <xf numFmtId="167" fontId="41" fillId="15" borderId="0" applyBorder="0"/>
    <xf numFmtId="167" fontId="41" fillId="16" borderId="0" applyBorder="0"/>
    <xf numFmtId="167" fontId="9" fillId="14" borderId="0" applyBorder="0"/>
    <xf numFmtId="0" fontId="9" fillId="17" borderId="0" applyBorder="0"/>
    <xf numFmtId="167" fontId="9" fillId="18" borderId="0" applyBorder="0"/>
    <xf numFmtId="0" fontId="9" fillId="19" borderId="0" applyBorder="0"/>
    <xf numFmtId="0" fontId="42" fillId="20" borderId="0" applyBorder="0"/>
    <xf numFmtId="0" fontId="41" fillId="16" borderId="0" applyNumberFormat="0" applyBorder="0" applyAlignment="0"/>
    <xf numFmtId="0" fontId="41" fillId="2" borderId="0" applyNumberFormat="0" applyBorder="0" applyAlignment="0"/>
    <xf numFmtId="0" fontId="41" fillId="6" borderId="0" applyNumberFormat="0" applyBorder="0" applyAlignment="0"/>
    <xf numFmtId="0" fontId="41" fillId="21" borderId="0" applyNumberFormat="0" applyBorder="0" applyAlignment="0"/>
    <xf numFmtId="0" fontId="41" fillId="22" borderId="0" applyNumberFormat="0" applyBorder="0" applyAlignment="0"/>
    <xf numFmtId="0" fontId="41" fillId="4" borderId="0" applyNumberFormat="0" applyBorder="0" applyAlignment="0"/>
    <xf numFmtId="0" fontId="41" fillId="23" borderId="0" applyNumberFormat="0" applyBorder="0" applyAlignment="0"/>
    <xf numFmtId="1" fontId="41" fillId="19" borderId="6" applyNumberFormat="0" applyAlignment="0">
      <alignment horizontal="center"/>
    </xf>
    <xf numFmtId="1" fontId="41" fillId="5" borderId="6" applyNumberFormat="0" applyAlignment="0">
      <alignment horizontal="left"/>
    </xf>
    <xf numFmtId="0" fontId="41" fillId="5" borderId="6" applyNumberFormat="0" applyAlignment="0"/>
    <xf numFmtId="0" fontId="9" fillId="0" borderId="1">
      <alignment horizontal="center"/>
    </xf>
    <xf numFmtId="49" fontId="9" fillId="3" borderId="1">
      <alignment horizontal="center"/>
    </xf>
    <xf numFmtId="0" fontId="8" fillId="0" borderId="0"/>
    <xf numFmtId="43" fontId="8" fillId="0" borderId="0" applyFont="0" applyFill="0" applyBorder="0" applyAlignment="0" applyProtection="0"/>
    <xf numFmtId="183" fontId="9" fillId="0" borderId="0" applyFont="0" applyFill="0" applyBorder="0" applyAlignment="0" applyProtection="0"/>
    <xf numFmtId="44" fontId="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9" fontId="10" fillId="5" borderId="2">
      <alignment horizontal="center" vertical="center"/>
    </xf>
    <xf numFmtId="49" fontId="9" fillId="0" borderId="1"/>
    <xf numFmtId="49" fontId="9" fillId="0" borderId="1"/>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3" fontId="9" fillId="0" borderId="0" applyFont="0" applyFill="0" applyBorder="0" applyAlignment="0" applyProtection="0"/>
    <xf numFmtId="0" fontId="18" fillId="0" borderId="0" applyNumberFormat="0" applyAlignment="0">
      <alignment horizontal="left"/>
    </xf>
    <xf numFmtId="177" fontId="9" fillId="0" borderId="0" applyFont="0" applyFill="0" applyBorder="0" applyAlignment="0" applyProtection="0"/>
    <xf numFmtId="178" fontId="19"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61" fillId="0" borderId="0" applyFont="0" applyFill="0" applyBorder="0" applyAlignment="0" applyProtection="0"/>
    <xf numFmtId="44"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44" fontId="9" fillId="0" borderId="0" applyFont="0" applyFill="0" applyBorder="0" applyAlignment="0" applyProtection="0"/>
    <xf numFmtId="44" fontId="61" fillId="0" borderId="0" applyFont="0" applyFill="0" applyBorder="0" applyAlignment="0" applyProtection="0"/>
    <xf numFmtId="44"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44" fontId="9" fillId="0" borderId="0" applyFont="0" applyFill="0" applyBorder="0" applyAlignment="0" applyProtection="0"/>
    <xf numFmtId="44" fontId="61"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0" fontId="9" fillId="0" borderId="0" applyFont="0" applyFill="0" applyBorder="0" applyAlignment="0" applyProtection="0"/>
    <xf numFmtId="14" fontId="9" fillId="0" borderId="0" applyFont="0" applyFill="0" applyBorder="0" applyAlignment="0" applyProtection="0"/>
    <xf numFmtId="173" fontId="9" fillId="7" borderId="0">
      <alignment horizontal="center"/>
    </xf>
    <xf numFmtId="0" fontId="21" fillId="0" borderId="0" applyNumberFormat="0" applyAlignment="0">
      <alignment horizontal="left"/>
    </xf>
    <xf numFmtId="2" fontId="9" fillId="0" borderId="0" applyFont="0" applyFill="0" applyBorder="0" applyAlignment="0" applyProtection="0"/>
    <xf numFmtId="166" fontId="19" fillId="0" borderId="0" applyFont="0" applyFill="0" applyBorder="0" applyAlignment="0" applyProtection="0"/>
    <xf numFmtId="180" fontId="9" fillId="0" borderId="0" applyFont="0" applyFill="0" applyBorder="0" applyAlignment="0" applyProtection="0">
      <alignment horizontal="center"/>
    </xf>
    <xf numFmtId="0" fontId="25" fillId="0" borderId="0" applyNumberFormat="0" applyFont="0" applyFill="0" applyBorder="0" applyProtection="0"/>
    <xf numFmtId="0" fontId="25" fillId="0" borderId="0" applyNumberFormat="0" applyFont="0" applyFill="0" applyBorder="0" applyProtection="0"/>
    <xf numFmtId="0" fontId="25"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168" fontId="9" fillId="0" borderId="0">
      <protection locked="0"/>
    </xf>
    <xf numFmtId="168" fontId="9" fillId="0" borderId="0">
      <protection locked="0"/>
    </xf>
    <xf numFmtId="171" fontId="9" fillId="0" borderId="0" applyFont="0" applyFill="0" applyBorder="0" applyAlignment="0" applyProtection="0">
      <alignment horizontal="center"/>
    </xf>
    <xf numFmtId="0" fontId="9" fillId="0" borderId="1"/>
    <xf numFmtId="37" fontId="28" fillId="0" borderId="0"/>
    <xf numFmtId="170" fontId="29" fillId="0" borderId="0"/>
    <xf numFmtId="0" fontId="61" fillId="0" borderId="0"/>
    <xf numFmtId="0" fontId="61" fillId="0" borderId="0"/>
    <xf numFmtId="0" fontId="61" fillId="0" borderId="0"/>
    <xf numFmtId="0" fontId="9" fillId="0" borderId="0"/>
    <xf numFmtId="0" fontId="61" fillId="0" borderId="0"/>
    <xf numFmtId="0" fontId="9" fillId="0" borderId="0"/>
    <xf numFmtId="0" fontId="9" fillId="0" borderId="0"/>
    <xf numFmtId="0" fontId="9" fillId="0" borderId="0"/>
    <xf numFmtId="0" fontId="61" fillId="0" borderId="0"/>
    <xf numFmtId="0" fontId="61" fillId="0" borderId="0"/>
    <xf numFmtId="0" fontId="9" fillId="0" borderId="0"/>
    <xf numFmtId="0" fontId="9" fillId="0" borderId="0"/>
    <xf numFmtId="0" fontId="9" fillId="0" borderId="0"/>
    <xf numFmtId="0" fontId="61" fillId="0" borderId="0"/>
    <xf numFmtId="0" fontId="61"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62" fillId="0" borderId="0"/>
    <xf numFmtId="0" fontId="62" fillId="0" borderId="0"/>
    <xf numFmtId="0" fontId="62" fillId="0" borderId="0"/>
    <xf numFmtId="0" fontId="61" fillId="0" borderId="0"/>
    <xf numFmtId="0" fontId="9" fillId="0" borderId="0"/>
    <xf numFmtId="0" fontId="62" fillId="0" borderId="0"/>
    <xf numFmtId="0" fontId="61" fillId="0" borderId="0"/>
    <xf numFmtId="0" fontId="9" fillId="0" borderId="0"/>
    <xf numFmtId="0" fontId="62" fillId="0" borderId="0"/>
    <xf numFmtId="0" fontId="61" fillId="0" borderId="0"/>
    <xf numFmtId="0" fontId="61"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61" fillId="0" borderId="0"/>
    <xf numFmtId="0" fontId="61" fillId="0" borderId="0"/>
    <xf numFmtId="0" fontId="61" fillId="0" borderId="0"/>
    <xf numFmtId="0" fontId="61" fillId="0" borderId="0"/>
    <xf numFmtId="0" fontId="9" fillId="0" borderId="0"/>
    <xf numFmtId="0" fontId="61" fillId="0" borderId="0"/>
    <xf numFmtId="0" fontId="61" fillId="0" borderId="0"/>
    <xf numFmtId="0" fontId="31" fillId="0" borderId="0"/>
    <xf numFmtId="0" fontId="31" fillId="0" borderId="0"/>
    <xf numFmtId="0" fontId="8" fillId="0" borderId="0"/>
    <xf numFmtId="0" fontId="31" fillId="0" borderId="0"/>
    <xf numFmtId="0" fontId="8" fillId="0" borderId="0"/>
    <xf numFmtId="0" fontId="61" fillId="0" borderId="0"/>
    <xf numFmtId="0" fontId="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8" fillId="0" borderId="0"/>
    <xf numFmtId="0" fontId="61" fillId="0" borderId="0"/>
    <xf numFmtId="0" fontId="8" fillId="0" borderId="0"/>
    <xf numFmtId="0" fontId="61" fillId="0" borderId="0"/>
    <xf numFmtId="0" fontId="61" fillId="0" borderId="0"/>
    <xf numFmtId="0" fontId="61" fillId="0" borderId="0"/>
    <xf numFmtId="0" fontId="9" fillId="0" borderId="0"/>
    <xf numFmtId="0" fontId="61" fillId="0" borderId="0"/>
    <xf numFmtId="0" fontId="9" fillId="0" borderId="0"/>
    <xf numFmtId="0" fontId="61" fillId="0" borderId="0"/>
    <xf numFmtId="0" fontId="8" fillId="0" borderId="0"/>
    <xf numFmtId="0" fontId="8" fillId="0" borderId="0"/>
    <xf numFmtId="0" fontId="61" fillId="0" borderId="0"/>
    <xf numFmtId="0" fontId="61" fillId="0" borderId="0"/>
    <xf numFmtId="0" fontId="9" fillId="0" borderId="0"/>
    <xf numFmtId="0" fontId="61" fillId="0" borderId="0"/>
    <xf numFmtId="0" fontId="8" fillId="0" borderId="0"/>
    <xf numFmtId="0" fontId="61" fillId="0" borderId="0"/>
    <xf numFmtId="0" fontId="9" fillId="0" borderId="0"/>
    <xf numFmtId="0" fontId="61" fillId="0" borderId="0"/>
    <xf numFmtId="0" fontId="61" fillId="0" borderId="0"/>
    <xf numFmtId="0" fontId="61" fillId="0" borderId="0"/>
    <xf numFmtId="0" fontId="9" fillId="0" borderId="0"/>
    <xf numFmtId="0" fontId="9" fillId="0" borderId="0"/>
    <xf numFmtId="0" fontId="61" fillId="0" borderId="0"/>
    <xf numFmtId="10"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 fontId="17" fillId="11" borderId="33" applyNumberFormat="0" applyProtection="0">
      <alignment vertical="center"/>
    </xf>
    <xf numFmtId="4" fontId="17" fillId="24" borderId="33" applyNumberFormat="0" applyProtection="0">
      <alignment horizontal="right" vertical="center"/>
    </xf>
    <xf numFmtId="49" fontId="9" fillId="0" borderId="1"/>
    <xf numFmtId="0" fontId="9" fillId="0" borderId="8" applyNumberFormat="0" applyFill="0" applyBorder="0" applyAlignment="0" applyProtection="0"/>
    <xf numFmtId="0" fontId="9" fillId="0" borderId="8" applyNumberFormat="0" applyFill="0" applyBorder="0" applyAlignment="0" applyProtection="0"/>
    <xf numFmtId="0" fontId="9" fillId="0" borderId="8" applyNumberFormat="0" applyFill="0" applyBorder="0" applyAlignment="0" applyProtection="0"/>
    <xf numFmtId="37" fontId="22" fillId="0" borderId="0"/>
    <xf numFmtId="0" fontId="9" fillId="0" borderId="9" applyNumberFormat="0" applyAlignment="0"/>
    <xf numFmtId="0" fontId="9" fillId="0" borderId="1" applyNumberFormat="0" applyAlignment="0"/>
    <xf numFmtId="0" fontId="9" fillId="0" borderId="10" applyNumberFormat="0" applyAlignment="0">
      <alignment horizontal="center"/>
    </xf>
    <xf numFmtId="0" fontId="9" fillId="11" borderId="0" applyBorder="0"/>
    <xf numFmtId="0" fontId="9" fillId="0" borderId="0" applyBorder="0"/>
    <xf numFmtId="0" fontId="9" fillId="14" borderId="0" applyBorder="0"/>
    <xf numFmtId="0" fontId="9" fillId="15" borderId="0" applyBorder="0"/>
    <xf numFmtId="0" fontId="9" fillId="14" borderId="0" applyBorder="0">
      <alignment wrapText="1"/>
    </xf>
    <xf numFmtId="167" fontId="9" fillId="14" borderId="0" applyBorder="0"/>
    <xf numFmtId="0" fontId="9" fillId="17" borderId="0" applyBorder="0"/>
    <xf numFmtId="167" fontId="9" fillId="18" borderId="0" applyBorder="0"/>
    <xf numFmtId="0" fontId="9" fillId="19" borderId="0" applyBorder="0"/>
    <xf numFmtId="0" fontId="7" fillId="0" borderId="0"/>
    <xf numFmtId="44" fontId="7"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5" fillId="0" borderId="0" applyFont="0" applyFill="0" applyBorder="0" applyAlignment="0" applyProtection="0"/>
    <xf numFmtId="0" fontId="4" fillId="0" borderId="0"/>
    <xf numFmtId="0" fontId="9" fillId="0" borderId="0"/>
    <xf numFmtId="44" fontId="4" fillId="0" borderId="0" applyFont="0" applyFill="0" applyBorder="0" applyAlignment="0" applyProtection="0"/>
    <xf numFmtId="43" fontId="4" fillId="0" borderId="0" applyFont="0" applyFill="0" applyBorder="0" applyAlignment="0" applyProtection="0"/>
    <xf numFmtId="0" fontId="9" fillId="0" borderId="0"/>
    <xf numFmtId="0" fontId="9" fillId="0" borderId="0"/>
    <xf numFmtId="0" fontId="3" fillId="0" borderId="0"/>
    <xf numFmtId="0" fontId="31" fillId="0" borderId="0"/>
    <xf numFmtId="0" fontId="9" fillId="0" borderId="0"/>
    <xf numFmtId="0" fontId="9" fillId="0" borderId="0"/>
    <xf numFmtId="0" fontId="9" fillId="0" borderId="73"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 fillId="0" borderId="73" applyNumberFormat="0" applyFill="0" applyBorder="0" applyAlignment="0" applyProtection="0"/>
    <xf numFmtId="0" fontId="9" fillId="0" borderId="73" applyNumberFormat="0" applyFill="0" applyBorder="0" applyAlignment="0" applyProtection="0"/>
    <xf numFmtId="0" fontId="9" fillId="0" borderId="73"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88" fillId="0" borderId="74" applyNumberFormat="0" applyFont="0" applyFill="0" applyAlignment="0" applyProtection="0"/>
    <xf numFmtId="193" fontId="89" fillId="0" borderId="75" applyNumberFormat="0" applyProtection="0">
      <alignment horizontal="right" vertical="center"/>
    </xf>
    <xf numFmtId="193" fontId="90" fillId="0" borderId="76" applyNumberFormat="0" applyProtection="0">
      <alignment horizontal="right" vertical="center"/>
    </xf>
    <xf numFmtId="0" fontId="90" fillId="32" borderId="74" applyNumberFormat="0" applyAlignment="0" applyProtection="0">
      <alignment horizontal="left" vertical="center" indent="1"/>
    </xf>
    <xf numFmtId="0" fontId="91" fillId="33" borderId="76" applyNumberFormat="0" applyAlignment="0" applyProtection="0">
      <alignment horizontal="left" vertical="center" indent="1"/>
    </xf>
    <xf numFmtId="0" fontId="91" fillId="33" borderId="76" applyNumberFormat="0" applyAlignment="0" applyProtection="0">
      <alignment horizontal="left" vertical="center" indent="1"/>
    </xf>
    <xf numFmtId="0" fontId="92" fillId="0" borderId="77" applyNumberFormat="0" applyFill="0" applyBorder="0" applyAlignment="0" applyProtection="0"/>
    <xf numFmtId="0" fontId="92" fillId="33" borderId="76" applyNumberFormat="0" applyAlignment="0" applyProtection="0">
      <alignment horizontal="left" vertical="center" indent="1"/>
    </xf>
    <xf numFmtId="0" fontId="92" fillId="33" borderId="76" applyNumberFormat="0" applyAlignment="0" applyProtection="0">
      <alignment horizontal="left" vertical="center" indent="1"/>
    </xf>
    <xf numFmtId="193" fontId="93" fillId="34" borderId="75" applyNumberFormat="0" applyBorder="0" applyProtection="0">
      <alignment horizontal="right" vertical="center"/>
    </xf>
    <xf numFmtId="193" fontId="94" fillId="34" borderId="76" applyNumberFormat="0" applyBorder="0" applyProtection="0">
      <alignment horizontal="right" vertical="center"/>
    </xf>
    <xf numFmtId="0" fontId="92" fillId="35" borderId="76" applyNumberFormat="0" applyAlignment="0" applyProtection="0">
      <alignment horizontal="left" vertical="center" indent="1"/>
    </xf>
    <xf numFmtId="193" fontId="94" fillId="35" borderId="76" applyNumberFormat="0" applyProtection="0">
      <alignment horizontal="right" vertical="center"/>
    </xf>
    <xf numFmtId="0" fontId="95" fillId="0" borderId="77" applyNumberFormat="0" applyBorder="0" applyAlignment="0" applyProtection="0"/>
    <xf numFmtId="193" fontId="96" fillId="36" borderId="78" applyNumberFormat="0" applyBorder="0" applyAlignment="0" applyProtection="0">
      <alignment horizontal="right" vertical="center" indent="1"/>
    </xf>
    <xf numFmtId="193" fontId="97" fillId="37" borderId="78" applyNumberFormat="0" applyBorder="0" applyAlignment="0" applyProtection="0">
      <alignment horizontal="right" vertical="center" indent="1"/>
    </xf>
    <xf numFmtId="193" fontId="97" fillId="38" borderId="78" applyNumberFormat="0" applyBorder="0" applyAlignment="0" applyProtection="0">
      <alignment horizontal="right" vertical="center" indent="1"/>
    </xf>
    <xf numFmtId="193" fontId="98" fillId="39" borderId="78" applyNumberFormat="0" applyBorder="0" applyAlignment="0" applyProtection="0">
      <alignment horizontal="right" vertical="center" indent="1"/>
    </xf>
    <xf numFmtId="193" fontId="98" fillId="40" borderId="78" applyNumberFormat="0" applyBorder="0" applyAlignment="0" applyProtection="0">
      <alignment horizontal="right" vertical="center" indent="1"/>
    </xf>
    <xf numFmtId="193" fontId="98" fillId="41" borderId="78" applyNumberFormat="0" applyBorder="0" applyAlignment="0" applyProtection="0">
      <alignment horizontal="right" vertical="center" indent="1"/>
    </xf>
    <xf numFmtId="193" fontId="99" fillId="42" borderId="78" applyNumberFormat="0" applyBorder="0" applyAlignment="0" applyProtection="0">
      <alignment horizontal="right" vertical="center" indent="1"/>
    </xf>
    <xf numFmtId="193" fontId="99" fillId="43" borderId="78" applyNumberFormat="0" applyBorder="0" applyAlignment="0" applyProtection="0">
      <alignment horizontal="right" vertical="center" indent="1"/>
    </xf>
    <xf numFmtId="193" fontId="99" fillId="44" borderId="78" applyNumberFormat="0" applyBorder="0" applyAlignment="0" applyProtection="0">
      <alignment horizontal="right" vertical="center" indent="1"/>
    </xf>
    <xf numFmtId="0" fontId="91" fillId="45" borderId="74" applyNumberFormat="0" applyAlignment="0" applyProtection="0">
      <alignment horizontal="left" vertical="center" indent="1"/>
    </xf>
    <xf numFmtId="0" fontId="91" fillId="46" borderId="74" applyNumberFormat="0" applyAlignment="0" applyProtection="0">
      <alignment horizontal="left" vertical="center" indent="1"/>
    </xf>
    <xf numFmtId="0" fontId="91" fillId="47" borderId="74" applyNumberFormat="0" applyAlignment="0" applyProtection="0">
      <alignment horizontal="left" vertical="center" indent="1"/>
    </xf>
    <xf numFmtId="0" fontId="91" fillId="34" borderId="74" applyNumberFormat="0" applyAlignment="0" applyProtection="0">
      <alignment horizontal="left" vertical="center" indent="1"/>
    </xf>
    <xf numFmtId="0" fontId="91" fillId="35" borderId="76" applyNumberFormat="0" applyAlignment="0" applyProtection="0">
      <alignment horizontal="left" vertical="center" indent="1"/>
    </xf>
    <xf numFmtId="193" fontId="89" fillId="34" borderId="75" applyNumberFormat="0" applyBorder="0" applyProtection="0">
      <alignment horizontal="right" vertical="center"/>
    </xf>
    <xf numFmtId="193" fontId="90" fillId="34" borderId="76" applyNumberFormat="0" applyBorder="0" applyProtection="0">
      <alignment horizontal="right" vertical="center"/>
    </xf>
    <xf numFmtId="193" fontId="89" fillId="48" borderId="74" applyNumberFormat="0" applyAlignment="0" applyProtection="0">
      <alignment horizontal="left" vertical="center" indent="1"/>
    </xf>
    <xf numFmtId="0" fontId="90" fillId="32" borderId="76" applyNumberFormat="0" applyAlignment="0" applyProtection="0">
      <alignment horizontal="left" vertical="center" indent="1"/>
    </xf>
    <xf numFmtId="0" fontId="91" fillId="35" borderId="76" applyNumberFormat="0" applyAlignment="0" applyProtection="0">
      <alignment horizontal="left" vertical="center" indent="1"/>
    </xf>
    <xf numFmtId="193" fontId="90" fillId="35" borderId="76" applyNumberFormat="0" applyProtection="0">
      <alignment horizontal="right" vertical="center"/>
    </xf>
    <xf numFmtId="0" fontId="1" fillId="0" borderId="0"/>
  </cellStyleXfs>
  <cellXfs count="343">
    <xf numFmtId="0" fontId="0" fillId="0" borderId="0" xfId="0"/>
    <xf numFmtId="0" fontId="43" fillId="0" borderId="0" xfId="60" applyFont="1"/>
    <xf numFmtId="0" fontId="43" fillId="0" borderId="0" xfId="60" applyFont="1" applyBorder="1"/>
    <xf numFmtId="0" fontId="47" fillId="0" borderId="14" xfId="0" applyFont="1" applyBorder="1" applyAlignment="1">
      <alignment horizontal="right"/>
    </xf>
    <xf numFmtId="182" fontId="47" fillId="0" borderId="0" xfId="14" applyNumberFormat="1" applyFont="1" applyBorder="1"/>
    <xf numFmtId="0" fontId="46" fillId="0" borderId="17" xfId="0" applyFont="1" applyBorder="1"/>
    <xf numFmtId="0" fontId="44" fillId="0" borderId="18" xfId="60" applyFont="1" applyBorder="1"/>
    <xf numFmtId="0" fontId="43" fillId="0" borderId="19" xfId="60" applyFont="1" applyBorder="1"/>
    <xf numFmtId="0" fontId="46" fillId="0" borderId="24" xfId="0" applyFont="1" applyBorder="1" applyAlignment="1">
      <alignment horizontal="center" wrapText="1"/>
    </xf>
    <xf numFmtId="0" fontId="49" fillId="0" borderId="25" xfId="0" applyFont="1" applyBorder="1" applyAlignment="1"/>
    <xf numFmtId="0" fontId="47" fillId="0" borderId="20" xfId="0" applyFont="1" applyBorder="1" applyAlignment="1">
      <alignment horizontal="right"/>
    </xf>
    <xf numFmtId="0" fontId="50" fillId="0" borderId="20" xfId="0" applyFont="1" applyBorder="1" applyAlignment="1"/>
    <xf numFmtId="0" fontId="46" fillId="0" borderId="21" xfId="0" applyFont="1" applyBorder="1" applyAlignment="1"/>
    <xf numFmtId="0" fontId="46" fillId="0" borderId="21" xfId="0" applyFont="1" applyBorder="1"/>
    <xf numFmtId="0" fontId="44" fillId="8" borderId="20" xfId="60" applyFont="1" applyFill="1" applyBorder="1" applyAlignment="1">
      <alignment horizontal="center"/>
    </xf>
    <xf numFmtId="0" fontId="44" fillId="8" borderId="0" xfId="60" applyFont="1" applyFill="1" applyBorder="1" applyAlignment="1">
      <alignment horizontal="center"/>
    </xf>
    <xf numFmtId="0" fontId="43" fillId="0" borderId="0" xfId="60" applyFont="1" applyFill="1"/>
    <xf numFmtId="0" fontId="44" fillId="0" borderId="0" xfId="60" applyFont="1" applyFill="1" applyBorder="1" applyAlignment="1">
      <alignment horizontal="center"/>
    </xf>
    <xf numFmtId="0" fontId="43" fillId="0" borderId="19" xfId="60" applyFont="1" applyFill="1" applyBorder="1"/>
    <xf numFmtId="0" fontId="43" fillId="0" borderId="0" xfId="60" applyFont="1" applyFill="1" applyBorder="1"/>
    <xf numFmtId="0" fontId="46" fillId="0" borderId="3" xfId="0" applyFont="1" applyFill="1" applyBorder="1" applyAlignment="1">
      <alignment horizontal="center" wrapText="1"/>
    </xf>
    <xf numFmtId="182" fontId="49" fillId="0" borderId="26" xfId="14" applyNumberFormat="1" applyFont="1" applyFill="1" applyBorder="1" applyAlignment="1"/>
    <xf numFmtId="182" fontId="47" fillId="0" borderId="0" xfId="14" applyNumberFormat="1" applyFont="1" applyFill="1" applyBorder="1" applyAlignment="1"/>
    <xf numFmtId="182" fontId="44" fillId="0" borderId="16" xfId="14" applyNumberFormat="1" applyFont="1" applyFill="1" applyBorder="1"/>
    <xf numFmtId="182" fontId="50" fillId="0" borderId="0" xfId="0" applyNumberFormat="1" applyFont="1" applyFill="1" applyBorder="1" applyAlignment="1"/>
    <xf numFmtId="182" fontId="47" fillId="0" borderId="0" xfId="14" applyNumberFormat="1" applyFont="1" applyFill="1" applyBorder="1"/>
    <xf numFmtId="182" fontId="46" fillId="0" borderId="16" xfId="14" applyNumberFormat="1" applyFont="1" applyFill="1" applyBorder="1"/>
    <xf numFmtId="43" fontId="47" fillId="0" borderId="0" xfId="14" applyNumberFormat="1" applyFont="1" applyFill="1" applyBorder="1" applyAlignment="1"/>
    <xf numFmtId="166" fontId="47" fillId="0" borderId="0" xfId="14" applyNumberFormat="1" applyFont="1" applyFill="1" applyBorder="1" applyAlignment="1"/>
    <xf numFmtId="165" fontId="47" fillId="0" borderId="0" xfId="14" applyNumberFormat="1" applyFont="1" applyFill="1" applyBorder="1" applyAlignment="1"/>
    <xf numFmtId="165" fontId="50" fillId="0" borderId="0" xfId="0" applyNumberFormat="1" applyFont="1" applyFill="1" applyBorder="1" applyAlignment="1"/>
    <xf numFmtId="166" fontId="47" fillId="0" borderId="0" xfId="14" applyNumberFormat="1" applyFont="1" applyFill="1" applyBorder="1"/>
    <xf numFmtId="0" fontId="53" fillId="0" borderId="0" xfId="60" applyFont="1"/>
    <xf numFmtId="0" fontId="56" fillId="0" borderId="14" xfId="0" applyFont="1" applyBorder="1"/>
    <xf numFmtId="185" fontId="56" fillId="0" borderId="0" xfId="0" applyNumberFormat="1" applyFont="1" applyBorder="1"/>
    <xf numFmtId="0" fontId="56" fillId="0" borderId="15" xfId="0" applyFont="1" applyFill="1" applyBorder="1"/>
    <xf numFmtId="165" fontId="46" fillId="0" borderId="16" xfId="14" applyNumberFormat="1" applyFont="1" applyFill="1" applyBorder="1"/>
    <xf numFmtId="0" fontId="44" fillId="0" borderId="0" xfId="60" applyFont="1"/>
    <xf numFmtId="43" fontId="43" fillId="0" borderId="0" xfId="60" applyNumberFormat="1" applyFont="1"/>
    <xf numFmtId="0" fontId="4" fillId="0" borderId="0" xfId="399"/>
    <xf numFmtId="0" fontId="45" fillId="0" borderId="0" xfId="400" applyFont="1" applyFill="1"/>
    <xf numFmtId="0" fontId="44" fillId="0" borderId="35" xfId="60" applyFont="1" applyBorder="1" applyAlignment="1">
      <alignment horizontal="center" wrapText="1"/>
    </xf>
    <xf numFmtId="0" fontId="44" fillId="0" borderId="36" xfId="60" applyFont="1" applyBorder="1" applyAlignment="1">
      <alignment horizontal="center" wrapText="1"/>
    </xf>
    <xf numFmtId="0" fontId="44" fillId="0" borderId="37" xfId="60" applyFont="1" applyBorder="1" applyAlignment="1">
      <alignment horizontal="center" wrapText="1"/>
    </xf>
    <xf numFmtId="0" fontId="44" fillId="0" borderId="38" xfId="60" applyFont="1" applyBorder="1" applyAlignment="1">
      <alignment horizontal="center" wrapText="1"/>
    </xf>
    <xf numFmtId="184" fontId="43" fillId="0" borderId="10" xfId="401" applyNumberFormat="1" applyFont="1" applyFill="1" applyBorder="1" applyAlignment="1">
      <alignment horizontal="center" wrapText="1"/>
    </xf>
    <xf numFmtId="43" fontId="43" fillId="0" borderId="10" xfId="402" applyFont="1" applyFill="1" applyBorder="1" applyAlignment="1">
      <alignment horizontal="center" wrapText="1"/>
    </xf>
    <xf numFmtId="0" fontId="64" fillId="0" borderId="0" xfId="399" applyFont="1"/>
    <xf numFmtId="0" fontId="44" fillId="0" borderId="27" xfId="60" applyFont="1" applyBorder="1"/>
    <xf numFmtId="0" fontId="43" fillId="0" borderId="26" xfId="60" applyFont="1" applyBorder="1"/>
    <xf numFmtId="0" fontId="43" fillId="0" borderId="28" xfId="60" applyFont="1" applyBorder="1"/>
    <xf numFmtId="0" fontId="65" fillId="0" borderId="14" xfId="403" applyFont="1" applyBorder="1"/>
    <xf numFmtId="0" fontId="43" fillId="0" borderId="15" xfId="60" applyFont="1" applyBorder="1"/>
    <xf numFmtId="0" fontId="44" fillId="0" borderId="10" xfId="60" applyFont="1" applyBorder="1" applyAlignment="1">
      <alignment horizontal="center" wrapText="1"/>
    </xf>
    <xf numFmtId="0" fontId="44" fillId="0" borderId="39" xfId="60" applyFont="1" applyBorder="1" applyAlignment="1">
      <alignment horizontal="center" wrapText="1"/>
    </xf>
    <xf numFmtId="0" fontId="51" fillId="0" borderId="40" xfId="60" applyFont="1" applyBorder="1" applyAlignment="1">
      <alignment horizontal="left" wrapText="1"/>
    </xf>
    <xf numFmtId="0" fontId="44" fillId="0" borderId="36" xfId="60" applyFont="1" applyBorder="1" applyAlignment="1">
      <alignment wrapText="1"/>
    </xf>
    <xf numFmtId="0" fontId="44" fillId="0" borderId="37" xfId="60" applyFont="1" applyBorder="1" applyAlignment="1">
      <alignment wrapText="1"/>
    </xf>
    <xf numFmtId="0" fontId="43" fillId="0" borderId="41" xfId="60" applyFont="1" applyBorder="1"/>
    <xf numFmtId="166" fontId="43" fillId="0" borderId="6" xfId="402" applyNumberFormat="1" applyFont="1" applyFill="1" applyBorder="1"/>
    <xf numFmtId="166" fontId="43" fillId="0" borderId="42" xfId="402" applyNumberFormat="1" applyFont="1" applyFill="1" applyBorder="1"/>
    <xf numFmtId="0" fontId="44" fillId="0" borderId="0" xfId="116" applyFont="1" applyFill="1" applyBorder="1"/>
    <xf numFmtId="0" fontId="9" fillId="0" borderId="0" xfId="116" applyFont="1" applyFill="1" applyBorder="1"/>
    <xf numFmtId="0" fontId="9" fillId="0" borderId="30" xfId="116" applyFont="1" applyFill="1" applyBorder="1"/>
    <xf numFmtId="0" fontId="9" fillId="0" borderId="18" xfId="116" applyFont="1" applyFill="1" applyBorder="1"/>
    <xf numFmtId="0" fontId="9" fillId="0" borderId="19" xfId="116" applyFont="1" applyFill="1" applyBorder="1"/>
    <xf numFmtId="0" fontId="41" fillId="0" borderId="19" xfId="116" applyFont="1" applyFill="1" applyBorder="1" applyAlignment="1">
      <alignment horizontal="center"/>
    </xf>
    <xf numFmtId="0" fontId="9" fillId="0" borderId="22" xfId="116" applyFont="1" applyFill="1" applyBorder="1"/>
    <xf numFmtId="0" fontId="9" fillId="0" borderId="20" xfId="116" applyFont="1" applyFill="1" applyBorder="1"/>
    <xf numFmtId="0" fontId="22" fillId="0" borderId="0" xfId="116" applyFont="1" applyFill="1" applyBorder="1"/>
    <xf numFmtId="3" fontId="66" fillId="0" borderId="0" xfId="116" applyNumberFormat="1" applyFont="1" applyFill="1" applyBorder="1" applyAlignment="1">
      <alignment horizontal="center"/>
    </xf>
    <xf numFmtId="0" fontId="22" fillId="0" borderId="23" xfId="116" applyFont="1" applyFill="1" applyBorder="1"/>
    <xf numFmtId="0" fontId="31" fillId="0" borderId="43" xfId="116" applyFont="1" applyFill="1" applyBorder="1"/>
    <xf numFmtId="0" fontId="67" fillId="0" borderId="7" xfId="116" applyFont="1" applyFill="1" applyBorder="1" applyAlignment="1">
      <alignment horizontal="center"/>
    </xf>
    <xf numFmtId="0" fontId="66" fillId="0" borderId="0" xfId="116" applyFont="1" applyFill="1" applyBorder="1" applyAlignment="1">
      <alignment horizontal="center"/>
    </xf>
    <xf numFmtId="0" fontId="66" fillId="0" borderId="7" xfId="116" applyFont="1" applyFill="1" applyBorder="1" applyAlignment="1">
      <alignment horizontal="center"/>
    </xf>
    <xf numFmtId="0" fontId="66" fillId="0" borderId="44" xfId="116" applyFont="1" applyFill="1" applyBorder="1" applyAlignment="1">
      <alignment horizontal="center"/>
    </xf>
    <xf numFmtId="0" fontId="67" fillId="0" borderId="20" xfId="116" applyFont="1" applyFill="1" applyBorder="1"/>
    <xf numFmtId="0" fontId="68" fillId="0" borderId="20" xfId="116" applyFont="1" applyFill="1" applyBorder="1"/>
    <xf numFmtId="0" fontId="69" fillId="0" borderId="29" xfId="116" applyFont="1" applyFill="1" applyBorder="1"/>
    <xf numFmtId="0" fontId="70" fillId="0" borderId="0" xfId="393" applyFont="1" applyFill="1" applyBorder="1"/>
    <xf numFmtId="0" fontId="71" fillId="0" borderId="0" xfId="393" applyFont="1" applyFill="1" applyBorder="1" applyAlignment="1">
      <alignment horizontal="left" vertical="center" indent="1"/>
    </xf>
    <xf numFmtId="0" fontId="72" fillId="0" borderId="0" xfId="393" applyFont="1" applyFill="1" applyBorder="1" applyAlignment="1">
      <alignment horizontal="left" vertical="center" indent="1"/>
    </xf>
    <xf numFmtId="0" fontId="74" fillId="0" borderId="45" xfId="393" applyFont="1" applyFill="1" applyBorder="1" applyAlignment="1">
      <alignment vertical="center" wrapText="1"/>
    </xf>
    <xf numFmtId="0" fontId="73" fillId="0" borderId="46" xfId="393" applyFont="1" applyFill="1" applyBorder="1" applyAlignment="1">
      <alignment horizontal="center" vertical="center" wrapText="1"/>
    </xf>
    <xf numFmtId="0" fontId="73" fillId="0" borderId="47" xfId="393" applyFont="1" applyFill="1" applyBorder="1" applyAlignment="1">
      <alignment horizontal="center" vertical="center" wrapText="1"/>
    </xf>
    <xf numFmtId="0" fontId="73" fillId="0" borderId="14" xfId="393" applyFont="1" applyFill="1" applyBorder="1" applyAlignment="1">
      <alignment vertical="center" wrapText="1"/>
    </xf>
    <xf numFmtId="187" fontId="77" fillId="26" borderId="48" xfId="393" applyNumberFormat="1" applyFont="1" applyFill="1" applyBorder="1" applyAlignment="1">
      <alignment horizontal="center" vertical="center" wrapText="1"/>
    </xf>
    <xf numFmtId="2" fontId="77" fillId="26" borderId="13" xfId="393" applyNumberFormat="1" applyFont="1" applyFill="1" applyBorder="1" applyAlignment="1">
      <alignment horizontal="center" vertical="center" wrapText="1"/>
    </xf>
    <xf numFmtId="0" fontId="74" fillId="0" borderId="14" xfId="393" applyFont="1" applyFill="1" applyBorder="1" applyAlignment="1">
      <alignment vertical="center" wrapText="1"/>
    </xf>
    <xf numFmtId="0" fontId="73" fillId="0" borderId="49" xfId="393" applyFont="1" applyFill="1" applyBorder="1" applyAlignment="1">
      <alignment horizontal="center" vertical="center" wrapText="1"/>
    </xf>
    <xf numFmtId="0" fontId="76" fillId="0" borderId="0" xfId="393" applyFont="1" applyFill="1" applyBorder="1" applyAlignment="1">
      <alignment horizontal="center" vertical="center" wrapText="1"/>
    </xf>
    <xf numFmtId="0" fontId="76" fillId="0" borderId="47" xfId="393" applyFont="1" applyFill="1" applyBorder="1" applyAlignment="1">
      <alignment horizontal="center" vertical="center" wrapText="1"/>
    </xf>
    <xf numFmtId="0" fontId="76" fillId="0" borderId="50" xfId="393" applyFont="1" applyFill="1" applyBorder="1" applyAlignment="1">
      <alignment horizontal="center" vertical="center" wrapText="1"/>
    </xf>
    <xf numFmtId="186" fontId="77" fillId="26" borderId="48" xfId="393" applyNumberFormat="1" applyFont="1" applyFill="1" applyBorder="1" applyAlignment="1">
      <alignment horizontal="center" vertical="center" wrapText="1"/>
    </xf>
    <xf numFmtId="0" fontId="77" fillId="0" borderId="0" xfId="393" applyFont="1" applyFill="1" applyBorder="1"/>
    <xf numFmtId="0" fontId="73" fillId="0" borderId="0" xfId="393" applyFont="1" applyFill="1" applyBorder="1" applyAlignment="1">
      <alignment horizontal="center" vertical="center" wrapText="1"/>
    </xf>
    <xf numFmtId="0" fontId="73" fillId="0" borderId="51" xfId="393" applyFont="1" applyFill="1" applyBorder="1" applyAlignment="1">
      <alignment horizontal="center" vertical="center" wrapText="1"/>
    </xf>
    <xf numFmtId="0" fontId="76" fillId="0" borderId="52" xfId="393" applyFont="1" applyFill="1" applyBorder="1" applyAlignment="1">
      <alignment horizontal="center" vertical="center" wrapText="1"/>
    </xf>
    <xf numFmtId="0" fontId="76" fillId="0" borderId="32" xfId="393" applyFont="1" applyFill="1" applyBorder="1" applyAlignment="1">
      <alignment horizontal="center" vertical="center" wrapText="1"/>
    </xf>
    <xf numFmtId="0" fontId="73" fillId="0" borderId="12" xfId="393" applyFont="1" applyFill="1" applyBorder="1" applyAlignment="1">
      <alignment vertical="center" wrapText="1"/>
    </xf>
    <xf numFmtId="187" fontId="77" fillId="0" borderId="3" xfId="393" applyNumberFormat="1" applyFont="1" applyFill="1" applyBorder="1" applyAlignment="1">
      <alignment horizontal="center" vertical="center" wrapText="1"/>
    </xf>
    <xf numFmtId="2" fontId="77" fillId="0" borderId="13" xfId="393" applyNumberFormat="1" applyFont="1" applyFill="1" applyBorder="1" applyAlignment="1">
      <alignment horizontal="center" vertical="center" wrapText="1"/>
    </xf>
    <xf numFmtId="186" fontId="77" fillId="0" borderId="3" xfId="393" applyNumberFormat="1" applyFont="1" applyFill="1" applyBorder="1" applyAlignment="1">
      <alignment horizontal="center" vertical="center" wrapText="1"/>
    </xf>
    <xf numFmtId="2" fontId="77" fillId="0" borderId="12" xfId="393" applyNumberFormat="1" applyFont="1" applyFill="1" applyBorder="1" applyAlignment="1">
      <alignment horizontal="center" vertical="center" wrapText="1"/>
    </xf>
    <xf numFmtId="0" fontId="73" fillId="0" borderId="48" xfId="393" applyFont="1" applyFill="1" applyBorder="1" applyAlignment="1">
      <alignment vertical="center" wrapText="1"/>
    </xf>
    <xf numFmtId="0" fontId="44" fillId="8" borderId="34" xfId="60" applyFont="1" applyFill="1" applyBorder="1" applyAlignment="1">
      <alignment horizontal="center"/>
    </xf>
    <xf numFmtId="0" fontId="43" fillId="0" borderId="53" xfId="60" applyFont="1" applyBorder="1"/>
    <xf numFmtId="0" fontId="43" fillId="0" borderId="34" xfId="60" applyFont="1" applyBorder="1"/>
    <xf numFmtId="0" fontId="46" fillId="0" borderId="54" xfId="0" applyFont="1" applyBorder="1" applyAlignment="1">
      <alignment horizontal="center" wrapText="1"/>
    </xf>
    <xf numFmtId="9" fontId="49" fillId="0" borderId="34" xfId="66" applyFont="1" applyBorder="1"/>
    <xf numFmtId="9" fontId="47" fillId="0" borderId="34" xfId="66" applyFont="1" applyBorder="1"/>
    <xf numFmtId="9" fontId="50" fillId="0" borderId="34" xfId="66" applyFont="1" applyBorder="1"/>
    <xf numFmtId="9" fontId="48" fillId="0" borderId="55" xfId="66" applyFont="1" applyBorder="1"/>
    <xf numFmtId="9" fontId="47" fillId="0" borderId="55" xfId="66" applyFont="1" applyBorder="1"/>
    <xf numFmtId="0" fontId="0" fillId="0" borderId="0" xfId="0" applyFill="1"/>
    <xf numFmtId="0" fontId="79" fillId="27" borderId="6" xfId="404" applyFont="1" applyFill="1" applyBorder="1" applyAlignment="1">
      <alignment horizontal="center" vertical="center" wrapText="1"/>
    </xf>
    <xf numFmtId="0" fontId="79" fillId="28" borderId="6" xfId="404" applyFont="1" applyFill="1" applyBorder="1" applyAlignment="1">
      <alignment horizontal="center" vertical="center" wrapText="1"/>
    </xf>
    <xf numFmtId="0" fontId="79" fillId="29" borderId="6" xfId="404" applyFont="1" applyFill="1" applyBorder="1" applyAlignment="1">
      <alignment horizontal="center" vertical="center" wrapText="1"/>
    </xf>
    <xf numFmtId="0" fontId="79" fillId="30" borderId="6" xfId="404" applyFont="1" applyFill="1" applyBorder="1" applyAlignment="1">
      <alignment horizontal="center" vertical="center" wrapText="1"/>
    </xf>
    <xf numFmtId="0" fontId="52" fillId="0" borderId="0" xfId="60" applyFont="1" applyFill="1" applyAlignment="1">
      <alignment horizontal="center"/>
    </xf>
    <xf numFmtId="0" fontId="41" fillId="0" borderId="61" xfId="404" applyFont="1" applyBorder="1" applyAlignment="1" applyProtection="1">
      <alignment horizontal="left"/>
      <protection locked="0"/>
    </xf>
    <xf numFmtId="0" fontId="41" fillId="0" borderId="31" xfId="404" applyFont="1" applyBorder="1" applyAlignment="1" applyProtection="1">
      <alignment horizontal="right"/>
      <protection locked="0"/>
    </xf>
    <xf numFmtId="0" fontId="41" fillId="0" borderId="14" xfId="404" applyFont="1" applyBorder="1" applyAlignment="1" applyProtection="1">
      <alignment horizontal="left"/>
      <protection locked="0"/>
    </xf>
    <xf numFmtId="0" fontId="41" fillId="0" borderId="17" xfId="404" applyFont="1" applyBorder="1" applyAlignment="1" applyProtection="1">
      <alignment horizontal="right"/>
      <protection locked="0"/>
    </xf>
    <xf numFmtId="185" fontId="55" fillId="0" borderId="3" xfId="0" applyNumberFormat="1" applyFont="1" applyBorder="1" applyAlignment="1">
      <alignment horizontal="center" wrapText="1"/>
    </xf>
    <xf numFmtId="0" fontId="55" fillId="0" borderId="3" xfId="0" applyFont="1" applyFill="1" applyBorder="1" applyAlignment="1">
      <alignment wrapText="1"/>
    </xf>
    <xf numFmtId="0" fontId="55" fillId="0" borderId="32" xfId="0" applyFont="1" applyFill="1" applyBorder="1" applyAlignment="1">
      <alignment wrapText="1"/>
    </xf>
    <xf numFmtId="0" fontId="55" fillId="0" borderId="31" xfId="0" applyFont="1" applyBorder="1" applyAlignment="1">
      <alignment horizontal="center" wrapText="1"/>
    </xf>
    <xf numFmtId="182" fontId="9" fillId="0" borderId="0" xfId="14" applyNumberFormat="1" applyFont="1" applyFill="1" applyBorder="1" applyAlignment="1"/>
    <xf numFmtId="182" fontId="9" fillId="0" borderId="0" xfId="0" applyNumberFormat="1" applyFont="1" applyBorder="1" applyAlignment="1">
      <alignment wrapText="1"/>
    </xf>
    <xf numFmtId="9" fontId="9" fillId="0" borderId="34" xfId="66" applyFont="1" applyBorder="1"/>
    <xf numFmtId="9" fontId="44" fillId="0" borderId="55" xfId="66" applyFont="1" applyFill="1" applyBorder="1"/>
    <xf numFmtId="188" fontId="47" fillId="0" borderId="0" xfId="14" applyNumberFormat="1" applyFont="1" applyBorder="1"/>
    <xf numFmtId="0" fontId="9" fillId="0" borderId="27" xfId="60" applyFont="1" applyFill="1" applyBorder="1"/>
    <xf numFmtId="0" fontId="9" fillId="0" borderId="26" xfId="60" applyFont="1" applyFill="1" applyBorder="1"/>
    <xf numFmtId="0" fontId="9" fillId="0" borderId="14" xfId="60" applyFont="1" applyFill="1" applyBorder="1"/>
    <xf numFmtId="0" fontId="9" fillId="0" borderId="0" xfId="60" applyFont="1" applyFill="1" applyBorder="1"/>
    <xf numFmtId="0" fontId="9" fillId="0" borderId="14" xfId="60" applyFont="1" applyBorder="1"/>
    <xf numFmtId="0" fontId="9" fillId="0" borderId="11" xfId="60" applyFont="1" applyFill="1" applyBorder="1"/>
    <xf numFmtId="0" fontId="9" fillId="0" borderId="62" xfId="60" applyFont="1" applyFill="1" applyBorder="1"/>
    <xf numFmtId="0" fontId="9" fillId="0" borderId="63" xfId="60" applyFont="1" applyFill="1" applyBorder="1"/>
    <xf numFmtId="0" fontId="43" fillId="0" borderId="63" xfId="60" applyFont="1" applyBorder="1"/>
    <xf numFmtId="0" fontId="43" fillId="0" borderId="64" xfId="60" applyFont="1" applyBorder="1"/>
    <xf numFmtId="0" fontId="9" fillId="0" borderId="65" xfId="60" applyFont="1" applyFill="1" applyBorder="1"/>
    <xf numFmtId="0" fontId="41" fillId="0" borderId="7" xfId="60" applyFont="1" applyFill="1" applyBorder="1"/>
    <xf numFmtId="0" fontId="43" fillId="0" borderId="7" xfId="60" applyFont="1" applyBorder="1"/>
    <xf numFmtId="0" fontId="43" fillId="0" borderId="60" xfId="60" applyFont="1" applyBorder="1"/>
    <xf numFmtId="9" fontId="46" fillId="0" borderId="55" xfId="66" applyFont="1" applyFill="1" applyBorder="1"/>
    <xf numFmtId="0" fontId="44" fillId="0" borderId="38" xfId="60" applyFont="1" applyBorder="1" applyAlignment="1">
      <alignment horizontal="left" wrapText="1"/>
    </xf>
    <xf numFmtId="166" fontId="44" fillId="0" borderId="10" xfId="402" applyNumberFormat="1" applyFont="1" applyFill="1" applyBorder="1"/>
    <xf numFmtId="166" fontId="44" fillId="0" borderId="39" xfId="402" applyNumberFormat="1" applyFont="1" applyFill="1" applyBorder="1"/>
    <xf numFmtId="43" fontId="43" fillId="0" borderId="39" xfId="402" applyFont="1" applyFill="1" applyBorder="1" applyAlignment="1">
      <alignment horizontal="center" wrapText="1"/>
    </xf>
    <xf numFmtId="184" fontId="44" fillId="0" borderId="26" xfId="401" applyNumberFormat="1" applyFont="1" applyFill="1" applyBorder="1"/>
    <xf numFmtId="165" fontId="44" fillId="0" borderId="26" xfId="14" applyFont="1" applyFill="1" applyBorder="1"/>
    <xf numFmtId="165" fontId="44" fillId="0" borderId="28" xfId="14" applyFont="1" applyFill="1" applyBorder="1"/>
    <xf numFmtId="0" fontId="9" fillId="0" borderId="27" xfId="406" applyFont="1" applyFill="1" applyBorder="1"/>
    <xf numFmtId="0" fontId="9" fillId="0" borderId="26" xfId="406" applyFont="1" applyFill="1" applyBorder="1"/>
    <xf numFmtId="0" fontId="9" fillId="0" borderId="0" xfId="406" applyFont="1" applyFill="1" applyBorder="1"/>
    <xf numFmtId="0" fontId="9" fillId="0" borderId="0" xfId="405" applyFont="1" applyBorder="1"/>
    <xf numFmtId="0" fontId="81" fillId="0" borderId="0" xfId="405" applyFont="1" applyBorder="1"/>
    <xf numFmtId="0" fontId="81" fillId="0" borderId="15" xfId="405" applyFont="1" applyBorder="1"/>
    <xf numFmtId="0" fontId="80" fillId="0" borderId="0" xfId="406" applyFont="1" applyFill="1" applyBorder="1"/>
    <xf numFmtId="0" fontId="9" fillId="0" borderId="28" xfId="406" applyFont="1" applyFill="1" applyBorder="1"/>
    <xf numFmtId="0" fontId="0" fillId="0" borderId="14" xfId="0" applyBorder="1"/>
    <xf numFmtId="0" fontId="9" fillId="0" borderId="14" xfId="0" applyFont="1" applyBorder="1"/>
    <xf numFmtId="0" fontId="0" fillId="0" borderId="0" xfId="0" applyBorder="1"/>
    <xf numFmtId="0" fontId="0" fillId="0" borderId="15" xfId="0" applyBorder="1"/>
    <xf numFmtId="0" fontId="0" fillId="0" borderId="11" xfId="0" applyBorder="1"/>
    <xf numFmtId="0" fontId="0" fillId="0" borderId="12" xfId="0" applyBorder="1"/>
    <xf numFmtId="0" fontId="0" fillId="0" borderId="13" xfId="0" applyBorder="1"/>
    <xf numFmtId="0" fontId="76" fillId="0" borderId="66" xfId="393" applyFont="1" applyFill="1" applyBorder="1" applyAlignment="1">
      <alignment horizontal="center" vertical="center" wrapText="1"/>
    </xf>
    <xf numFmtId="0" fontId="76" fillId="0" borderId="67" xfId="393" applyFont="1" applyFill="1" applyBorder="1" applyAlignment="1">
      <alignment horizontal="center" vertical="center" wrapText="1"/>
    </xf>
    <xf numFmtId="0" fontId="76" fillId="0" borderId="28" xfId="393" applyFont="1" applyFill="1" applyBorder="1" applyAlignment="1">
      <alignment horizontal="center" vertical="center" wrapText="1"/>
    </xf>
    <xf numFmtId="186" fontId="77" fillId="0" borderId="0" xfId="393" applyNumberFormat="1" applyFont="1" applyFill="1" applyBorder="1" applyAlignment="1">
      <alignment horizontal="center" vertical="center" wrapText="1"/>
    </xf>
    <xf numFmtId="187" fontId="77" fillId="0" borderId="12" xfId="393" applyNumberFormat="1" applyFont="1" applyFill="1" applyBorder="1" applyAlignment="1">
      <alignment horizontal="center" vertical="center" wrapText="1"/>
    </xf>
    <xf numFmtId="0" fontId="54" fillId="0" borderId="0" xfId="116" applyFont="1" applyFill="1" applyBorder="1"/>
    <xf numFmtId="165" fontId="83" fillId="0" borderId="0" xfId="117" applyNumberFormat="1" applyFont="1" applyFill="1" applyBorder="1"/>
    <xf numFmtId="10" fontId="83" fillId="0" borderId="0" xfId="118" applyNumberFormat="1" applyFont="1" applyFill="1" applyBorder="1"/>
    <xf numFmtId="0" fontId="83" fillId="0" borderId="0" xfId="116" applyFont="1" applyFill="1" applyBorder="1"/>
    <xf numFmtId="10" fontId="83" fillId="0" borderId="15" xfId="118" applyNumberFormat="1" applyFont="1" applyFill="1" applyBorder="1"/>
    <xf numFmtId="43" fontId="84" fillId="25" borderId="0" xfId="14" applyNumberFormat="1" applyFont="1" applyFill="1" applyBorder="1"/>
    <xf numFmtId="10" fontId="84" fillId="0" borderId="0" xfId="118" applyNumberFormat="1" applyFont="1" applyFill="1" applyBorder="1"/>
    <xf numFmtId="0" fontId="84" fillId="0" borderId="0" xfId="116" applyFont="1" applyFill="1" applyBorder="1"/>
    <xf numFmtId="10" fontId="84" fillId="0" borderId="15" xfId="118" applyNumberFormat="1" applyFont="1" applyFill="1" applyBorder="1"/>
    <xf numFmtId="165" fontId="83" fillId="0" borderId="0" xfId="119" applyNumberFormat="1" applyFont="1" applyFill="1" applyBorder="1"/>
    <xf numFmtId="165" fontId="83" fillId="0" borderId="68" xfId="117" applyNumberFormat="1" applyFont="1" applyFill="1" applyBorder="1"/>
    <xf numFmtId="10" fontId="83" fillId="0" borderId="68" xfId="118" applyNumberFormat="1" applyFont="1" applyFill="1" applyBorder="1"/>
    <xf numFmtId="0" fontId="83" fillId="0" borderId="12" xfId="116" applyFont="1" applyFill="1" applyBorder="1"/>
    <xf numFmtId="10" fontId="83" fillId="0" borderId="69" xfId="118" applyNumberFormat="1" applyFont="1" applyFill="1" applyBorder="1"/>
    <xf numFmtId="0" fontId="9" fillId="0" borderId="26" xfId="60" applyFont="1" applyBorder="1"/>
    <xf numFmtId="165" fontId="9" fillId="0" borderId="26" xfId="60" applyNumberFormat="1" applyFont="1" applyBorder="1"/>
    <xf numFmtId="0" fontId="9" fillId="0" borderId="28" xfId="60" applyFont="1" applyBorder="1"/>
    <xf numFmtId="165" fontId="9" fillId="0" borderId="0" xfId="60" applyNumberFormat="1" applyFont="1" applyFill="1" applyBorder="1"/>
    <xf numFmtId="0" fontId="9" fillId="0" borderId="15" xfId="60" applyFont="1" applyFill="1" applyBorder="1"/>
    <xf numFmtId="0" fontId="9" fillId="0" borderId="12" xfId="60" applyFont="1" applyFill="1" applyBorder="1"/>
    <xf numFmtId="165" fontId="9" fillId="0" borderId="12" xfId="60" applyNumberFormat="1" applyFont="1" applyFill="1" applyBorder="1"/>
    <xf numFmtId="0" fontId="9" fillId="0" borderId="13" xfId="60" applyFont="1" applyFill="1" applyBorder="1"/>
    <xf numFmtId="0" fontId="85" fillId="0" borderId="0" xfId="0" applyFont="1" applyFill="1"/>
    <xf numFmtId="0" fontId="44" fillId="8" borderId="27" xfId="60" applyFont="1" applyFill="1" applyBorder="1" applyAlignment="1">
      <alignment horizontal="center"/>
    </xf>
    <xf numFmtId="185" fontId="44" fillId="8" borderId="26" xfId="60" applyNumberFormat="1" applyFont="1" applyFill="1" applyBorder="1" applyAlignment="1">
      <alignment horizontal="center"/>
    </xf>
    <xf numFmtId="0" fontId="44" fillId="8" borderId="26" xfId="60" applyFont="1" applyFill="1" applyBorder="1" applyAlignment="1">
      <alignment horizontal="center"/>
    </xf>
    <xf numFmtId="0" fontId="44" fillId="8" borderId="28" xfId="60" applyFont="1" applyFill="1" applyBorder="1" applyAlignment="1">
      <alignment horizontal="center"/>
    </xf>
    <xf numFmtId="0" fontId="52" fillId="0" borderId="14" xfId="60" applyFont="1" applyBorder="1"/>
    <xf numFmtId="185" fontId="52" fillId="0" borderId="0" xfId="60" applyNumberFormat="1" applyFont="1" applyBorder="1"/>
    <xf numFmtId="0" fontId="54" fillId="0" borderId="14" xfId="60" applyFont="1" applyBorder="1"/>
    <xf numFmtId="185" fontId="54" fillId="0" borderId="0" xfId="60" applyNumberFormat="1" applyFont="1" applyBorder="1"/>
    <xf numFmtId="0" fontId="56" fillId="0" borderId="0" xfId="0" applyFont="1" applyFill="1" applyBorder="1"/>
    <xf numFmtId="0" fontId="56" fillId="0" borderId="35" xfId="0" applyFont="1" applyBorder="1"/>
    <xf numFmtId="189" fontId="56" fillId="0" borderId="36" xfId="14" applyNumberFormat="1" applyFont="1" applyFill="1" applyBorder="1"/>
    <xf numFmtId="182" fontId="56" fillId="0" borderId="36" xfId="14" applyNumberFormat="1" applyFont="1" applyFill="1" applyBorder="1"/>
    <xf numFmtId="182" fontId="56" fillId="0" borderId="37" xfId="14" applyNumberFormat="1" applyFont="1" applyFill="1" applyBorder="1"/>
    <xf numFmtId="0" fontId="56" fillId="0" borderId="38" xfId="0" applyFont="1" applyBorder="1"/>
    <xf numFmtId="185" fontId="56" fillId="0" borderId="10" xfId="0" applyNumberFormat="1" applyFont="1" applyBorder="1"/>
    <xf numFmtId="0" fontId="57" fillId="0" borderId="10" xfId="0" applyFont="1" applyFill="1" applyBorder="1"/>
    <xf numFmtId="0" fontId="57" fillId="0" borderId="39" xfId="0" applyFont="1" applyFill="1" applyBorder="1"/>
    <xf numFmtId="0" fontId="58" fillId="0" borderId="70" xfId="0" applyFont="1" applyBorder="1"/>
    <xf numFmtId="189" fontId="58" fillId="0" borderId="71" xfId="14" applyNumberFormat="1" applyFont="1" applyBorder="1"/>
    <xf numFmtId="182" fontId="58" fillId="0" borderId="71" xfId="14" applyNumberFormat="1" applyFont="1" applyBorder="1"/>
    <xf numFmtId="182" fontId="58" fillId="0" borderId="72" xfId="14" applyNumberFormat="1" applyFont="1" applyBorder="1"/>
    <xf numFmtId="182" fontId="51" fillId="0" borderId="0" xfId="60" applyNumberFormat="1" applyFont="1" applyBorder="1"/>
    <xf numFmtId="188" fontId="51" fillId="0" borderId="0" xfId="60" applyNumberFormat="1" applyFont="1" applyBorder="1"/>
    <xf numFmtId="182" fontId="47" fillId="0" borderId="0" xfId="0" applyNumberFormat="1" applyFont="1" applyBorder="1" applyAlignment="1">
      <alignment wrapText="1"/>
    </xf>
    <xf numFmtId="182" fontId="48" fillId="0" borderId="16" xfId="14" applyNumberFormat="1" applyFont="1" applyBorder="1"/>
    <xf numFmtId="182" fontId="47" fillId="0" borderId="16" xfId="14" applyNumberFormat="1" applyFont="1" applyBorder="1"/>
    <xf numFmtId="192" fontId="43" fillId="0" borderId="0" xfId="66" applyNumberFormat="1" applyFont="1" applyFill="1"/>
    <xf numFmtId="10" fontId="43" fillId="0" borderId="0" xfId="66" applyNumberFormat="1" applyFont="1"/>
    <xf numFmtId="0" fontId="0" fillId="0" borderId="0" xfId="0"/>
    <xf numFmtId="0" fontId="9" fillId="0" borderId="0" xfId="0" applyFont="1"/>
    <xf numFmtId="0" fontId="9" fillId="0" borderId="14" xfId="406" applyFont="1" applyFill="1" applyBorder="1"/>
    <xf numFmtId="0" fontId="41" fillId="0" borderId="0" xfId="0" applyFont="1" applyFill="1"/>
    <xf numFmtId="0" fontId="100" fillId="0" borderId="0" xfId="393" applyFont="1" applyFill="1" applyBorder="1"/>
    <xf numFmtId="0" fontId="80" fillId="0" borderId="0" xfId="0" applyFont="1"/>
    <xf numFmtId="191" fontId="43" fillId="0" borderId="0" xfId="66" applyNumberFormat="1" applyFont="1"/>
    <xf numFmtId="0" fontId="102" fillId="0" borderId="20" xfId="0" applyFont="1" applyBorder="1"/>
    <xf numFmtId="182" fontId="103" fillId="0" borderId="0" xfId="0" applyNumberFormat="1" applyFont="1" applyBorder="1" applyAlignment="1">
      <alignment wrapText="1"/>
    </xf>
    <xf numFmtId="9" fontId="103" fillId="0" borderId="34" xfId="66" applyFont="1" applyBorder="1"/>
    <xf numFmtId="0" fontId="104" fillId="0" borderId="0" xfId="399" applyFont="1"/>
    <xf numFmtId="0" fontId="9" fillId="0" borderId="15" xfId="405" applyFont="1" applyBorder="1"/>
    <xf numFmtId="0" fontId="9" fillId="0" borderId="11" xfId="406" applyFont="1" applyFill="1" applyBorder="1"/>
    <xf numFmtId="0" fontId="9" fillId="0" borderId="12" xfId="405" applyFont="1" applyBorder="1"/>
    <xf numFmtId="0" fontId="9" fillId="0" borderId="13" xfId="405" applyFont="1" applyBorder="1"/>
    <xf numFmtId="0" fontId="105" fillId="0" borderId="0" xfId="393" applyFont="1" applyFill="1" applyBorder="1"/>
    <xf numFmtId="0" fontId="107" fillId="0" borderId="0" xfId="393" applyFont="1" applyFill="1" applyBorder="1"/>
    <xf numFmtId="0" fontId="107" fillId="0" borderId="0" xfId="429" applyFont="1" applyFill="1" applyBorder="1" applyAlignment="1"/>
    <xf numFmtId="182" fontId="43" fillId="0" borderId="0" xfId="14" applyNumberFormat="1" applyFont="1"/>
    <xf numFmtId="165" fontId="43" fillId="0" borderId="0" xfId="14" applyFont="1"/>
    <xf numFmtId="37" fontId="43" fillId="0" borderId="0" xfId="14" applyNumberFormat="1" applyFont="1"/>
    <xf numFmtId="166" fontId="43" fillId="0" borderId="0" xfId="14" applyNumberFormat="1" applyFont="1"/>
    <xf numFmtId="0" fontId="79" fillId="0" borderId="0" xfId="60" applyFont="1"/>
    <xf numFmtId="184" fontId="44" fillId="0" borderId="16" xfId="211" applyNumberFormat="1" applyFont="1" applyBorder="1"/>
    <xf numFmtId="166" fontId="43" fillId="49" borderId="0" xfId="14" applyNumberFormat="1" applyFont="1" applyFill="1"/>
    <xf numFmtId="166" fontId="43" fillId="49" borderId="4" xfId="14" applyNumberFormat="1" applyFont="1" applyFill="1" applyBorder="1"/>
    <xf numFmtId="0" fontId="41" fillId="49" borderId="61" xfId="404" applyFont="1" applyFill="1" applyBorder="1" applyAlignment="1" applyProtection="1">
      <alignment horizontal="left"/>
      <protection locked="0"/>
    </xf>
    <xf numFmtId="166" fontId="43" fillId="49" borderId="79" xfId="14" applyNumberFormat="1" applyFont="1" applyFill="1" applyBorder="1"/>
    <xf numFmtId="166" fontId="44" fillId="0" borderId="80" xfId="14" applyNumberFormat="1" applyFont="1" applyBorder="1"/>
    <xf numFmtId="0" fontId="41" fillId="0" borderId="81" xfId="404" applyFont="1" applyBorder="1" applyAlignment="1" applyProtection="1">
      <alignment horizontal="right"/>
      <protection locked="0"/>
    </xf>
    <xf numFmtId="166" fontId="43" fillId="0" borderId="16" xfId="14" applyNumberFormat="1" applyFont="1" applyBorder="1"/>
    <xf numFmtId="166" fontId="44" fillId="0" borderId="12" xfId="14" applyNumberFormat="1" applyFont="1" applyBorder="1"/>
    <xf numFmtId="166" fontId="43" fillId="0" borderId="12" xfId="14" applyNumberFormat="1" applyFont="1" applyBorder="1"/>
    <xf numFmtId="166" fontId="43" fillId="0" borderId="4" xfId="14" applyNumberFormat="1" applyFont="1" applyBorder="1"/>
    <xf numFmtId="182" fontId="53" fillId="0" borderId="0" xfId="14" applyNumberFormat="1" applyFont="1"/>
    <xf numFmtId="165" fontId="53" fillId="0" borderId="0" xfId="14" applyFont="1"/>
    <xf numFmtId="0" fontId="79" fillId="50" borderId="6" xfId="404" applyFont="1" applyFill="1" applyBorder="1" applyAlignment="1">
      <alignment horizontal="center" vertical="center" wrapText="1"/>
    </xf>
    <xf numFmtId="0" fontId="1" fillId="0" borderId="0" xfId="470"/>
    <xf numFmtId="0" fontId="9" fillId="0" borderId="0" xfId="404" applyFont="1"/>
    <xf numFmtId="0" fontId="9" fillId="0" borderId="0" xfId="404" applyFont="1" applyAlignment="1">
      <alignment vertical="center"/>
    </xf>
    <xf numFmtId="0" fontId="9" fillId="0" borderId="6" xfId="404" applyFont="1" applyBorder="1" applyAlignment="1">
      <alignment horizontal="center" vertical="center" wrapText="1"/>
    </xf>
    <xf numFmtId="6" fontId="9" fillId="0" borderId="0" xfId="404" applyNumberFormat="1" applyFont="1"/>
    <xf numFmtId="0" fontId="108" fillId="0" borderId="0" xfId="404" applyFont="1" applyAlignment="1">
      <alignment vertical="center"/>
    </xf>
    <xf numFmtId="0" fontId="9" fillId="0" borderId="0" xfId="404" applyFont="1" applyAlignment="1">
      <alignment horizontal="left" vertical="center" indent="4"/>
    </xf>
    <xf numFmtId="0" fontId="109" fillId="0" borderId="0" xfId="404" applyFont="1" applyAlignment="1">
      <alignment horizontal="left" vertical="center" indent="4"/>
    </xf>
    <xf numFmtId="0" fontId="9" fillId="0" borderId="0" xfId="404"/>
    <xf numFmtId="0" fontId="41" fillId="0" borderId="0" xfId="404" applyFont="1"/>
    <xf numFmtId="0" fontId="60" fillId="0" borderId="0" xfId="470" applyFont="1" applyAlignment="1">
      <alignment vertical="center"/>
    </xf>
    <xf numFmtId="0" fontId="59" fillId="0" borderId="0" xfId="470" applyFont="1" applyAlignment="1">
      <alignment horizontal="center" vertical="center"/>
    </xf>
    <xf numFmtId="0" fontId="73" fillId="0" borderId="12" xfId="393" applyFont="1" applyFill="1" applyBorder="1" applyAlignment="1">
      <alignment horizontal="center" vertical="center" wrapText="1"/>
    </xf>
    <xf numFmtId="0" fontId="1" fillId="0" borderId="0" xfId="399" applyFont="1"/>
    <xf numFmtId="191" fontId="1" fillId="0" borderId="0" xfId="66" applyNumberFormat="1" applyFont="1"/>
    <xf numFmtId="190" fontId="1" fillId="0" borderId="0" xfId="14" applyNumberFormat="1" applyFont="1"/>
    <xf numFmtId="0" fontId="9" fillId="0" borderId="27" xfId="60" applyFont="1" applyBorder="1" applyAlignment="1">
      <alignment wrapText="1"/>
    </xf>
    <xf numFmtId="0" fontId="81" fillId="0" borderId="26" xfId="405" applyFont="1" applyBorder="1" applyAlignment="1">
      <alignment wrapText="1"/>
    </xf>
    <xf numFmtId="0" fontId="81" fillId="0" borderId="28" xfId="405" applyFont="1" applyBorder="1" applyAlignment="1">
      <alignment wrapText="1"/>
    </xf>
    <xf numFmtId="0" fontId="9" fillId="0" borderId="11" xfId="60" applyFont="1" applyBorder="1" applyAlignment="1">
      <alignment wrapText="1"/>
    </xf>
    <xf numFmtId="0" fontId="9" fillId="0" borderId="12" xfId="60" applyFont="1" applyBorder="1" applyAlignment="1">
      <alignment wrapText="1"/>
    </xf>
    <xf numFmtId="0" fontId="9" fillId="0" borderId="13" xfId="60" applyFont="1" applyBorder="1" applyAlignment="1">
      <alignment wrapText="1"/>
    </xf>
    <xf numFmtId="0" fontId="9" fillId="0" borderId="14" xfId="60" applyFont="1" applyBorder="1" applyAlignment="1">
      <alignment wrapText="1"/>
    </xf>
    <xf numFmtId="0" fontId="9" fillId="0" borderId="0" xfId="60" applyFont="1" applyBorder="1" applyAlignment="1">
      <alignment wrapText="1"/>
    </xf>
    <xf numFmtId="0" fontId="9" fillId="0" borderId="15" xfId="60" applyFont="1" applyBorder="1" applyAlignment="1">
      <alignment wrapText="1"/>
    </xf>
    <xf numFmtId="0" fontId="53" fillId="50" borderId="57" xfId="60" applyFont="1" applyFill="1" applyBorder="1" applyAlignment="1">
      <alignment horizontal="center" vertical="center" wrapText="1"/>
    </xf>
    <xf numFmtId="0" fontId="53" fillId="50" borderId="58" xfId="60" applyFont="1" applyFill="1" applyBorder="1" applyAlignment="1">
      <alignment horizontal="center" vertical="center" wrapText="1"/>
    </xf>
    <xf numFmtId="0" fontId="53" fillId="50" borderId="59" xfId="60" applyFont="1" applyFill="1" applyBorder="1" applyAlignment="1">
      <alignment horizontal="center" vertical="center" wrapText="1"/>
    </xf>
    <xf numFmtId="0" fontId="53" fillId="50" borderId="56" xfId="60" applyFont="1" applyFill="1" applyBorder="1" applyAlignment="1">
      <alignment horizontal="center" vertical="center" wrapText="1"/>
    </xf>
    <xf numFmtId="0" fontId="53" fillId="50" borderId="7" xfId="60" applyFont="1" applyFill="1" applyBorder="1" applyAlignment="1">
      <alignment horizontal="center" vertical="center" wrapText="1"/>
    </xf>
    <xf numFmtId="0" fontId="53" fillId="50" borderId="60" xfId="60" applyFont="1" applyFill="1" applyBorder="1" applyAlignment="1">
      <alignment horizontal="center" vertical="center" wrapText="1"/>
    </xf>
    <xf numFmtId="0" fontId="53" fillId="31" borderId="10" xfId="60" applyFont="1" applyFill="1" applyBorder="1" applyAlignment="1">
      <alignment horizontal="center" vertical="center" wrapText="1"/>
    </xf>
    <xf numFmtId="0" fontId="53" fillId="31" borderId="1" xfId="60" applyFont="1" applyFill="1" applyBorder="1" applyAlignment="1">
      <alignment horizontal="center" vertical="center" wrapText="1"/>
    </xf>
    <xf numFmtId="0" fontId="53" fillId="31" borderId="9" xfId="60" applyFont="1" applyFill="1" applyBorder="1" applyAlignment="1">
      <alignment horizontal="center" vertical="center" wrapText="1"/>
    </xf>
    <xf numFmtId="0" fontId="43" fillId="27" borderId="6" xfId="404" applyFont="1" applyFill="1" applyBorder="1" applyAlignment="1">
      <alignment horizontal="center" vertical="center" wrapText="1"/>
    </xf>
    <xf numFmtId="0" fontId="44" fillId="0" borderId="0" xfId="60" applyFont="1" applyFill="1" applyAlignment="1">
      <alignment horizontal="left" wrapText="1"/>
    </xf>
    <xf numFmtId="0" fontId="44" fillId="0" borderId="7" xfId="60" applyFont="1" applyFill="1" applyBorder="1" applyAlignment="1">
      <alignment horizontal="left" wrapText="1"/>
    </xf>
    <xf numFmtId="0" fontId="53" fillId="0" borderId="10" xfId="60" applyFont="1" applyBorder="1" applyAlignment="1">
      <alignment horizontal="center" vertical="center"/>
    </xf>
    <xf numFmtId="0" fontId="53" fillId="0" borderId="1" xfId="60" applyFont="1" applyBorder="1" applyAlignment="1">
      <alignment horizontal="center" vertical="center"/>
    </xf>
    <xf numFmtId="0" fontId="53" fillId="0" borderId="9" xfId="60" applyFont="1" applyBorder="1" applyAlignment="1">
      <alignment horizontal="center" vertical="center"/>
    </xf>
    <xf numFmtId="0" fontId="53" fillId="27" borderId="83" xfId="404" applyFont="1" applyFill="1" applyBorder="1" applyAlignment="1">
      <alignment horizontal="center" vertical="center" wrapText="1"/>
    </xf>
    <xf numFmtId="0" fontId="53" fillId="27" borderId="4" xfId="404" applyFont="1" applyFill="1" applyBorder="1" applyAlignment="1">
      <alignment horizontal="center" vertical="center" wrapText="1"/>
    </xf>
    <xf numFmtId="0" fontId="53" fillId="27" borderId="82" xfId="404" applyFont="1" applyFill="1" applyBorder="1" applyAlignment="1">
      <alignment horizontal="center" vertical="center" wrapText="1"/>
    </xf>
    <xf numFmtId="0" fontId="53" fillId="28" borderId="57" xfId="404" applyFont="1" applyFill="1" applyBorder="1" applyAlignment="1">
      <alignment horizontal="center" vertical="center" wrapText="1"/>
    </xf>
    <xf numFmtId="0" fontId="53" fillId="28" borderId="58" xfId="404" applyFont="1" applyFill="1" applyBorder="1" applyAlignment="1">
      <alignment horizontal="center" vertical="center" wrapText="1"/>
    </xf>
    <xf numFmtId="0" fontId="53" fillId="28" borderId="59" xfId="404" applyFont="1" applyFill="1" applyBorder="1" applyAlignment="1">
      <alignment horizontal="center" vertical="center" wrapText="1"/>
    </xf>
    <xf numFmtId="0" fontId="53" fillId="28" borderId="56" xfId="404" applyFont="1" applyFill="1" applyBorder="1" applyAlignment="1">
      <alignment horizontal="center" vertical="center" wrapText="1"/>
    </xf>
    <xf numFmtId="0" fontId="53" fillId="28" borderId="7" xfId="404" applyFont="1" applyFill="1" applyBorder="1" applyAlignment="1">
      <alignment horizontal="center" vertical="center" wrapText="1"/>
    </xf>
    <xf numFmtId="0" fontId="53" fillId="28" borderId="60" xfId="404" applyFont="1" applyFill="1" applyBorder="1" applyAlignment="1">
      <alignment horizontal="center" vertical="center" wrapText="1"/>
    </xf>
    <xf numFmtId="0" fontId="53" fillId="29" borderId="57" xfId="404" applyFont="1" applyFill="1" applyBorder="1" applyAlignment="1">
      <alignment horizontal="center" vertical="center" wrapText="1"/>
    </xf>
    <xf numFmtId="0" fontId="53" fillId="29" borderId="58" xfId="404" applyFont="1" applyFill="1" applyBorder="1" applyAlignment="1">
      <alignment horizontal="center" vertical="center" wrapText="1"/>
    </xf>
    <xf numFmtId="0" fontId="53" fillId="29" borderId="59" xfId="404" applyFont="1" applyFill="1" applyBorder="1" applyAlignment="1">
      <alignment horizontal="center" vertical="center" wrapText="1"/>
    </xf>
    <xf numFmtId="0" fontId="53" fillId="29" borderId="56" xfId="404" applyFont="1" applyFill="1" applyBorder="1" applyAlignment="1">
      <alignment horizontal="center" vertical="center" wrapText="1"/>
    </xf>
    <xf numFmtId="0" fontId="53" fillId="29" borderId="7" xfId="404" applyFont="1" applyFill="1" applyBorder="1" applyAlignment="1">
      <alignment horizontal="center" vertical="center" wrapText="1"/>
    </xf>
    <xf numFmtId="0" fontId="53" fillId="29" borderId="60" xfId="404" applyFont="1" applyFill="1" applyBorder="1" applyAlignment="1">
      <alignment horizontal="center" vertical="center" wrapText="1"/>
    </xf>
    <xf numFmtId="0" fontId="53" fillId="30" borderId="57" xfId="60" applyFont="1" applyFill="1" applyBorder="1" applyAlignment="1">
      <alignment horizontal="center" vertical="center" wrapText="1"/>
    </xf>
    <xf numFmtId="0" fontId="53" fillId="30" borderId="58" xfId="60" applyFont="1" applyFill="1" applyBorder="1" applyAlignment="1">
      <alignment horizontal="center" vertical="center" wrapText="1"/>
    </xf>
    <xf numFmtId="0" fontId="53" fillId="30" borderId="59" xfId="60" applyFont="1" applyFill="1" applyBorder="1" applyAlignment="1">
      <alignment horizontal="center" vertical="center" wrapText="1"/>
    </xf>
    <xf numFmtId="0" fontId="53" fillId="30" borderId="56" xfId="60" applyFont="1" applyFill="1" applyBorder="1" applyAlignment="1">
      <alignment horizontal="center" vertical="center" wrapText="1"/>
    </xf>
    <xf numFmtId="0" fontId="53" fillId="30" borderId="7" xfId="60" applyFont="1" applyFill="1" applyBorder="1" applyAlignment="1">
      <alignment horizontal="center" vertical="center" wrapText="1"/>
    </xf>
    <xf numFmtId="0" fontId="53" fillId="30" borderId="60" xfId="60" applyFont="1" applyFill="1" applyBorder="1" applyAlignment="1">
      <alignment horizontal="center" vertical="center" wrapText="1"/>
    </xf>
    <xf numFmtId="0" fontId="73" fillId="0" borderId="11" xfId="393" applyFont="1" applyFill="1" applyBorder="1" applyAlignment="1">
      <alignment horizontal="center" vertical="center" wrapText="1"/>
    </xf>
    <xf numFmtId="0" fontId="73" fillId="0" borderId="12" xfId="393" applyFont="1" applyFill="1" applyBorder="1" applyAlignment="1">
      <alignment horizontal="center" vertical="center" wrapText="1"/>
    </xf>
    <xf numFmtId="0" fontId="73" fillId="0" borderId="13" xfId="393" applyFont="1" applyFill="1" applyBorder="1" applyAlignment="1">
      <alignment horizontal="center" vertical="center" wrapText="1"/>
    </xf>
    <xf numFmtId="0" fontId="73" fillId="0" borderId="27" xfId="393" applyFont="1" applyFill="1" applyBorder="1" applyAlignment="1">
      <alignment horizontal="left" vertical="center" wrapText="1"/>
    </xf>
    <xf numFmtId="0" fontId="73" fillId="0" borderId="26" xfId="393" applyFont="1" applyFill="1" applyBorder="1" applyAlignment="1">
      <alignment horizontal="left" vertical="center" wrapText="1"/>
    </xf>
    <xf numFmtId="0" fontId="73" fillId="0" borderId="28" xfId="393" applyFont="1" applyFill="1" applyBorder="1" applyAlignment="1">
      <alignment horizontal="left" vertical="center" wrapText="1"/>
    </xf>
    <xf numFmtId="0" fontId="73" fillId="0" borderId="11" xfId="393" applyFont="1" applyFill="1" applyBorder="1" applyAlignment="1">
      <alignment horizontal="left" vertical="center" wrapText="1"/>
    </xf>
    <xf numFmtId="0" fontId="73" fillId="0" borderId="12" xfId="393" applyFont="1" applyFill="1" applyBorder="1" applyAlignment="1">
      <alignment horizontal="left" vertical="center" wrapText="1"/>
    </xf>
    <xf numFmtId="0" fontId="73" fillId="0" borderId="13" xfId="393" applyFont="1" applyFill="1" applyBorder="1" applyAlignment="1">
      <alignment horizontal="left" vertical="center" wrapText="1"/>
    </xf>
    <xf numFmtId="0" fontId="73" fillId="0" borderId="31" xfId="393" applyFont="1" applyFill="1" applyBorder="1" applyAlignment="1">
      <alignment horizontal="center" vertical="center" wrapText="1"/>
    </xf>
    <xf numFmtId="0" fontId="73" fillId="0" borderId="3" xfId="393" applyFont="1" applyFill="1" applyBorder="1" applyAlignment="1">
      <alignment horizontal="center" vertical="center" wrapText="1"/>
    </xf>
    <xf numFmtId="0" fontId="73" fillId="0" borderId="32" xfId="393" applyFont="1" applyFill="1" applyBorder="1" applyAlignment="1">
      <alignment horizontal="center" vertical="center" wrapText="1"/>
    </xf>
    <xf numFmtId="0" fontId="73" fillId="0" borderId="31" xfId="393" applyFont="1" applyFill="1" applyBorder="1" applyAlignment="1">
      <alignment horizontal="left" vertical="center" wrapText="1"/>
    </xf>
    <xf numFmtId="0" fontId="73" fillId="0" borderId="3" xfId="393" applyFont="1" applyFill="1" applyBorder="1" applyAlignment="1">
      <alignment horizontal="left" vertical="center" wrapText="1"/>
    </xf>
    <xf numFmtId="0" fontId="73" fillId="0" borderId="32" xfId="393" applyFont="1" applyFill="1" applyBorder="1" applyAlignment="1">
      <alignment horizontal="left" vertical="center" wrapText="1"/>
    </xf>
    <xf numFmtId="0" fontId="9" fillId="0" borderId="6" xfId="404" applyFont="1" applyFill="1" applyBorder="1" applyAlignment="1">
      <alignment horizontal="center" vertical="center" wrapText="1"/>
    </xf>
    <xf numFmtId="0" fontId="9" fillId="0" borderId="6" xfId="404" applyFont="1" applyBorder="1" applyAlignment="1">
      <alignment horizontal="center" vertical="center"/>
    </xf>
    <xf numFmtId="6" fontId="9" fillId="0" borderId="6" xfId="404" quotePrefix="1" applyNumberFormat="1" applyFont="1" applyBorder="1" applyAlignment="1">
      <alignment horizontal="center" vertical="center"/>
    </xf>
  </cellXfs>
  <cellStyles count="471">
    <cellStyle name="*MB Hardwired" xfId="1"/>
    <cellStyle name="*MB Input Table Calc" xfId="2"/>
    <cellStyle name="*MB Normal" xfId="3"/>
    <cellStyle name="*MB Normal 2" xfId="120"/>
    <cellStyle name="*MB Placeholder" xfId="4"/>
    <cellStyle name="?? [0]_VERA" xfId="5"/>
    <cellStyle name="?????_VERA" xfId="6"/>
    <cellStyle name="??_VERA" xfId="7"/>
    <cellStyle name="_x0010_“+ˆÉ•?pý¤" xfId="8"/>
    <cellStyle name="_x0010_“+ˆÉ•?pý¤ 2" xfId="121"/>
    <cellStyle name="Actual Date" xfId="9"/>
    <cellStyle name="Actual Date 2" xfId="122"/>
    <cellStyle name="Address" xfId="10"/>
    <cellStyle name="Address 2" xfId="123"/>
    <cellStyle name="basic" xfId="11"/>
    <cellStyle name="Calc Currency (0)" xfId="12"/>
    <cellStyle name="City" xfId="13"/>
    <cellStyle name="City 2" xfId="124"/>
    <cellStyle name="Comma" xfId="14" builtinId="3"/>
    <cellStyle name="Comma  - Style1" xfId="15"/>
    <cellStyle name="Comma  - Style1 2" xfId="125"/>
    <cellStyle name="Comma  - Style2" xfId="16"/>
    <cellStyle name="Comma  - Style2 2" xfId="126"/>
    <cellStyle name="Comma  - Style3" xfId="17"/>
    <cellStyle name="Comma  - Style3 2" xfId="127"/>
    <cellStyle name="Comma  - Style4" xfId="18"/>
    <cellStyle name="Comma  - Style4 2" xfId="128"/>
    <cellStyle name="Comma  - Style5" xfId="19"/>
    <cellStyle name="Comma  - Style5 2" xfId="129"/>
    <cellStyle name="Comma  - Style6" xfId="20"/>
    <cellStyle name="Comma  - Style6 2" xfId="130"/>
    <cellStyle name="Comma  - Style7" xfId="21"/>
    <cellStyle name="Comma  - Style7 2" xfId="131"/>
    <cellStyle name="Comma  - Style8" xfId="22"/>
    <cellStyle name="Comma  - Style8 2" xfId="132"/>
    <cellStyle name="Comma 10" xfId="133"/>
    <cellStyle name="Comma 10 2" xfId="134"/>
    <cellStyle name="Comma 11" xfId="135"/>
    <cellStyle name="Comma 11 2" xfId="136"/>
    <cellStyle name="Comma 12" xfId="137"/>
    <cellStyle name="Comma 12 2" xfId="138"/>
    <cellStyle name="Comma 13" xfId="139"/>
    <cellStyle name="Comma 13 2" xfId="140"/>
    <cellStyle name="Comma 14" xfId="141"/>
    <cellStyle name="Comma 14 2" xfId="142"/>
    <cellStyle name="Comma 15" xfId="143"/>
    <cellStyle name="Comma 15 2" xfId="144"/>
    <cellStyle name="Comma 16" xfId="145"/>
    <cellStyle name="Comma 16 2" xfId="146"/>
    <cellStyle name="Comma 17" xfId="147"/>
    <cellStyle name="Comma 17 2" xfId="148"/>
    <cellStyle name="Comma 18" xfId="149"/>
    <cellStyle name="Comma 19" xfId="150"/>
    <cellStyle name="Comma 2" xfId="113"/>
    <cellStyle name="Comma 2 2" xfId="117"/>
    <cellStyle name="Comma 2 2 2" xfId="151"/>
    <cellStyle name="Comma 2 3" xfId="119"/>
    <cellStyle name="Comma 2 4" xfId="152"/>
    <cellStyle name="Comma 2 5" xfId="411"/>
    <cellStyle name="Comma 20" xfId="153"/>
    <cellStyle name="Comma 21" xfId="154"/>
    <cellStyle name="Comma 22" xfId="155"/>
    <cellStyle name="Comma 23" xfId="156"/>
    <cellStyle name="Comma 24" xfId="157"/>
    <cellStyle name="Comma 25" xfId="158"/>
    <cellStyle name="Comma 26" xfId="159"/>
    <cellStyle name="Comma 27" xfId="160"/>
    <cellStyle name="Comma 28" xfId="161"/>
    <cellStyle name="Comma 29" xfId="162"/>
    <cellStyle name="Comma 3" xfId="163"/>
    <cellStyle name="Comma 30" xfId="164"/>
    <cellStyle name="Comma 31" xfId="165"/>
    <cellStyle name="Comma 32" xfId="166"/>
    <cellStyle name="Comma 33" xfId="167"/>
    <cellStyle name="Comma 34" xfId="168"/>
    <cellStyle name="Comma 35" xfId="169"/>
    <cellStyle name="Comma 36" xfId="170"/>
    <cellStyle name="Comma 37" xfId="171"/>
    <cellStyle name="Comma 38" xfId="172"/>
    <cellStyle name="Comma 39" xfId="173"/>
    <cellStyle name="Comma 4" xfId="174"/>
    <cellStyle name="Comma 4 2" xfId="175"/>
    <cellStyle name="Comma 40" xfId="176"/>
    <cellStyle name="Comma 41" xfId="177"/>
    <cellStyle name="Comma 42" xfId="178"/>
    <cellStyle name="Comma 43" xfId="179"/>
    <cellStyle name="Comma 44" xfId="180"/>
    <cellStyle name="Comma 45" xfId="181"/>
    <cellStyle name="Comma 46" xfId="182"/>
    <cellStyle name="Comma 47" xfId="183"/>
    <cellStyle name="Comma 48" xfId="184"/>
    <cellStyle name="Comma 48 2" xfId="414"/>
    <cellStyle name="Comma 49" xfId="185"/>
    <cellStyle name="Comma 49 2" xfId="415"/>
    <cellStyle name="Comma 5" xfId="186"/>
    <cellStyle name="Comma 5 2" xfId="187"/>
    <cellStyle name="Comma 50" xfId="188"/>
    <cellStyle name="Comma 51" xfId="189"/>
    <cellStyle name="Comma 52" xfId="190"/>
    <cellStyle name="Comma 52 2" xfId="416"/>
    <cellStyle name="Comma 53" xfId="395"/>
    <cellStyle name="Comma 53 2" xfId="428"/>
    <cellStyle name="Comma 54" xfId="398"/>
    <cellStyle name="Comma 54 2" xfId="431"/>
    <cellStyle name="Comma 55" xfId="402"/>
    <cellStyle name="Comma 55 2" xfId="434"/>
    <cellStyle name="Comma 6" xfId="191"/>
    <cellStyle name="Comma 6 2" xfId="192"/>
    <cellStyle name="Comma 7" xfId="193"/>
    <cellStyle name="Comma 7 2" xfId="194"/>
    <cellStyle name="Comma 8" xfId="195"/>
    <cellStyle name="Comma 8 2" xfId="196"/>
    <cellStyle name="Comma 9" xfId="197"/>
    <cellStyle name="Comma 9 2" xfId="198"/>
    <cellStyle name="Comma0" xfId="23"/>
    <cellStyle name="Comma0 2" xfId="199"/>
    <cellStyle name="Copied" xfId="24"/>
    <cellStyle name="Copied 2" xfId="200"/>
    <cellStyle name="Currency [$0]" xfId="25"/>
    <cellStyle name="Currency [$0] 2" xfId="201"/>
    <cellStyle name="Currency [£0]" xfId="26"/>
    <cellStyle name="Currency [£0] 2" xfId="202"/>
    <cellStyle name="Currency 10" xfId="203"/>
    <cellStyle name="Currency 11" xfId="204"/>
    <cellStyle name="Currency 12" xfId="205"/>
    <cellStyle name="Currency 13" xfId="206"/>
    <cellStyle name="Currency 14" xfId="207"/>
    <cellStyle name="Currency 15" xfId="208"/>
    <cellStyle name="Currency 16" xfId="209"/>
    <cellStyle name="Currency 17" xfId="210"/>
    <cellStyle name="Currency 18" xfId="394"/>
    <cellStyle name="Currency 18 2" xfId="427"/>
    <cellStyle name="Currency 19" xfId="401"/>
    <cellStyle name="Currency 19 2" xfId="433"/>
    <cellStyle name="Currency 2" xfId="114"/>
    <cellStyle name="Currency 2 2" xfId="211"/>
    <cellStyle name="Currency 2 2 2" xfId="212"/>
    <cellStyle name="Currency 2 3" xfId="213"/>
    <cellStyle name="Currency 2 4" xfId="214"/>
    <cellStyle name="Currency 2 5" xfId="215"/>
    <cellStyle name="Currency 3" xfId="115"/>
    <cellStyle name="Currency 3 2" xfId="216"/>
    <cellStyle name="Currency 3 3" xfId="217"/>
    <cellStyle name="Currency 3 4" xfId="218"/>
    <cellStyle name="Currency 3 5" xfId="412"/>
    <cellStyle name="Currency 4" xfId="219"/>
    <cellStyle name="Currency 4 2" xfId="220"/>
    <cellStyle name="Currency 4 3" xfId="221"/>
    <cellStyle name="Currency 5" xfId="222"/>
    <cellStyle name="Currency 5 2" xfId="223"/>
    <cellStyle name="Currency 6" xfId="224"/>
    <cellStyle name="Currency 6 2" xfId="225"/>
    <cellStyle name="Currency 6 3" xfId="226"/>
    <cellStyle name="Currency 7" xfId="227"/>
    <cellStyle name="Currency 7 2" xfId="228"/>
    <cellStyle name="Currency 8" xfId="229"/>
    <cellStyle name="Currency 9" xfId="230"/>
    <cellStyle name="Currency0" xfId="27"/>
    <cellStyle name="Currency0 2" xfId="231"/>
    <cellStyle name="Date" xfId="28"/>
    <cellStyle name="Date 2" xfId="232"/>
    <cellStyle name="DateData" xfId="29"/>
    <cellStyle name="DateData 2" xfId="233"/>
    <cellStyle name="Days_from_01/21/2006" xfId="30"/>
    <cellStyle name="Dollars &amp; Cents" xfId="31"/>
    <cellStyle name="Entered" xfId="32"/>
    <cellStyle name="Entered 2" xfId="234"/>
    <cellStyle name="First_Name" xfId="33"/>
    <cellStyle name="Fixed" xfId="34"/>
    <cellStyle name="Fixed 2" xfId="235"/>
    <cellStyle name="fred" xfId="35"/>
    <cellStyle name="fred 2" xfId="236"/>
    <cellStyle name="Fred%" xfId="36"/>
    <cellStyle name="Fred% 2" xfId="237"/>
    <cellStyle name="Grey" xfId="37"/>
    <cellStyle name="HEADER" xfId="38"/>
    <cellStyle name="Header1" xfId="39"/>
    <cellStyle name="Header2" xfId="40"/>
    <cellStyle name="Heading 1" xfId="41" builtinId="16" customBuiltin="1"/>
    <cellStyle name="Heading 1 2" xfId="238"/>
    <cellStyle name="Heading 1 2 2" xfId="239"/>
    <cellStyle name="Heading 1 3" xfId="240"/>
    <cellStyle name="Heading 2" xfId="42" builtinId="17" customBuiltin="1"/>
    <cellStyle name="Heading 2 2" xfId="241"/>
    <cellStyle name="Heading 2 2 2" xfId="242"/>
    <cellStyle name="Heading 2 3" xfId="243"/>
    <cellStyle name="Heading1" xfId="43"/>
    <cellStyle name="Heading1 2" xfId="244"/>
    <cellStyle name="Heading2" xfId="44"/>
    <cellStyle name="Heading2 2" xfId="245"/>
    <cellStyle name="Hidden" xfId="45"/>
    <cellStyle name="Hidden 2" xfId="246"/>
    <cellStyle name="HIGHLIGHT" xfId="46"/>
    <cellStyle name="Input [yellow]" xfId="47"/>
    <cellStyle name="Last,_First" xfId="48"/>
    <cellStyle name="Last_Name" xfId="49"/>
    <cellStyle name="Name" xfId="50"/>
    <cellStyle name="Name 2" xfId="247"/>
    <cellStyle name="no dec" xfId="51"/>
    <cellStyle name="no dec 2" xfId="248"/>
    <cellStyle name="Normal" xfId="0" builtinId="0"/>
    <cellStyle name="Normal - Style1" xfId="52"/>
    <cellStyle name="Normal - Style1 2" xfId="249"/>
    <cellStyle name="Normal - Style2" xfId="53"/>
    <cellStyle name="Normal - Style3" xfId="54"/>
    <cellStyle name="Normal - Style4" xfId="55"/>
    <cellStyle name="Normal - Style5" xfId="56"/>
    <cellStyle name="Normal - Style6" xfId="57"/>
    <cellStyle name="Normal - Style7" xfId="58"/>
    <cellStyle name="Normal - Style8" xfId="59"/>
    <cellStyle name="Normal 10" xfId="250"/>
    <cellStyle name="Normal 10 2" xfId="404"/>
    <cellStyle name="Normal 11" xfId="251"/>
    <cellStyle name="Normal 11 2" xfId="116"/>
    <cellStyle name="Normal 12" xfId="252"/>
    <cellStyle name="Normal 12 2" xfId="253"/>
    <cellStyle name="Normal 13" xfId="254"/>
    <cellStyle name="Normal 13 2" xfId="255"/>
    <cellStyle name="Normal 14" xfId="256"/>
    <cellStyle name="Normal 14 2" xfId="257"/>
    <cellStyle name="Normal 15" xfId="258"/>
    <cellStyle name="Normal 15 2" xfId="259"/>
    <cellStyle name="Normal 15 3" xfId="260"/>
    <cellStyle name="Normal 16" xfId="261"/>
    <cellStyle name="Normal 16 2" xfId="262"/>
    <cellStyle name="Normal 17" xfId="263"/>
    <cellStyle name="Normal 17 2" xfId="264"/>
    <cellStyle name="Normal 17 3" xfId="265"/>
    <cellStyle name="Normal 17 4" xfId="266"/>
    <cellStyle name="Normal 18" xfId="267"/>
    <cellStyle name="Normal 18 2" xfId="268"/>
    <cellStyle name="Normal 19" xfId="269"/>
    <cellStyle name="Normal 19 2" xfId="270"/>
    <cellStyle name="Normal 2" xfId="112"/>
    <cellStyle name="Normal 2 10" xfId="271"/>
    <cellStyle name="Normal 2 11" xfId="397"/>
    <cellStyle name="Normal 2 11 2" xfId="430"/>
    <cellStyle name="Normal 2 11 3" xfId="470"/>
    <cellStyle name="Normal 2 12" xfId="410"/>
    <cellStyle name="Normal 2 2" xfId="272"/>
    <cellStyle name="Normal 2 2 2" xfId="273"/>
    <cellStyle name="Normal 2 2_Incentive Updates" xfId="274"/>
    <cellStyle name="Normal 2 3" xfId="275"/>
    <cellStyle name="Normal 2 3 2" xfId="276"/>
    <cellStyle name="Normal 2 4" xfId="277"/>
    <cellStyle name="Normal 2 5" xfId="278"/>
    <cellStyle name="Normal 2 5 2" xfId="279"/>
    <cellStyle name="Normal 2 6" xfId="280"/>
    <cellStyle name="Normal 2 7" xfId="281"/>
    <cellStyle name="Normal 2 8" xfId="282"/>
    <cellStyle name="Normal 2 9" xfId="283"/>
    <cellStyle name="Normal 2_Incentive Updates" xfId="284"/>
    <cellStyle name="Normal 20" xfId="285"/>
    <cellStyle name="Normal 20 2" xfId="286"/>
    <cellStyle name="Normal 21" xfId="287"/>
    <cellStyle name="Normal 21 2" xfId="288"/>
    <cellStyle name="Normal 22" xfId="289"/>
    <cellStyle name="Normal 22 2" xfId="290"/>
    <cellStyle name="Normal 23" xfId="291"/>
    <cellStyle name="Normal 23 2" xfId="292"/>
    <cellStyle name="Normal 24" xfId="293"/>
    <cellStyle name="Normal 25" xfId="294"/>
    <cellStyle name="Normal 26" xfId="295"/>
    <cellStyle name="Normal 27" xfId="296"/>
    <cellStyle name="Normal 28" xfId="297"/>
    <cellStyle name="Normal 29" xfId="298"/>
    <cellStyle name="Normal 3" xfId="299"/>
    <cellStyle name="Normal 3 2" xfId="300"/>
    <cellStyle name="Normal 3 2 2" xfId="301"/>
    <cellStyle name="Normal 3 3" xfId="302"/>
    <cellStyle name="Normal 3 3 2" xfId="303"/>
    <cellStyle name="Normal 3 3 2 2" xfId="417"/>
    <cellStyle name="Normal 3 4" xfId="304"/>
    <cellStyle name="Normal 3_Incentive Updates" xfId="305"/>
    <cellStyle name="Normal 30" xfId="306"/>
    <cellStyle name="Normal 31" xfId="307"/>
    <cellStyle name="Normal 32" xfId="308"/>
    <cellStyle name="Normal 33" xfId="309"/>
    <cellStyle name="Normal 34" xfId="310"/>
    <cellStyle name="Normal 35" xfId="311"/>
    <cellStyle name="Normal 36" xfId="312"/>
    <cellStyle name="Normal 37" xfId="313"/>
    <cellStyle name="Normal 38" xfId="314"/>
    <cellStyle name="Normal 39" xfId="315"/>
    <cellStyle name="Normal 4" xfId="316"/>
    <cellStyle name="Normal 4 2" xfId="317"/>
    <cellStyle name="Normal 4 2 2" xfId="418"/>
    <cellStyle name="Normal 4 3" xfId="318"/>
    <cellStyle name="Normal 4 4" xfId="319"/>
    <cellStyle name="Normal 4 4 2" xfId="419"/>
    <cellStyle name="Normal 40" xfId="320"/>
    <cellStyle name="Normal 41" xfId="321"/>
    <cellStyle name="Normal 42" xfId="322"/>
    <cellStyle name="Normal 43" xfId="323"/>
    <cellStyle name="Normal 44" xfId="324"/>
    <cellStyle name="Normal 45" xfId="325"/>
    <cellStyle name="Normal 46" xfId="326"/>
    <cellStyle name="Normal 47" xfId="327"/>
    <cellStyle name="Normal 47 2" xfId="420"/>
    <cellStyle name="Normal 48" xfId="328"/>
    <cellStyle name="Normal 48 2" xfId="421"/>
    <cellStyle name="Normal 49" xfId="329"/>
    <cellStyle name="Normal 5" xfId="330"/>
    <cellStyle name="Normal 5 2" xfId="331"/>
    <cellStyle name="Normal 50" xfId="332"/>
    <cellStyle name="Normal 51" xfId="333"/>
    <cellStyle name="Normal 51 2" xfId="422"/>
    <cellStyle name="Normal 52" xfId="393"/>
    <cellStyle name="Normal 52 2" xfId="396"/>
    <cellStyle name="Normal 52 2 2" xfId="429"/>
    <cellStyle name="Normal 52 3" xfId="426"/>
    <cellStyle name="Normal 53" xfId="399"/>
    <cellStyle name="Normal 53 2" xfId="405"/>
    <cellStyle name="Normal 53 2 2" xfId="435"/>
    <cellStyle name="Normal 53 3" xfId="432"/>
    <cellStyle name="Normal 54" xfId="408"/>
    <cellStyle name="Normal 55" xfId="413"/>
    <cellStyle name="Normal 56" xfId="407"/>
    <cellStyle name="Normal 6" xfId="334"/>
    <cellStyle name="Normal 6 2" xfId="335"/>
    <cellStyle name="Normal 7" xfId="336"/>
    <cellStyle name="Normal 7 2" xfId="337"/>
    <cellStyle name="Normal 8" xfId="338"/>
    <cellStyle name="Normal 8 2" xfId="339"/>
    <cellStyle name="Normal 8 3" xfId="340"/>
    <cellStyle name="Normal 9" xfId="341"/>
    <cellStyle name="Normal_RRM3_Tables_(as filed)_v 08" xfId="60"/>
    <cellStyle name="Normal_RRM3_Tables_(as filed)_v 08_2010 AR Table 4 2" xfId="406"/>
    <cellStyle name="Normal_Sheet3" xfId="403"/>
    <cellStyle name="Normal_Sheet4" xfId="400"/>
    <cellStyle name="Notes" xfId="61"/>
    <cellStyle name="Owed_Amt" xfId="62"/>
    <cellStyle name="Paid_Amt" xfId="63"/>
    <cellStyle name="pb_page_heading_LS" xfId="64"/>
    <cellStyle name="Pct_of_Sales" xfId="65"/>
    <cellStyle name="Percent" xfId="66" builtinId="5"/>
    <cellStyle name="Percent [2]" xfId="67"/>
    <cellStyle name="Percent [2] 2" xfId="342"/>
    <cellStyle name="Percent 10" xfId="343"/>
    <cellStyle name="Percent 10 2" xfId="344"/>
    <cellStyle name="Percent 11" xfId="345"/>
    <cellStyle name="Percent 12" xfId="346"/>
    <cellStyle name="Percent 12 2" xfId="347"/>
    <cellStyle name="Percent 13" xfId="348"/>
    <cellStyle name="Percent 14" xfId="349"/>
    <cellStyle name="Percent 14 2" xfId="350"/>
    <cellStyle name="Percent 15" xfId="351"/>
    <cellStyle name="Percent 16" xfId="352"/>
    <cellStyle name="Percent 17" xfId="353"/>
    <cellStyle name="Percent 18" xfId="354"/>
    <cellStyle name="Percent 2" xfId="355"/>
    <cellStyle name="Percent 2 2" xfId="118"/>
    <cellStyle name="Percent 2 2 2" xfId="356"/>
    <cellStyle name="Percent 2 3" xfId="357"/>
    <cellStyle name="Percent 2 4" xfId="358"/>
    <cellStyle name="Percent 2 4 2" xfId="359"/>
    <cellStyle name="Percent 3" xfId="360"/>
    <cellStyle name="Percent 3 2" xfId="361"/>
    <cellStyle name="Percent 3 3" xfId="362"/>
    <cellStyle name="Percent 4" xfId="363"/>
    <cellStyle name="Percent 4 2" xfId="364"/>
    <cellStyle name="Percent 5" xfId="365"/>
    <cellStyle name="Percent 5 2" xfId="366"/>
    <cellStyle name="Percent 6" xfId="367"/>
    <cellStyle name="Percent 6 2" xfId="368"/>
    <cellStyle name="Percent 7" xfId="369"/>
    <cellStyle name="Percent 7 2" xfId="370"/>
    <cellStyle name="Percent 8" xfId="371"/>
    <cellStyle name="Percent 8 2" xfId="372"/>
    <cellStyle name="Percent 9" xfId="373"/>
    <cellStyle name="Phone_No" xfId="68"/>
    <cellStyle name="Remote" xfId="69"/>
    <cellStyle name="Revenue" xfId="70"/>
    <cellStyle name="RevList" xfId="71"/>
    <cellStyle name="Sales_Amt" xfId="72"/>
    <cellStyle name="SAPBEXaggData" xfId="374"/>
    <cellStyle name="SAPBEXstdData" xfId="375"/>
    <cellStyle name="SAPBorder" xfId="436"/>
    <cellStyle name="SAPDataCell" xfId="437"/>
    <cellStyle name="SAPDataTotalCell" xfId="438"/>
    <cellStyle name="SAPDimensionCell" xfId="439"/>
    <cellStyle name="SAPEditableDataCell" xfId="440"/>
    <cellStyle name="SAPEditableDataTotalCell" xfId="441"/>
    <cellStyle name="SAPEmphasized" xfId="442"/>
    <cellStyle name="SAPEmphasizedEditableDataCell" xfId="443"/>
    <cellStyle name="SAPEmphasizedEditableDataTotalCell" xfId="444"/>
    <cellStyle name="SAPEmphasizedLockedDataCell" xfId="445"/>
    <cellStyle name="SAPEmphasizedLockedDataTotalCell" xfId="446"/>
    <cellStyle name="SAPEmphasizedReadonlyDataCell" xfId="447"/>
    <cellStyle name="SAPEmphasizedReadonlyDataTotalCell" xfId="448"/>
    <cellStyle name="SAPEmphasizedTotal" xfId="449"/>
    <cellStyle name="SAPExceptionLevel1" xfId="450"/>
    <cellStyle name="SAPExceptionLevel2" xfId="451"/>
    <cellStyle name="SAPExceptionLevel3" xfId="452"/>
    <cellStyle name="SAPExceptionLevel4" xfId="453"/>
    <cellStyle name="SAPExceptionLevel5" xfId="454"/>
    <cellStyle name="SAPExceptionLevel6" xfId="455"/>
    <cellStyle name="SAPExceptionLevel7" xfId="456"/>
    <cellStyle name="SAPExceptionLevel8" xfId="457"/>
    <cellStyle name="SAPExceptionLevel9" xfId="458"/>
    <cellStyle name="SAPHierarchyCell0" xfId="459"/>
    <cellStyle name="SAPHierarchyCell1" xfId="460"/>
    <cellStyle name="SAPHierarchyCell2" xfId="461"/>
    <cellStyle name="SAPHierarchyCell3" xfId="462"/>
    <cellStyle name="SAPHierarchyCell4" xfId="463"/>
    <cellStyle name="SAPLockedDataCell" xfId="464"/>
    <cellStyle name="SAPLockedDataTotalCell" xfId="465"/>
    <cellStyle name="SAPMemberCell" xfId="466"/>
    <cellStyle name="SAPMemberTotalCell" xfId="467"/>
    <cellStyle name="SAPReadonlyDataCell" xfId="468"/>
    <cellStyle name="SAPReadonlyDataTotalCell" xfId="469"/>
    <cellStyle name="Sort_Name" xfId="73"/>
    <cellStyle name="State" xfId="74"/>
    <cellStyle name="State 2" xfId="376"/>
    <cellStyle name="Step" xfId="75"/>
    <cellStyle name="Subtotal" xfId="76"/>
    <cellStyle name="test a style" xfId="77"/>
    <cellStyle name="Total" xfId="78" builtinId="25" customBuiltin="1"/>
    <cellStyle name="Total 2" xfId="377"/>
    <cellStyle name="Total 2 2" xfId="378"/>
    <cellStyle name="Total 2 2 2" xfId="424"/>
    <cellStyle name="Total 2 3" xfId="423"/>
    <cellStyle name="Total 3" xfId="379"/>
    <cellStyle name="Total 3 2" xfId="425"/>
    <cellStyle name="Total 4" xfId="409"/>
    <cellStyle name="Unprot" xfId="79"/>
    <cellStyle name="Unprot$" xfId="80"/>
    <cellStyle name="Unprot$ 2" xfId="380"/>
    <cellStyle name="Unprotect" xfId="81"/>
    <cellStyle name="Value" xfId="82"/>
    <cellStyle name="XBodyBottom" xfId="83"/>
    <cellStyle name="XBodyBottom 2" xfId="381"/>
    <cellStyle name="XBodyCenter" xfId="84"/>
    <cellStyle name="XBodyCenter 2" xfId="382"/>
    <cellStyle name="XBodyTop" xfId="85"/>
    <cellStyle name="XBodyTop 2" xfId="383"/>
    <cellStyle name="XPivot1" xfId="86"/>
    <cellStyle name="XPivot10" xfId="87"/>
    <cellStyle name="XPivot10 2" xfId="384"/>
    <cellStyle name="XPivot11" xfId="88"/>
    <cellStyle name="XPivot11 2" xfId="385"/>
    <cellStyle name="XPivot12" xfId="89"/>
    <cellStyle name="XPivot13" xfId="90"/>
    <cellStyle name="XPivot13 2" xfId="386"/>
    <cellStyle name="XPivot14" xfId="91"/>
    <cellStyle name="XPivot14 2" xfId="387"/>
    <cellStyle name="XPivot15" xfId="92"/>
    <cellStyle name="XPivot15 2" xfId="388"/>
    <cellStyle name="XPivot2" xfId="93"/>
    <cellStyle name="XPivot3" xfId="94"/>
    <cellStyle name="XPivot4" xfId="95"/>
    <cellStyle name="XPivot4 2" xfId="389"/>
    <cellStyle name="XPivot5" xfId="96"/>
    <cellStyle name="XPivot5 2" xfId="390"/>
    <cellStyle name="XPivot6" xfId="97"/>
    <cellStyle name="XPivot6 2" xfId="391"/>
    <cellStyle name="XPivot7" xfId="98"/>
    <cellStyle name="XPivot7 2" xfId="392"/>
    <cellStyle name="XPivot9" xfId="99"/>
    <cellStyle name="XSubtotalLine0" xfId="100"/>
    <cellStyle name="XSubTotalLine1" xfId="101"/>
    <cellStyle name="XSubTotalLine2" xfId="102"/>
    <cellStyle name="XSubTotalLine3" xfId="103"/>
    <cellStyle name="XSubTotalLine4" xfId="104"/>
    <cellStyle name="XSubTotalLine5" xfId="105"/>
    <cellStyle name="XSubTotalLine6" xfId="106"/>
    <cellStyle name="XTitlesHidden" xfId="107"/>
    <cellStyle name="XTitlesUnhidden" xfId="108"/>
    <cellStyle name="XTotals" xfId="109"/>
    <cellStyle name="Year_Mth" xfId="110"/>
    <cellStyle name="Zip_Code"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MG%20revised%20Total%20C&amp;S%20Savings%20HMG%20-%20Posted%20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util_12month_200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0%20AEER%20Cost%20&amp;%20Cost%20Eff%20Tables%20(X.1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EE%20Tool%20Com%201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Goals"/>
      <sheetName val="Totals - by IOU"/>
      <sheetName val="Inputs"/>
      <sheetName val="Energy Summary"/>
      <sheetName val="Demand Summary"/>
      <sheetName val="Gas Summary"/>
      <sheetName val="Totals"/>
      <sheetName val="Energy Net Savings"/>
      <sheetName val="Demand Net Savings"/>
      <sheetName val="Gas Net Savings"/>
      <sheetName val="Begin"/>
      <sheetName val="Std 1"/>
      <sheetName val="Std 2"/>
      <sheetName val="Std 3"/>
      <sheetName val="Std 4"/>
      <sheetName val="Std 5"/>
      <sheetName val="Std 6"/>
      <sheetName val="Std 7"/>
      <sheetName val="Std 8"/>
      <sheetName val="Std 9"/>
      <sheetName val="Std 10"/>
      <sheetName val="Std 11"/>
      <sheetName val="Std 12"/>
      <sheetName val="Std 13"/>
      <sheetName val="Std 14"/>
      <sheetName val="Std 15"/>
      <sheetName val="Std 16"/>
      <sheetName val="Std 17"/>
      <sheetName val="Std 18"/>
      <sheetName val="Std 19"/>
      <sheetName val="Std 20"/>
      <sheetName val="Std 21"/>
      <sheetName val="Std B1"/>
      <sheetName val="Std B2"/>
      <sheetName val="Std B3"/>
      <sheetName val="Std B4"/>
      <sheetName val="Std B5"/>
      <sheetName val="Std B6"/>
      <sheetName val="Std B7"/>
      <sheetName val="Std B8"/>
      <sheetName val="Std B9"/>
      <sheetName val="Std B10"/>
      <sheetName val="Std B11"/>
      <sheetName val="Std B12"/>
      <sheetName val="Std B13"/>
      <sheetName val="Std B14"/>
      <sheetName val="End"/>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ivot_pge12monthT1.1"/>
      <sheetName val="pge12monthT1.1"/>
    </sheetNames>
    <sheetDataSet>
      <sheetData sheetId="0"/>
      <sheetData sheetId="1"/>
      <sheetData sheetId="2">
        <row r="1">
          <cell r="A1" t="str">
            <v>Report Month</v>
          </cell>
          <cell r="B1" t="str">
            <v>Program Name</v>
          </cell>
          <cell r="C1" t="str">
            <v>Adopted Program Budget 
(3 - Yr)</v>
          </cell>
          <cell r="D1" t="str">
            <v>Program Operating Budget 
(3 - Yr)</v>
          </cell>
          <cell r="E1" t="str">
            <v>Program Expenditures 
(Inception-To-Date)</v>
          </cell>
          <cell r="F1" t="str">
            <v>Program Expenditures 
(Report Month)</v>
          </cell>
          <cell r="G1" t="str">
            <v>Total Commitments 
(Inception-to-Date)</v>
          </cell>
          <cell r="H1">
            <v>0</v>
          </cell>
          <cell r="I1" t="str">
            <v>Demand Reduction (Summer Peak kW) (2) Program Projected 
(Compliance Filing)</v>
          </cell>
          <cell r="J1" t="str">
            <v>Demand Reduction (Summer Peak kW) (2) Installed Savings
(Inception-To-Date)</v>
          </cell>
          <cell r="K1" t="str">
            <v>Demand Reduction (Summer Peak kW) (2) Installed Savings 
(Report Month)</v>
          </cell>
          <cell r="L1" t="str">
            <v>Demand Reduction (Summer Peak kW) (2) Total Commitments 
(Inception-to-Date)</v>
          </cell>
          <cell r="M1">
            <v>0</v>
          </cell>
          <cell r="N1" t="str">
            <v>Energy Savings (Net Annual kWh) (2) Program Projected 
(Compliance Filing)</v>
          </cell>
          <cell r="O1" t="str">
            <v>Energy Savings (Net Annual kWh) (2) Installed Savings
(Inception-To-Date)</v>
          </cell>
          <cell r="P1" t="str">
            <v>Energy Savings (Net Annual kWh) (2) Installed Savings 
(Report Month)</v>
          </cell>
          <cell r="Q1" t="str">
            <v>Energy Savings (Net Annual kWh) (2) Total Commitments 
(Inception-to-Date)</v>
          </cell>
          <cell r="R1">
            <v>0</v>
          </cell>
          <cell r="S1" t="str">
            <v>Gas Savings (Net Annual Therms) (2) Program Projected 
(Compliance Filing)</v>
          </cell>
          <cell r="T1" t="str">
            <v>Gas Savings (Net Annual Therms) (2) Installed Savings
(Inception-To-Date)</v>
          </cell>
          <cell r="U1" t="str">
            <v>Gas Savings (Net Annual Therms) (2) Installed Savings 
(Report Month)</v>
          </cell>
          <cell r="V1" t="str">
            <v>Gas Savings (Net Annual Therms) (2) Total Commitments 
(Inception-to-Date)</v>
          </cell>
          <cell r="W1">
            <v>0</v>
          </cell>
          <cell r="X1" t="str">
            <v>Incentives ( $$$) Installed Incentives (Inception-To-Date)</v>
          </cell>
          <cell r="Y1" t="str">
            <v>Incentives ( $$$) Total Commitments 
(Inception-to-Date)</v>
          </cell>
          <cell r="Z1">
            <v>0</v>
          </cell>
          <cell r="AA1" t="str">
            <v>Paid YTD from Previous Month kw</v>
          </cell>
          <cell r="AB1" t="str">
            <v>Paid YTD from Previous Month kwh</v>
          </cell>
          <cell r="AC1" t="str">
            <v>Paid YTD from Previous Month thm</v>
          </cell>
        </row>
        <row r="2">
          <cell r="A2" t="str">
            <v>MAY</v>
          </cell>
          <cell r="B2" t="str">
            <v>Mass Market</v>
          </cell>
          <cell r="C2">
            <v>405857712</v>
          </cell>
          <cell r="D2">
            <v>405857712</v>
          </cell>
          <cell r="E2">
            <v>12652825.93</v>
          </cell>
          <cell r="F2">
            <v>5306198.5</v>
          </cell>
          <cell r="G2">
            <v>5426134.0500000007</v>
          </cell>
          <cell r="H2">
            <v>0</v>
          </cell>
          <cell r="I2">
            <v>334053.85427348199</v>
          </cell>
          <cell r="J2">
            <v>12000.783724662899</v>
          </cell>
          <cell r="K2">
            <v>5006.6449785834993</v>
          </cell>
          <cell r="L2">
            <v>3920.4307662628003</v>
          </cell>
          <cell r="M2">
            <v>0</v>
          </cell>
          <cell r="N2">
            <v>1728133316.3078108</v>
          </cell>
          <cell r="O2">
            <v>54198800.280904472</v>
          </cell>
          <cell r="P2">
            <v>26966256.752540104</v>
          </cell>
          <cell r="Q2">
            <v>22794077.536543883</v>
          </cell>
          <cell r="R2">
            <v>0</v>
          </cell>
          <cell r="S2">
            <v>15871656.841610486</v>
          </cell>
          <cell r="T2">
            <v>369308.15520900005</v>
          </cell>
          <cell r="U2">
            <v>148489.61516100002</v>
          </cell>
          <cell r="V2">
            <v>153438.503768</v>
          </cell>
          <cell r="W2">
            <v>0</v>
          </cell>
          <cell r="X2">
            <v>7205927.5300000003</v>
          </cell>
          <cell r="Y2">
            <v>5426134.0500000007</v>
          </cell>
          <cell r="Z2">
            <v>0</v>
          </cell>
          <cell r="AA2">
            <v>6994.1387460793994</v>
          </cell>
          <cell r="AB2">
            <v>27232543.528364368</v>
          </cell>
          <cell r="AC2">
            <v>220818.54004800002</v>
          </cell>
        </row>
        <row r="3">
          <cell r="A3" t="str">
            <v>MAY</v>
          </cell>
          <cell r="B3" t="str">
            <v>Ag &amp; Food Processing</v>
          </cell>
          <cell r="C3">
            <v>47523134</v>
          </cell>
          <cell r="D3">
            <v>47523134</v>
          </cell>
          <cell r="E3">
            <v>966543.07</v>
          </cell>
          <cell r="F3">
            <v>226428.18</v>
          </cell>
          <cell r="G3">
            <v>940381.84</v>
          </cell>
          <cell r="H3">
            <v>0</v>
          </cell>
          <cell r="I3">
            <v>22797.08846466984</v>
          </cell>
          <cell r="J3">
            <v>0</v>
          </cell>
          <cell r="K3">
            <v>0</v>
          </cell>
          <cell r="L3">
            <v>3170.098</v>
          </cell>
          <cell r="M3">
            <v>0</v>
          </cell>
          <cell r="N3">
            <v>164346860.9940128</v>
          </cell>
          <cell r="O3">
            <v>0</v>
          </cell>
          <cell r="P3">
            <v>0</v>
          </cell>
          <cell r="Q3">
            <v>4940926.8499999996</v>
          </cell>
          <cell r="R3">
            <v>0</v>
          </cell>
          <cell r="S3">
            <v>3082951.7327311719</v>
          </cell>
          <cell r="T3">
            <v>0</v>
          </cell>
          <cell r="U3">
            <v>0</v>
          </cell>
          <cell r="V3">
            <v>524118.66</v>
          </cell>
          <cell r="W3">
            <v>0</v>
          </cell>
          <cell r="X3">
            <v>0</v>
          </cell>
          <cell r="Y3">
            <v>940381.84</v>
          </cell>
          <cell r="Z3">
            <v>0</v>
          </cell>
          <cell r="AA3">
            <v>0</v>
          </cell>
          <cell r="AB3">
            <v>0</v>
          </cell>
          <cell r="AC3">
            <v>0</v>
          </cell>
        </row>
        <row r="4">
          <cell r="A4" t="str">
            <v>MAY</v>
          </cell>
          <cell r="B4" t="str">
            <v>Schools &amp; Colleges</v>
          </cell>
          <cell r="C4">
            <v>47568591</v>
          </cell>
          <cell r="D4">
            <v>47568591</v>
          </cell>
          <cell r="E4">
            <v>769832.19</v>
          </cell>
          <cell r="F4">
            <v>149522.16</v>
          </cell>
          <cell r="G4">
            <v>58402.01</v>
          </cell>
          <cell r="H4">
            <v>0</v>
          </cell>
          <cell r="I4">
            <v>28892.278794176014</v>
          </cell>
          <cell r="J4">
            <v>0</v>
          </cell>
          <cell r="K4">
            <v>0</v>
          </cell>
          <cell r="L4">
            <v>110.03399999999999</v>
          </cell>
          <cell r="M4">
            <v>0</v>
          </cell>
          <cell r="N4">
            <v>128046825.56012681</v>
          </cell>
          <cell r="O4">
            <v>0</v>
          </cell>
          <cell r="P4">
            <v>0</v>
          </cell>
          <cell r="Q4">
            <v>265433.84000000003</v>
          </cell>
          <cell r="R4">
            <v>0</v>
          </cell>
          <cell r="S4">
            <v>2635794.0523105087</v>
          </cell>
          <cell r="T4">
            <v>0</v>
          </cell>
          <cell r="U4">
            <v>0</v>
          </cell>
          <cell r="V4">
            <v>1957.5</v>
          </cell>
          <cell r="W4">
            <v>0</v>
          </cell>
          <cell r="X4">
            <v>0</v>
          </cell>
          <cell r="Y4">
            <v>58402.01</v>
          </cell>
          <cell r="Z4">
            <v>0</v>
          </cell>
          <cell r="AA4">
            <v>0</v>
          </cell>
          <cell r="AB4">
            <v>0</v>
          </cell>
          <cell r="AC4">
            <v>0</v>
          </cell>
        </row>
        <row r="5">
          <cell r="A5" t="str">
            <v>MAY</v>
          </cell>
          <cell r="B5" t="str">
            <v>Retail Stores</v>
          </cell>
          <cell r="C5">
            <v>20850872</v>
          </cell>
          <cell r="D5">
            <v>20850872</v>
          </cell>
          <cell r="E5">
            <v>417558.43</v>
          </cell>
          <cell r="F5">
            <v>96896.85</v>
          </cell>
          <cell r="G5">
            <v>45911.42</v>
          </cell>
          <cell r="H5">
            <v>0</v>
          </cell>
          <cell r="I5">
            <v>21271.596533140018</v>
          </cell>
          <cell r="J5">
            <v>0</v>
          </cell>
          <cell r="K5">
            <v>0</v>
          </cell>
          <cell r="L5">
            <v>80.236999999999995</v>
          </cell>
          <cell r="M5">
            <v>0</v>
          </cell>
          <cell r="N5">
            <v>125946107.22913301</v>
          </cell>
          <cell r="O5">
            <v>0</v>
          </cell>
          <cell r="P5">
            <v>0</v>
          </cell>
          <cell r="Q5">
            <v>633638.92100000009</v>
          </cell>
          <cell r="R5">
            <v>0</v>
          </cell>
          <cell r="S5">
            <v>17583.588</v>
          </cell>
          <cell r="T5">
            <v>0</v>
          </cell>
          <cell r="U5">
            <v>0</v>
          </cell>
          <cell r="V5">
            <v>-668.3</v>
          </cell>
          <cell r="W5">
            <v>0</v>
          </cell>
          <cell r="X5">
            <v>0</v>
          </cell>
          <cell r="Y5">
            <v>45911.42</v>
          </cell>
          <cell r="Z5">
            <v>0</v>
          </cell>
          <cell r="AA5">
            <v>0</v>
          </cell>
          <cell r="AB5">
            <v>0</v>
          </cell>
          <cell r="AC5">
            <v>0</v>
          </cell>
        </row>
        <row r="6">
          <cell r="A6" t="str">
            <v>MAY</v>
          </cell>
          <cell r="B6" t="str">
            <v>Fab, Prcss &amp; Hvy Indl Mfg</v>
          </cell>
          <cell r="C6">
            <v>121849249</v>
          </cell>
          <cell r="D6">
            <v>121849249</v>
          </cell>
          <cell r="E6">
            <v>1103402.97</v>
          </cell>
          <cell r="F6">
            <v>276235.64</v>
          </cell>
          <cell r="G6">
            <v>3664066.96</v>
          </cell>
          <cell r="H6">
            <v>0</v>
          </cell>
          <cell r="I6">
            <v>69225.227525006732</v>
          </cell>
          <cell r="J6">
            <v>122.38800000000001</v>
          </cell>
          <cell r="K6">
            <v>8.8359999999999985</v>
          </cell>
          <cell r="L6">
            <v>5081.0590000000002</v>
          </cell>
          <cell r="M6">
            <v>0</v>
          </cell>
          <cell r="N6">
            <v>475376401.45399302</v>
          </cell>
          <cell r="O6">
            <v>684917.84</v>
          </cell>
          <cell r="P6">
            <v>107266.22</v>
          </cell>
          <cell r="Q6">
            <v>48838705.399999999</v>
          </cell>
          <cell r="R6">
            <v>0</v>
          </cell>
          <cell r="S6">
            <v>18198035.099455945</v>
          </cell>
          <cell r="T6">
            <v>0</v>
          </cell>
          <cell r="U6">
            <v>0</v>
          </cell>
          <cell r="V6">
            <v>89352.98</v>
          </cell>
          <cell r="W6">
            <v>0</v>
          </cell>
          <cell r="X6">
            <v>55043</v>
          </cell>
          <cell r="Y6">
            <v>3664066.96</v>
          </cell>
          <cell r="Z6">
            <v>0</v>
          </cell>
          <cell r="AA6">
            <v>113.55200000000001</v>
          </cell>
          <cell r="AB6">
            <v>577651.62</v>
          </cell>
          <cell r="AC6">
            <v>0</v>
          </cell>
        </row>
        <row r="7">
          <cell r="A7" t="str">
            <v>MAY</v>
          </cell>
          <cell r="B7" t="str">
            <v>Hi-Tech Facilities</v>
          </cell>
          <cell r="C7">
            <v>11759803</v>
          </cell>
          <cell r="D7">
            <v>11759803</v>
          </cell>
          <cell r="E7">
            <v>490875.36</v>
          </cell>
          <cell r="F7">
            <v>121770.91</v>
          </cell>
          <cell r="G7">
            <v>554690.75</v>
          </cell>
          <cell r="H7">
            <v>0</v>
          </cell>
          <cell r="I7">
            <v>6532.0886490478697</v>
          </cell>
          <cell r="J7">
            <v>0</v>
          </cell>
          <cell r="K7">
            <v>0</v>
          </cell>
          <cell r="L7">
            <v>981.95799999999997</v>
          </cell>
          <cell r="M7">
            <v>0</v>
          </cell>
          <cell r="N7">
            <v>44364926.587099597</v>
          </cell>
          <cell r="O7">
            <v>0</v>
          </cell>
          <cell r="P7">
            <v>0</v>
          </cell>
          <cell r="Q7">
            <v>12800394.615</v>
          </cell>
          <cell r="R7">
            <v>0</v>
          </cell>
          <cell r="S7">
            <v>25523.813309561065</v>
          </cell>
          <cell r="T7">
            <v>0</v>
          </cell>
          <cell r="U7">
            <v>0</v>
          </cell>
          <cell r="V7">
            <v>93878.38</v>
          </cell>
          <cell r="W7">
            <v>0</v>
          </cell>
          <cell r="X7">
            <v>0</v>
          </cell>
          <cell r="Y7">
            <v>554690.75</v>
          </cell>
          <cell r="Z7">
            <v>0</v>
          </cell>
          <cell r="AA7">
            <v>0</v>
          </cell>
          <cell r="AB7">
            <v>0</v>
          </cell>
          <cell r="AC7">
            <v>0</v>
          </cell>
        </row>
        <row r="8">
          <cell r="A8" t="str">
            <v>MAY</v>
          </cell>
          <cell r="B8" t="str">
            <v>Medical Facilities</v>
          </cell>
          <cell r="C8">
            <v>21407152</v>
          </cell>
          <cell r="D8">
            <v>21407152</v>
          </cell>
          <cell r="E8">
            <v>257489.6</v>
          </cell>
          <cell r="F8">
            <v>61962.86</v>
          </cell>
          <cell r="G8">
            <v>244451.28</v>
          </cell>
          <cell r="H8">
            <v>0</v>
          </cell>
          <cell r="I8">
            <v>27753.153177169657</v>
          </cell>
          <cell r="J8">
            <v>0</v>
          </cell>
          <cell r="K8">
            <v>0</v>
          </cell>
          <cell r="L8">
            <v>107.8</v>
          </cell>
          <cell r="M8">
            <v>0</v>
          </cell>
          <cell r="N8">
            <v>68661112.057484001</v>
          </cell>
          <cell r="O8">
            <v>0</v>
          </cell>
          <cell r="P8">
            <v>0</v>
          </cell>
          <cell r="Q8">
            <v>1202485.2</v>
          </cell>
          <cell r="R8">
            <v>0</v>
          </cell>
          <cell r="S8">
            <v>494605</v>
          </cell>
          <cell r="T8">
            <v>0</v>
          </cell>
          <cell r="U8">
            <v>0</v>
          </cell>
          <cell r="V8">
            <v>6978.3</v>
          </cell>
          <cell r="W8">
            <v>0</v>
          </cell>
          <cell r="X8">
            <v>0</v>
          </cell>
          <cell r="Y8">
            <v>244451.28</v>
          </cell>
          <cell r="Z8">
            <v>0</v>
          </cell>
          <cell r="AA8">
            <v>0</v>
          </cell>
          <cell r="AB8">
            <v>0</v>
          </cell>
          <cell r="AC8">
            <v>0</v>
          </cell>
        </row>
        <row r="9">
          <cell r="A9" t="str">
            <v>MAY</v>
          </cell>
          <cell r="B9" t="str">
            <v>Large Commercial</v>
          </cell>
          <cell r="C9">
            <v>68595302</v>
          </cell>
          <cell r="D9">
            <v>68595302</v>
          </cell>
          <cell r="E9">
            <v>1213593.56</v>
          </cell>
          <cell r="F9">
            <v>282835.39</v>
          </cell>
          <cell r="G9">
            <v>790147.85</v>
          </cell>
          <cell r="H9">
            <v>0</v>
          </cell>
          <cell r="I9">
            <v>73838.296918087362</v>
          </cell>
          <cell r="J9">
            <v>0</v>
          </cell>
          <cell r="K9">
            <v>0</v>
          </cell>
          <cell r="L9">
            <v>633.32500000000005</v>
          </cell>
          <cell r="M9">
            <v>0</v>
          </cell>
          <cell r="N9">
            <v>219609296.0400379</v>
          </cell>
          <cell r="O9">
            <v>0</v>
          </cell>
          <cell r="P9">
            <v>0</v>
          </cell>
          <cell r="Q9">
            <v>5971223.4900000002</v>
          </cell>
          <cell r="R9">
            <v>0</v>
          </cell>
          <cell r="S9">
            <v>2224825.1578322467</v>
          </cell>
          <cell r="T9">
            <v>0</v>
          </cell>
          <cell r="U9">
            <v>0</v>
          </cell>
          <cell r="V9">
            <v>121.36</v>
          </cell>
          <cell r="W9">
            <v>0</v>
          </cell>
          <cell r="X9">
            <v>0</v>
          </cell>
          <cell r="Y9">
            <v>790147.85</v>
          </cell>
          <cell r="Z9">
            <v>0</v>
          </cell>
          <cell r="AA9">
            <v>0</v>
          </cell>
          <cell r="AB9">
            <v>0</v>
          </cell>
          <cell r="AC9">
            <v>0</v>
          </cell>
        </row>
        <row r="10">
          <cell r="A10" t="str">
            <v>MAY</v>
          </cell>
          <cell r="B10" t="str">
            <v>Hospitality Facilities</v>
          </cell>
          <cell r="C10">
            <v>11793097</v>
          </cell>
          <cell r="D10">
            <v>11793097</v>
          </cell>
          <cell r="E10">
            <v>465453.22</v>
          </cell>
          <cell r="F10">
            <v>86240.61</v>
          </cell>
          <cell r="G10">
            <v>30583.200000000001</v>
          </cell>
          <cell r="H10">
            <v>0</v>
          </cell>
          <cell r="I10">
            <v>7577.0826254285475</v>
          </cell>
          <cell r="J10">
            <v>0</v>
          </cell>
          <cell r="K10">
            <v>0</v>
          </cell>
          <cell r="L10">
            <v>5.2480000000000002</v>
          </cell>
          <cell r="M10">
            <v>0</v>
          </cell>
          <cell r="N10">
            <v>37330060.295922801</v>
          </cell>
          <cell r="O10">
            <v>0</v>
          </cell>
          <cell r="P10">
            <v>0</v>
          </cell>
          <cell r="Q10">
            <v>379399.04</v>
          </cell>
          <cell r="R10">
            <v>0</v>
          </cell>
          <cell r="S10">
            <v>33302.25</v>
          </cell>
          <cell r="T10">
            <v>0</v>
          </cell>
          <cell r="U10">
            <v>0</v>
          </cell>
          <cell r="V10">
            <v>992.04</v>
          </cell>
          <cell r="W10">
            <v>0</v>
          </cell>
          <cell r="X10">
            <v>0</v>
          </cell>
          <cell r="Y10">
            <v>30583.200000000001</v>
          </cell>
          <cell r="Z10">
            <v>0</v>
          </cell>
          <cell r="AA10">
            <v>0</v>
          </cell>
          <cell r="AB10">
            <v>0</v>
          </cell>
          <cell r="AC10">
            <v>0</v>
          </cell>
        </row>
        <row r="11">
          <cell r="A11" t="str">
            <v>MAY</v>
          </cell>
          <cell r="B11" t="str">
            <v>Res New Construction</v>
          </cell>
          <cell r="C11">
            <v>26264217</v>
          </cell>
          <cell r="D11">
            <v>26264217</v>
          </cell>
          <cell r="E11">
            <v>908091.8</v>
          </cell>
          <cell r="F11">
            <v>111164.77</v>
          </cell>
          <cell r="G11">
            <v>485165</v>
          </cell>
          <cell r="H11">
            <v>0</v>
          </cell>
          <cell r="I11">
            <v>9015.1305056540205</v>
          </cell>
          <cell r="J11">
            <v>0</v>
          </cell>
          <cell r="K11">
            <v>0</v>
          </cell>
          <cell r="L11">
            <v>2345.5939200000003</v>
          </cell>
          <cell r="M11">
            <v>0</v>
          </cell>
          <cell r="N11">
            <v>13357136.488374671</v>
          </cell>
          <cell r="O11">
            <v>0</v>
          </cell>
          <cell r="P11">
            <v>0</v>
          </cell>
          <cell r="Q11">
            <v>510796.79999999999</v>
          </cell>
          <cell r="R11">
            <v>0</v>
          </cell>
          <cell r="S11">
            <v>2454487.1347570699</v>
          </cell>
          <cell r="T11">
            <v>0</v>
          </cell>
          <cell r="U11">
            <v>0</v>
          </cell>
          <cell r="V11">
            <v>103452.8</v>
          </cell>
          <cell r="W11">
            <v>0</v>
          </cell>
          <cell r="X11">
            <v>445</v>
          </cell>
          <cell r="Y11">
            <v>485165</v>
          </cell>
          <cell r="Z11">
            <v>0</v>
          </cell>
          <cell r="AA11">
            <v>0</v>
          </cell>
          <cell r="AB11">
            <v>0</v>
          </cell>
          <cell r="AC11">
            <v>0</v>
          </cell>
        </row>
        <row r="12">
          <cell r="A12" t="str">
            <v>MAY</v>
          </cell>
          <cell r="B12" t="str">
            <v>Education &amp; Training</v>
          </cell>
          <cell r="C12">
            <v>41154602</v>
          </cell>
          <cell r="D12">
            <v>41154602</v>
          </cell>
          <cell r="E12">
            <v>3321008.87</v>
          </cell>
          <cell r="F12">
            <v>1291859.45</v>
          </cell>
          <cell r="G12" t="str">
            <v>N/A</v>
          </cell>
          <cell r="H12">
            <v>0</v>
          </cell>
          <cell r="I12" t="str">
            <v>N/A</v>
          </cell>
          <cell r="J12" t="str">
            <v>N/A</v>
          </cell>
          <cell r="K12" t="str">
            <v>N/A</v>
          </cell>
          <cell r="L12" t="str">
            <v>N/A</v>
          </cell>
          <cell r="M12">
            <v>0</v>
          </cell>
          <cell r="N12" t="str">
            <v>N/A</v>
          </cell>
          <cell r="O12" t="str">
            <v>N/A</v>
          </cell>
          <cell r="P12" t="str">
            <v>N/A</v>
          </cell>
          <cell r="Q12" t="str">
            <v>N/A</v>
          </cell>
          <cell r="R12">
            <v>0</v>
          </cell>
          <cell r="S12" t="str">
            <v>N/A</v>
          </cell>
          <cell r="T12" t="str">
            <v>N/A</v>
          </cell>
          <cell r="U12" t="str">
            <v>N/A</v>
          </cell>
          <cell r="V12" t="str">
            <v>N/A</v>
          </cell>
          <cell r="W12">
            <v>0</v>
          </cell>
          <cell r="X12" t="str">
            <v>N/A</v>
          </cell>
          <cell r="Y12" t="str">
            <v>N/A</v>
          </cell>
          <cell r="Z12">
            <v>0</v>
          </cell>
          <cell r="AA12" t="str">
            <v>N/A</v>
          </cell>
          <cell r="AB12" t="str">
            <v>N/A</v>
          </cell>
          <cell r="AC12" t="str">
            <v>N/A</v>
          </cell>
        </row>
        <row r="13">
          <cell r="A13" t="str">
            <v>MAY</v>
          </cell>
          <cell r="B13" t="str">
            <v>Codes &amp; Standards</v>
          </cell>
          <cell r="C13">
            <v>4635754</v>
          </cell>
          <cell r="D13">
            <v>4635754</v>
          </cell>
          <cell r="E13">
            <v>372581.18</v>
          </cell>
          <cell r="F13">
            <v>84614.53</v>
          </cell>
          <cell r="G13" t="str">
            <v>N/A</v>
          </cell>
          <cell r="H13">
            <v>0</v>
          </cell>
          <cell r="I13" t="str">
            <v>N/A</v>
          </cell>
          <cell r="J13" t="str">
            <v>N/A</v>
          </cell>
          <cell r="K13" t="str">
            <v>N/A</v>
          </cell>
          <cell r="L13" t="str">
            <v>N/A</v>
          </cell>
          <cell r="M13">
            <v>0</v>
          </cell>
          <cell r="N13" t="str">
            <v>N/A</v>
          </cell>
          <cell r="O13" t="str">
            <v>N/A</v>
          </cell>
          <cell r="P13" t="str">
            <v>N/A</v>
          </cell>
          <cell r="Q13" t="str">
            <v>N/A</v>
          </cell>
          <cell r="R13">
            <v>0</v>
          </cell>
          <cell r="S13" t="str">
            <v>N/A</v>
          </cell>
          <cell r="T13" t="str">
            <v>N/A</v>
          </cell>
          <cell r="U13" t="str">
            <v>N/A</v>
          </cell>
          <cell r="V13" t="str">
            <v>N/A</v>
          </cell>
          <cell r="W13">
            <v>0</v>
          </cell>
          <cell r="X13" t="str">
            <v>N/A</v>
          </cell>
          <cell r="Y13" t="str">
            <v>N/A</v>
          </cell>
          <cell r="Z13">
            <v>0</v>
          </cell>
          <cell r="AA13" t="str">
            <v>N/A</v>
          </cell>
          <cell r="AB13" t="str">
            <v>N/A</v>
          </cell>
          <cell r="AC13" t="str">
            <v>N/A</v>
          </cell>
        </row>
        <row r="14">
          <cell r="A14" t="str">
            <v>MAY</v>
          </cell>
          <cell r="B14" t="str">
            <v>Emerging Technologies</v>
          </cell>
          <cell r="C14">
            <v>11260376</v>
          </cell>
          <cell r="D14">
            <v>11260376</v>
          </cell>
          <cell r="E14">
            <v>309630.52</v>
          </cell>
          <cell r="F14">
            <v>141964.81</v>
          </cell>
          <cell r="G14" t="str">
            <v>N/A</v>
          </cell>
          <cell r="H14">
            <v>0</v>
          </cell>
          <cell r="I14" t="str">
            <v>N/A</v>
          </cell>
          <cell r="J14" t="str">
            <v>N/A</v>
          </cell>
          <cell r="K14" t="str">
            <v>N/A</v>
          </cell>
          <cell r="L14" t="str">
            <v>N/A</v>
          </cell>
          <cell r="M14">
            <v>0</v>
          </cell>
          <cell r="N14" t="str">
            <v>N/A</v>
          </cell>
          <cell r="O14" t="str">
            <v>N/A</v>
          </cell>
          <cell r="P14" t="str">
            <v>N/A</v>
          </cell>
          <cell r="Q14" t="str">
            <v>N/A</v>
          </cell>
          <cell r="R14">
            <v>0</v>
          </cell>
          <cell r="S14" t="str">
            <v>N/A</v>
          </cell>
          <cell r="T14" t="str">
            <v>N/A</v>
          </cell>
          <cell r="U14" t="str">
            <v>N/A</v>
          </cell>
          <cell r="V14" t="str">
            <v>N/A</v>
          </cell>
          <cell r="W14">
            <v>0</v>
          </cell>
          <cell r="X14" t="str">
            <v>N/A</v>
          </cell>
          <cell r="Y14" t="str">
            <v>N/A</v>
          </cell>
          <cell r="Z14">
            <v>0</v>
          </cell>
          <cell r="AA14" t="str">
            <v>N/A</v>
          </cell>
          <cell r="AB14" t="str">
            <v>N/A</v>
          </cell>
          <cell r="AC14" t="str">
            <v>N/A</v>
          </cell>
        </row>
        <row r="15">
          <cell r="A15" t="str">
            <v>MAY</v>
          </cell>
          <cell r="B15" t="str">
            <v>Statewide Marketing &amp; Info</v>
          </cell>
          <cell r="C15">
            <v>26948382</v>
          </cell>
          <cell r="D15">
            <v>26948382</v>
          </cell>
          <cell r="E15">
            <v>2480.48</v>
          </cell>
          <cell r="F15">
            <v>0</v>
          </cell>
          <cell r="G15" t="str">
            <v>N/A</v>
          </cell>
          <cell r="H15">
            <v>0</v>
          </cell>
          <cell r="I15" t="str">
            <v>N/A</v>
          </cell>
          <cell r="J15" t="str">
            <v>N/A</v>
          </cell>
          <cell r="K15" t="str">
            <v>N/A</v>
          </cell>
          <cell r="L15" t="str">
            <v>N/A</v>
          </cell>
          <cell r="M15">
            <v>0</v>
          </cell>
          <cell r="N15" t="str">
            <v>N/A</v>
          </cell>
          <cell r="O15" t="str">
            <v>N/A</v>
          </cell>
          <cell r="P15" t="str">
            <v>N/A</v>
          </cell>
          <cell r="Q15" t="str">
            <v>N/A</v>
          </cell>
          <cell r="R15">
            <v>0</v>
          </cell>
          <cell r="S15" t="str">
            <v>N/A</v>
          </cell>
          <cell r="T15" t="str">
            <v>N/A</v>
          </cell>
          <cell r="U15" t="str">
            <v>N/A</v>
          </cell>
          <cell r="V15" t="str">
            <v>N/A</v>
          </cell>
          <cell r="W15">
            <v>0</v>
          </cell>
          <cell r="X15" t="str">
            <v>N/A</v>
          </cell>
          <cell r="Y15" t="str">
            <v>N/A</v>
          </cell>
          <cell r="Z15">
            <v>0</v>
          </cell>
          <cell r="AA15" t="str">
            <v>N/A</v>
          </cell>
          <cell r="AB15" t="str">
            <v>N/A</v>
          </cell>
          <cell r="AC15" t="str">
            <v>N/A</v>
          </cell>
        </row>
        <row r="16">
          <cell r="A16" t="str">
            <v>MAY</v>
          </cell>
          <cell r="B16" t="str">
            <v>Low Income EE (3)  (1 YR Budgets/Goals)</v>
          </cell>
          <cell r="C16">
            <v>68760669</v>
          </cell>
          <cell r="D16">
            <v>68760669</v>
          </cell>
          <cell r="E16">
            <v>30445619.789999999</v>
          </cell>
          <cell r="F16">
            <v>10111344.140000001</v>
          </cell>
          <cell r="G16" t="str">
            <v>N/A</v>
          </cell>
          <cell r="H16">
            <v>0</v>
          </cell>
          <cell r="I16">
            <v>5551</v>
          </cell>
          <cell r="J16">
            <v>2335.7872171099993</v>
          </cell>
          <cell r="K16">
            <v>791.78721710999935</v>
          </cell>
          <cell r="L16" t="str">
            <v>N/A</v>
          </cell>
          <cell r="M16">
            <v>0</v>
          </cell>
          <cell r="N16">
            <v>26282000</v>
          </cell>
          <cell r="O16">
            <v>10506271.530000001</v>
          </cell>
          <cell r="P16">
            <v>3420462.53</v>
          </cell>
          <cell r="Q16" t="str">
            <v>N/A</v>
          </cell>
          <cell r="R16">
            <v>0</v>
          </cell>
          <cell r="S16">
            <v>1370000</v>
          </cell>
          <cell r="T16">
            <v>420777.52</v>
          </cell>
          <cell r="U16">
            <v>63736.52</v>
          </cell>
          <cell r="V16" t="str">
            <v>N/A</v>
          </cell>
          <cell r="W16">
            <v>0</v>
          </cell>
          <cell r="X16" t="str">
            <v>N/A</v>
          </cell>
          <cell r="Y16" t="str">
            <v>N/A</v>
          </cell>
          <cell r="Z16">
            <v>0</v>
          </cell>
          <cell r="AA16">
            <v>1544</v>
          </cell>
          <cell r="AB16">
            <v>7085809</v>
          </cell>
          <cell r="AC16">
            <v>357041</v>
          </cell>
        </row>
        <row r="17">
          <cell r="A17" t="str">
            <v>JUNE</v>
          </cell>
          <cell r="B17" t="str">
            <v>Mass Market</v>
          </cell>
          <cell r="C17">
            <v>405857712</v>
          </cell>
          <cell r="D17">
            <v>405857712</v>
          </cell>
          <cell r="E17">
            <v>18748350.329999998</v>
          </cell>
          <cell r="F17">
            <v>6095524.3999999994</v>
          </cell>
          <cell r="G17">
            <v>5827135.8599999994</v>
          </cell>
          <cell r="H17">
            <v>0</v>
          </cell>
          <cell r="I17">
            <v>334053.85427348199</v>
          </cell>
          <cell r="J17">
            <v>18973.299037529501</v>
          </cell>
          <cell r="K17">
            <v>6972.5153128666025</v>
          </cell>
          <cell r="L17">
            <v>3453.9870033870002</v>
          </cell>
          <cell r="M17">
            <v>0</v>
          </cell>
          <cell r="N17">
            <v>1728133316.3078108</v>
          </cell>
          <cell r="O17">
            <v>88133563.977048367</v>
          </cell>
          <cell r="P17">
            <v>33934763.696143895</v>
          </cell>
          <cell r="Q17">
            <v>22375691.048130639</v>
          </cell>
          <cell r="R17">
            <v>0</v>
          </cell>
          <cell r="S17">
            <v>15871656.841610486</v>
          </cell>
          <cell r="T17">
            <v>520018.15170499997</v>
          </cell>
          <cell r="U17">
            <v>150709.99649599992</v>
          </cell>
          <cell r="V17">
            <v>167143.37689599997</v>
          </cell>
          <cell r="W17">
            <v>0</v>
          </cell>
          <cell r="X17">
            <v>0</v>
          </cell>
          <cell r="Y17">
            <v>0</v>
          </cell>
          <cell r="Z17">
            <v>0</v>
          </cell>
          <cell r="AA17">
            <v>0</v>
          </cell>
          <cell r="AB17">
            <v>0</v>
          </cell>
          <cell r="AC17">
            <v>0</v>
          </cell>
        </row>
        <row r="18">
          <cell r="A18" t="str">
            <v>JUNE</v>
          </cell>
          <cell r="B18" t="str">
            <v>Ag &amp; Food Processing</v>
          </cell>
          <cell r="C18">
            <v>47523134</v>
          </cell>
          <cell r="D18">
            <v>47523134</v>
          </cell>
          <cell r="E18">
            <v>1265218.76</v>
          </cell>
          <cell r="F18">
            <v>298675.69</v>
          </cell>
          <cell r="G18">
            <v>1337133.1100000001</v>
          </cell>
          <cell r="H18">
            <v>0</v>
          </cell>
          <cell r="I18">
            <v>22797.08846466984</v>
          </cell>
          <cell r="J18">
            <v>36.99</v>
          </cell>
          <cell r="K18">
            <v>36.99</v>
          </cell>
          <cell r="L18">
            <v>3562.5990000000002</v>
          </cell>
          <cell r="M18">
            <v>0</v>
          </cell>
          <cell r="N18">
            <v>164346860.9940128</v>
          </cell>
          <cell r="O18">
            <v>579917.16</v>
          </cell>
          <cell r="P18">
            <v>579917.16</v>
          </cell>
          <cell r="Q18">
            <v>9133119.8300000001</v>
          </cell>
          <cell r="R18">
            <v>0</v>
          </cell>
          <cell r="S18">
            <v>3082951.7327311719</v>
          </cell>
          <cell r="T18">
            <v>0</v>
          </cell>
          <cell r="U18">
            <v>0</v>
          </cell>
          <cell r="V18">
            <v>392567.06</v>
          </cell>
          <cell r="W18">
            <v>0</v>
          </cell>
          <cell r="X18">
            <v>0</v>
          </cell>
          <cell r="Y18">
            <v>0</v>
          </cell>
          <cell r="Z18">
            <v>0</v>
          </cell>
          <cell r="AA18">
            <v>0</v>
          </cell>
          <cell r="AB18">
            <v>0</v>
          </cell>
          <cell r="AC18">
            <v>0</v>
          </cell>
        </row>
        <row r="19">
          <cell r="A19" t="str">
            <v>JUNE</v>
          </cell>
          <cell r="B19" t="str">
            <v>Schools &amp; Colleges</v>
          </cell>
          <cell r="C19">
            <v>47568591</v>
          </cell>
          <cell r="D19">
            <v>47568591</v>
          </cell>
          <cell r="E19">
            <v>938964.96</v>
          </cell>
          <cell r="F19">
            <v>169132.77</v>
          </cell>
          <cell r="G19">
            <v>188021.68</v>
          </cell>
          <cell r="H19">
            <v>0</v>
          </cell>
          <cell r="I19">
            <v>28892.278794176014</v>
          </cell>
          <cell r="J19">
            <v>0</v>
          </cell>
          <cell r="K19">
            <v>0</v>
          </cell>
          <cell r="L19">
            <v>273.745</v>
          </cell>
          <cell r="M19">
            <v>0</v>
          </cell>
          <cell r="N19">
            <v>128046825.56012681</v>
          </cell>
          <cell r="O19">
            <v>0</v>
          </cell>
          <cell r="P19">
            <v>0</v>
          </cell>
          <cell r="Q19">
            <v>1208072.42</v>
          </cell>
          <cell r="R19">
            <v>0</v>
          </cell>
          <cell r="S19">
            <v>2635794.0523105087</v>
          </cell>
          <cell r="T19">
            <v>0</v>
          </cell>
          <cell r="U19">
            <v>0</v>
          </cell>
          <cell r="V19">
            <v>-3107.64</v>
          </cell>
          <cell r="W19">
            <v>0</v>
          </cell>
          <cell r="X19">
            <v>0</v>
          </cell>
          <cell r="Y19">
            <v>0</v>
          </cell>
          <cell r="Z19">
            <v>0</v>
          </cell>
          <cell r="AA19">
            <v>0</v>
          </cell>
          <cell r="AB19">
            <v>0</v>
          </cell>
          <cell r="AC19">
            <v>0</v>
          </cell>
        </row>
        <row r="20">
          <cell r="A20" t="str">
            <v>JUNE</v>
          </cell>
          <cell r="B20" t="str">
            <v>Retail Stores</v>
          </cell>
          <cell r="C20">
            <v>20850872</v>
          </cell>
          <cell r="D20">
            <v>20850872</v>
          </cell>
          <cell r="E20">
            <v>591851.39</v>
          </cell>
          <cell r="F20">
            <v>174292.96</v>
          </cell>
          <cell r="G20">
            <v>103491.33</v>
          </cell>
          <cell r="H20">
            <v>0</v>
          </cell>
          <cell r="I20">
            <v>21271.596533140018</v>
          </cell>
          <cell r="J20">
            <v>24.843000000000004</v>
          </cell>
          <cell r="K20">
            <v>24.843000000000004</v>
          </cell>
          <cell r="L20">
            <v>255.31100000000001</v>
          </cell>
          <cell r="M20">
            <v>0</v>
          </cell>
          <cell r="N20">
            <v>125946107.22913301</v>
          </cell>
          <cell r="O20">
            <v>147544.6</v>
          </cell>
          <cell r="P20">
            <v>147544.6</v>
          </cell>
          <cell r="Q20">
            <v>1344343.2609999999</v>
          </cell>
          <cell r="R20">
            <v>0</v>
          </cell>
          <cell r="S20">
            <v>17583.588</v>
          </cell>
          <cell r="T20">
            <v>0</v>
          </cell>
          <cell r="U20">
            <v>0</v>
          </cell>
          <cell r="V20">
            <v>1572.1</v>
          </cell>
          <cell r="W20">
            <v>0</v>
          </cell>
          <cell r="X20">
            <v>0</v>
          </cell>
          <cell r="Y20">
            <v>0</v>
          </cell>
          <cell r="Z20">
            <v>0</v>
          </cell>
          <cell r="AA20">
            <v>0</v>
          </cell>
          <cell r="AB20">
            <v>0</v>
          </cell>
          <cell r="AC20">
            <v>0</v>
          </cell>
        </row>
        <row r="21">
          <cell r="A21" t="str">
            <v>JUNE</v>
          </cell>
          <cell r="B21" t="str">
            <v>Fab, Prcss &amp; Hvy Indl Mfg</v>
          </cell>
          <cell r="C21">
            <v>121849249</v>
          </cell>
          <cell r="D21">
            <v>121849249</v>
          </cell>
          <cell r="E21">
            <v>1926638.86</v>
          </cell>
          <cell r="F21">
            <v>823235.89</v>
          </cell>
          <cell r="G21">
            <v>8670612.9699999988</v>
          </cell>
          <cell r="H21">
            <v>0</v>
          </cell>
          <cell r="I21">
            <v>69225.227525006732</v>
          </cell>
          <cell r="J21">
            <v>147.48600000000002</v>
          </cell>
          <cell r="K21">
            <v>25.098000000000013</v>
          </cell>
          <cell r="L21">
            <v>9733.9030000000002</v>
          </cell>
          <cell r="M21">
            <v>0</v>
          </cell>
          <cell r="N21">
            <v>475376401.45399302</v>
          </cell>
          <cell r="O21">
            <v>1433123.06</v>
          </cell>
          <cell r="P21">
            <v>748205.22</v>
          </cell>
          <cell r="Q21">
            <v>89910548.00999999</v>
          </cell>
          <cell r="R21">
            <v>0</v>
          </cell>
          <cell r="S21">
            <v>18198035.099455945</v>
          </cell>
          <cell r="T21">
            <v>499093</v>
          </cell>
          <cell r="U21">
            <v>499093</v>
          </cell>
          <cell r="V21">
            <v>1847740.0160000001</v>
          </cell>
          <cell r="W21">
            <v>0</v>
          </cell>
          <cell r="X21">
            <v>0</v>
          </cell>
          <cell r="Y21">
            <v>0</v>
          </cell>
          <cell r="Z21">
            <v>0</v>
          </cell>
          <cell r="AA21">
            <v>0</v>
          </cell>
          <cell r="AB21">
            <v>0</v>
          </cell>
          <cell r="AC21">
            <v>0</v>
          </cell>
        </row>
        <row r="22">
          <cell r="A22" t="str">
            <v>JUNE</v>
          </cell>
          <cell r="B22" t="str">
            <v>Hi-Tech Facilities</v>
          </cell>
          <cell r="C22">
            <v>11759803</v>
          </cell>
          <cell r="D22">
            <v>11759803</v>
          </cell>
          <cell r="E22">
            <v>663723.1</v>
          </cell>
          <cell r="F22">
            <v>172847.74</v>
          </cell>
          <cell r="G22">
            <v>648390.74</v>
          </cell>
          <cell r="H22">
            <v>0</v>
          </cell>
          <cell r="I22">
            <v>6532.0886490478697</v>
          </cell>
          <cell r="J22">
            <v>46.55</v>
          </cell>
          <cell r="K22">
            <v>46.55</v>
          </cell>
          <cell r="L22">
            <v>1109.1500000000001</v>
          </cell>
          <cell r="M22">
            <v>0</v>
          </cell>
          <cell r="N22">
            <v>44364926.587099597</v>
          </cell>
          <cell r="O22">
            <v>232370.6</v>
          </cell>
          <cell r="P22">
            <v>232370.6</v>
          </cell>
          <cell r="Q22">
            <v>13645256.441</v>
          </cell>
          <cell r="R22">
            <v>0</v>
          </cell>
          <cell r="S22">
            <v>25523.813309561065</v>
          </cell>
          <cell r="T22">
            <v>0</v>
          </cell>
          <cell r="U22">
            <v>0</v>
          </cell>
          <cell r="V22">
            <v>113338.38</v>
          </cell>
          <cell r="W22">
            <v>0</v>
          </cell>
          <cell r="X22">
            <v>0</v>
          </cell>
          <cell r="Y22">
            <v>0</v>
          </cell>
          <cell r="Z22">
            <v>0</v>
          </cell>
          <cell r="AA22">
            <v>0</v>
          </cell>
          <cell r="AB22">
            <v>0</v>
          </cell>
          <cell r="AC22">
            <v>0</v>
          </cell>
        </row>
        <row r="23">
          <cell r="A23" t="str">
            <v>JUNE</v>
          </cell>
          <cell r="B23" t="str">
            <v>Medical Facilities</v>
          </cell>
          <cell r="C23">
            <v>21407152</v>
          </cell>
          <cell r="D23">
            <v>21407152</v>
          </cell>
          <cell r="E23">
            <v>325349.45</v>
          </cell>
          <cell r="F23">
            <v>67859.850000000006</v>
          </cell>
          <cell r="G23">
            <v>244451.28</v>
          </cell>
          <cell r="H23">
            <v>0</v>
          </cell>
          <cell r="I23">
            <v>27753.153177169657</v>
          </cell>
          <cell r="J23">
            <v>0</v>
          </cell>
          <cell r="K23">
            <v>0</v>
          </cell>
          <cell r="L23">
            <v>107.8</v>
          </cell>
          <cell r="M23">
            <v>0</v>
          </cell>
          <cell r="N23">
            <v>68661112.057484001</v>
          </cell>
          <cell r="O23">
            <v>0</v>
          </cell>
          <cell r="P23">
            <v>0</v>
          </cell>
          <cell r="Q23">
            <v>1202485.2</v>
          </cell>
          <cell r="R23">
            <v>0</v>
          </cell>
          <cell r="S23">
            <v>494605</v>
          </cell>
          <cell r="T23">
            <v>0</v>
          </cell>
          <cell r="U23">
            <v>0</v>
          </cell>
          <cell r="V23">
            <v>6978.3</v>
          </cell>
          <cell r="W23">
            <v>0</v>
          </cell>
          <cell r="X23">
            <v>0</v>
          </cell>
          <cell r="Y23">
            <v>0</v>
          </cell>
          <cell r="Z23">
            <v>0</v>
          </cell>
          <cell r="AA23">
            <v>0</v>
          </cell>
          <cell r="AB23">
            <v>0</v>
          </cell>
          <cell r="AC23">
            <v>0</v>
          </cell>
        </row>
        <row r="24">
          <cell r="A24" t="str">
            <v>JUNE</v>
          </cell>
          <cell r="B24" t="str">
            <v>Large Commercial</v>
          </cell>
          <cell r="C24">
            <v>68595302</v>
          </cell>
          <cell r="D24">
            <v>68595302</v>
          </cell>
          <cell r="E24">
            <v>1584523.81</v>
          </cell>
          <cell r="F24">
            <v>370930.25</v>
          </cell>
          <cell r="G24">
            <v>1627157.56</v>
          </cell>
          <cell r="H24">
            <v>0</v>
          </cell>
          <cell r="I24">
            <v>73838.296918087362</v>
          </cell>
          <cell r="J24">
            <v>10.152000000000001</v>
          </cell>
          <cell r="K24">
            <v>10.152000000000001</v>
          </cell>
          <cell r="L24">
            <v>2988.2520000000004</v>
          </cell>
          <cell r="M24">
            <v>0</v>
          </cell>
          <cell r="N24">
            <v>219609296.0400379</v>
          </cell>
          <cell r="O24">
            <v>520488.64</v>
          </cell>
          <cell r="P24">
            <v>520488.64</v>
          </cell>
          <cell r="Q24">
            <v>12993769.58</v>
          </cell>
          <cell r="R24">
            <v>0</v>
          </cell>
          <cell r="S24">
            <v>2224825.1578322467</v>
          </cell>
          <cell r="T24">
            <v>0</v>
          </cell>
          <cell r="U24">
            <v>0</v>
          </cell>
          <cell r="V24">
            <v>338882.74</v>
          </cell>
          <cell r="W24">
            <v>0</v>
          </cell>
          <cell r="X24">
            <v>0</v>
          </cell>
          <cell r="Y24">
            <v>0</v>
          </cell>
          <cell r="Z24">
            <v>0</v>
          </cell>
          <cell r="AA24">
            <v>0</v>
          </cell>
          <cell r="AB24">
            <v>0</v>
          </cell>
          <cell r="AC24">
            <v>0</v>
          </cell>
        </row>
        <row r="25">
          <cell r="A25" t="str">
            <v>JUNE</v>
          </cell>
          <cell r="B25" t="str">
            <v>Hospitality Facilities</v>
          </cell>
          <cell r="C25">
            <v>11793097</v>
          </cell>
          <cell r="D25">
            <v>11793097</v>
          </cell>
          <cell r="E25">
            <v>576775.5</v>
          </cell>
          <cell r="F25">
            <v>111322.28</v>
          </cell>
          <cell r="G25">
            <v>8710</v>
          </cell>
          <cell r="H25">
            <v>0</v>
          </cell>
          <cell r="I25">
            <v>7577.0826254285475</v>
          </cell>
          <cell r="J25">
            <v>0</v>
          </cell>
          <cell r="K25">
            <v>0</v>
          </cell>
          <cell r="L25">
            <v>5.2480000000000002</v>
          </cell>
          <cell r="M25">
            <v>0</v>
          </cell>
          <cell r="N25">
            <v>37330060.295922801</v>
          </cell>
          <cell r="O25">
            <v>0</v>
          </cell>
          <cell r="P25">
            <v>0</v>
          </cell>
          <cell r="Q25">
            <v>97002.94</v>
          </cell>
          <cell r="R25">
            <v>0</v>
          </cell>
          <cell r="S25">
            <v>33302.25</v>
          </cell>
          <cell r="T25">
            <v>0</v>
          </cell>
          <cell r="U25">
            <v>0</v>
          </cell>
          <cell r="V25">
            <v>992.04</v>
          </cell>
          <cell r="W25">
            <v>0</v>
          </cell>
          <cell r="X25">
            <v>0</v>
          </cell>
          <cell r="Y25">
            <v>0</v>
          </cell>
          <cell r="Z25">
            <v>0</v>
          </cell>
          <cell r="AA25">
            <v>0</v>
          </cell>
          <cell r="AB25">
            <v>0</v>
          </cell>
          <cell r="AC25">
            <v>0</v>
          </cell>
        </row>
        <row r="26">
          <cell r="A26" t="str">
            <v>JUNE</v>
          </cell>
          <cell r="B26" t="str">
            <v>Res New Construction</v>
          </cell>
          <cell r="C26">
            <v>26264217</v>
          </cell>
          <cell r="D26">
            <v>26264217</v>
          </cell>
          <cell r="E26">
            <v>1045732.4</v>
          </cell>
          <cell r="F26">
            <v>137640.6</v>
          </cell>
          <cell r="G26">
            <v>1074610</v>
          </cell>
          <cell r="H26">
            <v>0</v>
          </cell>
          <cell r="I26">
            <v>9015.1305056540205</v>
          </cell>
          <cell r="J26">
            <v>0.18152000000000001</v>
          </cell>
          <cell r="K26">
            <v>0.18152000000000001</v>
          </cell>
          <cell r="L26">
            <v>109.55737120000001</v>
          </cell>
          <cell r="M26">
            <v>0</v>
          </cell>
          <cell r="N26">
            <v>13357136.488374671</v>
          </cell>
          <cell r="O26">
            <v>600.79999999999995</v>
          </cell>
          <cell r="P26">
            <v>600.79999999999995</v>
          </cell>
          <cell r="Q26">
            <v>584399.19999999995</v>
          </cell>
          <cell r="R26">
            <v>0</v>
          </cell>
          <cell r="S26">
            <v>2454487.1347570699</v>
          </cell>
          <cell r="T26">
            <v>45.776000000000003</v>
          </cell>
          <cell r="U26">
            <v>45.776000000000003</v>
          </cell>
          <cell r="V26">
            <v>197618.4</v>
          </cell>
          <cell r="W26">
            <v>0</v>
          </cell>
          <cell r="X26">
            <v>0</v>
          </cell>
          <cell r="Y26">
            <v>0</v>
          </cell>
          <cell r="Z26">
            <v>0</v>
          </cell>
          <cell r="AA26">
            <v>0</v>
          </cell>
          <cell r="AB26">
            <v>0</v>
          </cell>
          <cell r="AC26">
            <v>0</v>
          </cell>
        </row>
        <row r="27">
          <cell r="A27" t="str">
            <v>JUNE</v>
          </cell>
          <cell r="B27" t="str">
            <v>Education &amp; Training</v>
          </cell>
          <cell r="C27">
            <v>41154602</v>
          </cell>
          <cell r="D27">
            <v>41154602</v>
          </cell>
          <cell r="E27">
            <v>3653537.3</v>
          </cell>
          <cell r="F27">
            <v>332528.43</v>
          </cell>
          <cell r="G27" t="str">
            <v>N/A</v>
          </cell>
          <cell r="H27">
            <v>0</v>
          </cell>
          <cell r="I27" t="str">
            <v>N/A</v>
          </cell>
          <cell r="J27" t="str">
            <v>N/A</v>
          </cell>
          <cell r="K27" t="str">
            <v>N/A</v>
          </cell>
          <cell r="L27" t="str">
            <v>N/A</v>
          </cell>
          <cell r="M27">
            <v>0</v>
          </cell>
          <cell r="N27" t="str">
            <v>N/A</v>
          </cell>
          <cell r="O27" t="str">
            <v>N/A</v>
          </cell>
          <cell r="P27" t="str">
            <v>N/A</v>
          </cell>
          <cell r="Q27" t="str">
            <v>N/A</v>
          </cell>
          <cell r="R27">
            <v>0</v>
          </cell>
          <cell r="S27" t="str">
            <v>N/A</v>
          </cell>
          <cell r="T27" t="str">
            <v>N/A</v>
          </cell>
          <cell r="U27" t="str">
            <v>N/A</v>
          </cell>
          <cell r="V27" t="str">
            <v>N/A</v>
          </cell>
          <cell r="W27">
            <v>0</v>
          </cell>
          <cell r="X27">
            <v>0</v>
          </cell>
          <cell r="Y27">
            <v>0</v>
          </cell>
          <cell r="Z27">
            <v>0</v>
          </cell>
          <cell r="AA27">
            <v>0</v>
          </cell>
          <cell r="AB27">
            <v>0</v>
          </cell>
          <cell r="AC27">
            <v>0</v>
          </cell>
        </row>
        <row r="28">
          <cell r="A28" t="str">
            <v>JUNE</v>
          </cell>
          <cell r="B28" t="str">
            <v>Codes &amp; Standards</v>
          </cell>
          <cell r="C28">
            <v>4635754</v>
          </cell>
          <cell r="D28">
            <v>4635754</v>
          </cell>
          <cell r="E28">
            <v>469282.68</v>
          </cell>
          <cell r="F28">
            <v>96701.5</v>
          </cell>
          <cell r="G28" t="str">
            <v>N/A</v>
          </cell>
          <cell r="H28">
            <v>0</v>
          </cell>
          <cell r="I28" t="str">
            <v>N/A</v>
          </cell>
          <cell r="J28" t="str">
            <v>N/A</v>
          </cell>
          <cell r="K28" t="str">
            <v>N/A</v>
          </cell>
          <cell r="L28" t="str">
            <v>N/A</v>
          </cell>
          <cell r="M28">
            <v>0</v>
          </cell>
          <cell r="N28" t="str">
            <v>N/A</v>
          </cell>
          <cell r="O28" t="str">
            <v>N/A</v>
          </cell>
          <cell r="P28" t="str">
            <v>N/A</v>
          </cell>
          <cell r="Q28" t="str">
            <v>N/A</v>
          </cell>
          <cell r="R28">
            <v>0</v>
          </cell>
          <cell r="S28" t="str">
            <v>N/A</v>
          </cell>
          <cell r="T28" t="str">
            <v>N/A</v>
          </cell>
          <cell r="U28" t="str">
            <v>N/A</v>
          </cell>
          <cell r="V28" t="str">
            <v>N/A</v>
          </cell>
          <cell r="W28">
            <v>0</v>
          </cell>
          <cell r="X28">
            <v>0</v>
          </cell>
          <cell r="Y28">
            <v>0</v>
          </cell>
          <cell r="Z28">
            <v>0</v>
          </cell>
          <cell r="AA28">
            <v>0</v>
          </cell>
          <cell r="AB28">
            <v>0</v>
          </cell>
          <cell r="AC28">
            <v>0</v>
          </cell>
        </row>
        <row r="29">
          <cell r="A29" t="str">
            <v>JUNE</v>
          </cell>
          <cell r="B29" t="str">
            <v>Emerging Technologies</v>
          </cell>
          <cell r="C29">
            <v>11260376</v>
          </cell>
          <cell r="D29">
            <v>11260376</v>
          </cell>
          <cell r="E29">
            <v>389360.51</v>
          </cell>
          <cell r="F29">
            <v>79729.990000000005</v>
          </cell>
          <cell r="G29" t="str">
            <v>N/A</v>
          </cell>
          <cell r="H29">
            <v>0</v>
          </cell>
          <cell r="I29" t="str">
            <v>N/A</v>
          </cell>
          <cell r="J29" t="str">
            <v>N/A</v>
          </cell>
          <cell r="K29" t="str">
            <v>N/A</v>
          </cell>
          <cell r="L29" t="str">
            <v>N/A</v>
          </cell>
          <cell r="M29">
            <v>0</v>
          </cell>
          <cell r="N29" t="str">
            <v>N/A</v>
          </cell>
          <cell r="O29" t="str">
            <v>N/A</v>
          </cell>
          <cell r="P29" t="str">
            <v>N/A</v>
          </cell>
          <cell r="Q29" t="str">
            <v>N/A</v>
          </cell>
          <cell r="R29">
            <v>0</v>
          </cell>
          <cell r="S29" t="str">
            <v>N/A</v>
          </cell>
          <cell r="T29" t="str">
            <v>N/A</v>
          </cell>
          <cell r="U29" t="str">
            <v>N/A</v>
          </cell>
          <cell r="V29" t="str">
            <v>N/A</v>
          </cell>
          <cell r="W29">
            <v>0</v>
          </cell>
          <cell r="X29">
            <v>0</v>
          </cell>
          <cell r="Y29">
            <v>0</v>
          </cell>
          <cell r="Z29">
            <v>0</v>
          </cell>
          <cell r="AA29">
            <v>0</v>
          </cell>
          <cell r="AB29">
            <v>0</v>
          </cell>
          <cell r="AC29">
            <v>0</v>
          </cell>
        </row>
        <row r="30">
          <cell r="A30" t="str">
            <v>JUNE</v>
          </cell>
          <cell r="B30" t="str">
            <v>Statewide Marketing &amp; Info</v>
          </cell>
          <cell r="C30">
            <v>26948382</v>
          </cell>
          <cell r="D30">
            <v>26948382</v>
          </cell>
          <cell r="E30">
            <v>-403.74</v>
          </cell>
          <cell r="F30">
            <v>-2884.22</v>
          </cell>
          <cell r="G30" t="str">
            <v>N/A</v>
          </cell>
          <cell r="H30">
            <v>0</v>
          </cell>
          <cell r="I30" t="str">
            <v>N/A</v>
          </cell>
          <cell r="J30" t="str">
            <v>N/A</v>
          </cell>
          <cell r="K30" t="str">
            <v>N/A</v>
          </cell>
          <cell r="L30" t="str">
            <v>N/A</v>
          </cell>
          <cell r="M30">
            <v>0</v>
          </cell>
          <cell r="N30" t="str">
            <v>N/A</v>
          </cell>
          <cell r="O30" t="str">
            <v>N/A</v>
          </cell>
          <cell r="P30" t="str">
            <v>N/A</v>
          </cell>
          <cell r="Q30" t="str">
            <v>N/A</v>
          </cell>
          <cell r="R30">
            <v>0</v>
          </cell>
          <cell r="S30" t="str">
            <v>N/A</v>
          </cell>
          <cell r="T30" t="str">
            <v>N/A</v>
          </cell>
          <cell r="U30" t="str">
            <v>N/A</v>
          </cell>
          <cell r="V30" t="str">
            <v>N/A</v>
          </cell>
          <cell r="W30">
            <v>0</v>
          </cell>
          <cell r="X30">
            <v>0</v>
          </cell>
          <cell r="Y30">
            <v>0</v>
          </cell>
          <cell r="Z30">
            <v>0</v>
          </cell>
          <cell r="AA30">
            <v>0</v>
          </cell>
          <cell r="AB30">
            <v>0</v>
          </cell>
          <cell r="AC30">
            <v>0</v>
          </cell>
        </row>
        <row r="31">
          <cell r="A31" t="str">
            <v>JUNE</v>
          </cell>
          <cell r="B31" t="str">
            <v>Low Income EE (3)  (1 YR Budgets/Goals)</v>
          </cell>
          <cell r="C31">
            <v>68760669</v>
          </cell>
          <cell r="D31">
            <v>68760669</v>
          </cell>
          <cell r="E31">
            <v>37014260</v>
          </cell>
          <cell r="F31">
            <v>6568640</v>
          </cell>
          <cell r="G31" t="str">
            <v>N/A</v>
          </cell>
          <cell r="H31">
            <v>0</v>
          </cell>
          <cell r="I31">
            <v>5551</v>
          </cell>
          <cell r="J31">
            <v>2590.0702306499998</v>
          </cell>
          <cell r="K31">
            <v>254.28301354000041</v>
          </cell>
          <cell r="L31" t="str">
            <v>N/A</v>
          </cell>
          <cell r="M31">
            <v>0</v>
          </cell>
          <cell r="N31">
            <v>26282000</v>
          </cell>
          <cell r="O31">
            <v>11673714.880000001</v>
          </cell>
          <cell r="P31">
            <v>1167443.3500000001</v>
          </cell>
          <cell r="Q31" t="str">
            <v>N/A</v>
          </cell>
          <cell r="R31">
            <v>0</v>
          </cell>
          <cell r="S31">
            <v>1370000</v>
          </cell>
          <cell r="T31">
            <v>595392.63</v>
          </cell>
          <cell r="U31">
            <v>174615.11</v>
          </cell>
          <cell r="V31" t="str">
            <v>N/A</v>
          </cell>
          <cell r="W31">
            <v>0</v>
          </cell>
          <cell r="X31">
            <v>0</v>
          </cell>
          <cell r="Y31">
            <v>0</v>
          </cell>
          <cell r="Z31">
            <v>0</v>
          </cell>
          <cell r="AA31">
            <v>0</v>
          </cell>
          <cell r="AB31">
            <v>0</v>
          </cell>
          <cell r="AC31">
            <v>0</v>
          </cell>
        </row>
        <row r="32">
          <cell r="A32" t="str">
            <v>JUL</v>
          </cell>
          <cell r="B32" t="str">
            <v>Mass Market</v>
          </cell>
          <cell r="C32">
            <v>405857712</v>
          </cell>
          <cell r="D32">
            <v>405857712</v>
          </cell>
          <cell r="E32">
            <v>26038882.591199998</v>
          </cell>
          <cell r="F32">
            <v>7290532.2612000015</v>
          </cell>
          <cell r="G32">
            <v>4657081.33</v>
          </cell>
          <cell r="H32">
            <v>0</v>
          </cell>
          <cell r="I32">
            <v>334053.85427348199</v>
          </cell>
          <cell r="J32">
            <v>35112.870000000003</v>
          </cell>
          <cell r="K32">
            <v>16139.570962470501</v>
          </cell>
          <cell r="L32">
            <v>2729.0267265318003</v>
          </cell>
          <cell r="M32">
            <v>0</v>
          </cell>
          <cell r="N32">
            <v>1728133316.3078108</v>
          </cell>
          <cell r="O32">
            <v>169678958.25999999</v>
          </cell>
          <cell r="P32">
            <v>81545394.282951623</v>
          </cell>
          <cell r="Q32">
            <v>15092397.755989883</v>
          </cell>
          <cell r="R32">
            <v>0</v>
          </cell>
          <cell r="S32">
            <v>15871656.841610486</v>
          </cell>
          <cell r="T32">
            <v>814840.35</v>
          </cell>
          <cell r="U32">
            <v>294822.19829500001</v>
          </cell>
          <cell r="V32">
            <v>207327.36981200002</v>
          </cell>
          <cell r="W32">
            <v>0</v>
          </cell>
          <cell r="X32">
            <v>0</v>
          </cell>
          <cell r="Y32">
            <v>0</v>
          </cell>
          <cell r="Z32">
            <v>0</v>
          </cell>
          <cell r="AA32">
            <v>0</v>
          </cell>
          <cell r="AB32">
            <v>0</v>
          </cell>
          <cell r="AC32">
            <v>0</v>
          </cell>
        </row>
        <row r="33">
          <cell r="A33" t="str">
            <v>JUL</v>
          </cell>
          <cell r="B33" t="str">
            <v>Ag &amp; Food Processing</v>
          </cell>
          <cell r="C33">
            <v>47523134</v>
          </cell>
          <cell r="D33">
            <v>47523134</v>
          </cell>
          <cell r="E33">
            <v>1558896.8176</v>
          </cell>
          <cell r="F33">
            <v>293678.0576</v>
          </cell>
          <cell r="G33">
            <v>1826397.46</v>
          </cell>
          <cell r="H33">
            <v>0</v>
          </cell>
          <cell r="I33">
            <v>22797.08846466984</v>
          </cell>
          <cell r="J33">
            <v>36.99</v>
          </cell>
          <cell r="K33">
            <v>0</v>
          </cell>
          <cell r="L33">
            <v>3634.1330000000003</v>
          </cell>
          <cell r="M33">
            <v>0</v>
          </cell>
          <cell r="N33">
            <v>164346860.9940128</v>
          </cell>
          <cell r="O33">
            <v>579917.16</v>
          </cell>
          <cell r="P33">
            <v>0</v>
          </cell>
          <cell r="Q33">
            <v>10465017.670000002</v>
          </cell>
          <cell r="R33">
            <v>0</v>
          </cell>
          <cell r="S33">
            <v>3082951.7327311719</v>
          </cell>
          <cell r="T33">
            <v>5103</v>
          </cell>
          <cell r="U33">
            <v>5103</v>
          </cell>
          <cell r="V33">
            <v>941717.76</v>
          </cell>
          <cell r="W33">
            <v>0</v>
          </cell>
          <cell r="X33">
            <v>0</v>
          </cell>
          <cell r="Y33">
            <v>0</v>
          </cell>
          <cell r="Z33">
            <v>0</v>
          </cell>
          <cell r="AA33">
            <v>0</v>
          </cell>
          <cell r="AB33">
            <v>0</v>
          </cell>
          <cell r="AC33">
            <v>0</v>
          </cell>
        </row>
        <row r="34">
          <cell r="A34" t="str">
            <v>JUL</v>
          </cell>
          <cell r="B34" t="str">
            <v>Schools &amp; Colleges</v>
          </cell>
          <cell r="C34">
            <v>47568591</v>
          </cell>
          <cell r="D34">
            <v>47568591</v>
          </cell>
          <cell r="E34">
            <v>1205666.5547999998</v>
          </cell>
          <cell r="F34">
            <v>266701.59479999996</v>
          </cell>
          <cell r="G34">
            <v>157338.32</v>
          </cell>
          <cell r="H34">
            <v>0</v>
          </cell>
          <cell r="I34">
            <v>28892.278794176014</v>
          </cell>
          <cell r="J34">
            <v>75.849999999999994</v>
          </cell>
          <cell r="K34">
            <v>75.849999999999994</v>
          </cell>
          <cell r="L34">
            <v>216.095</v>
          </cell>
          <cell r="M34">
            <v>0</v>
          </cell>
          <cell r="N34">
            <v>128046825.56012681</v>
          </cell>
          <cell r="O34">
            <v>131613.28</v>
          </cell>
          <cell r="P34">
            <v>131613.28</v>
          </cell>
          <cell r="Q34">
            <v>1091623.24</v>
          </cell>
          <cell r="R34">
            <v>0</v>
          </cell>
          <cell r="S34">
            <v>2635794.0523105087</v>
          </cell>
          <cell r="T34">
            <v>0</v>
          </cell>
          <cell r="U34">
            <v>0</v>
          </cell>
          <cell r="V34">
            <v>-3057.74</v>
          </cell>
          <cell r="W34">
            <v>0</v>
          </cell>
          <cell r="X34">
            <v>0</v>
          </cell>
          <cell r="Y34">
            <v>0</v>
          </cell>
          <cell r="Z34">
            <v>0</v>
          </cell>
          <cell r="AA34">
            <v>0</v>
          </cell>
          <cell r="AB34">
            <v>0</v>
          </cell>
          <cell r="AC34">
            <v>0</v>
          </cell>
        </row>
        <row r="35">
          <cell r="A35" t="str">
            <v>JUL</v>
          </cell>
          <cell r="B35" t="str">
            <v>Retail Stores</v>
          </cell>
          <cell r="C35">
            <v>20850872</v>
          </cell>
          <cell r="D35">
            <v>20850872</v>
          </cell>
          <cell r="E35">
            <v>737515.66919999989</v>
          </cell>
          <cell r="F35">
            <v>145664.27919999999</v>
          </cell>
          <cell r="G35">
            <v>106737.11</v>
          </cell>
          <cell r="H35">
            <v>0</v>
          </cell>
          <cell r="I35">
            <v>21271.596533140018</v>
          </cell>
          <cell r="J35">
            <v>33.78</v>
          </cell>
          <cell r="K35">
            <v>8.9369999999999976</v>
          </cell>
          <cell r="L35">
            <v>319.88499999999999</v>
          </cell>
          <cell r="M35">
            <v>0</v>
          </cell>
          <cell r="N35">
            <v>125946107.22913301</v>
          </cell>
          <cell r="O35">
            <v>391719.65</v>
          </cell>
          <cell r="P35">
            <v>244175.05</v>
          </cell>
          <cell r="Q35">
            <v>1454449.1609999998</v>
          </cell>
          <cell r="R35">
            <v>0</v>
          </cell>
          <cell r="S35">
            <v>17583.588</v>
          </cell>
          <cell r="T35">
            <v>3103.1</v>
          </cell>
          <cell r="U35">
            <v>3103.1</v>
          </cell>
          <cell r="V35">
            <v>-1188</v>
          </cell>
          <cell r="W35">
            <v>0</v>
          </cell>
          <cell r="X35">
            <v>0</v>
          </cell>
          <cell r="Y35">
            <v>0</v>
          </cell>
          <cell r="Z35">
            <v>0</v>
          </cell>
          <cell r="AA35">
            <v>0</v>
          </cell>
          <cell r="AB35">
            <v>0</v>
          </cell>
          <cell r="AC35">
            <v>0</v>
          </cell>
        </row>
        <row r="36">
          <cell r="A36" t="str">
            <v>JUL</v>
          </cell>
          <cell r="B36" t="str">
            <v>Fab, Prcss &amp; Hvy Indl Mfg</v>
          </cell>
          <cell r="C36">
            <v>121849249</v>
          </cell>
          <cell r="D36">
            <v>121849249</v>
          </cell>
          <cell r="E36">
            <v>2290013.7784000002</v>
          </cell>
          <cell r="F36">
            <v>363374.91840000002</v>
          </cell>
          <cell r="G36">
            <v>9498544.3099999987</v>
          </cell>
          <cell r="H36">
            <v>0</v>
          </cell>
          <cell r="I36">
            <v>69225.227525006732</v>
          </cell>
          <cell r="J36">
            <v>242.75</v>
          </cell>
          <cell r="K36">
            <v>95.263999999999982</v>
          </cell>
          <cell r="L36">
            <v>10398.02</v>
          </cell>
          <cell r="M36">
            <v>0</v>
          </cell>
          <cell r="N36">
            <v>475376401.45399302</v>
          </cell>
          <cell r="O36">
            <v>1885114.22</v>
          </cell>
          <cell r="P36">
            <v>451991.16</v>
          </cell>
          <cell r="Q36">
            <v>96398727.201999992</v>
          </cell>
          <cell r="R36">
            <v>0</v>
          </cell>
          <cell r="S36">
            <v>18198035.099455945</v>
          </cell>
          <cell r="T36">
            <v>499093</v>
          </cell>
          <cell r="U36">
            <v>0</v>
          </cell>
          <cell r="V36">
            <v>2029921.456</v>
          </cell>
          <cell r="W36">
            <v>0</v>
          </cell>
          <cell r="X36">
            <v>0</v>
          </cell>
          <cell r="Y36">
            <v>0</v>
          </cell>
          <cell r="Z36">
            <v>0</v>
          </cell>
          <cell r="AA36">
            <v>0</v>
          </cell>
          <cell r="AB36">
            <v>0</v>
          </cell>
          <cell r="AC36">
            <v>0</v>
          </cell>
        </row>
        <row r="37">
          <cell r="A37" t="str">
            <v>JUL</v>
          </cell>
          <cell r="B37" t="str">
            <v>Hi-Tech Facilities</v>
          </cell>
          <cell r="C37">
            <v>11759803</v>
          </cell>
          <cell r="D37">
            <v>11759803</v>
          </cell>
          <cell r="E37">
            <v>855391.85159999994</v>
          </cell>
          <cell r="F37">
            <v>191668.75159999999</v>
          </cell>
          <cell r="G37">
            <v>791077.64</v>
          </cell>
          <cell r="H37">
            <v>0</v>
          </cell>
          <cell r="I37">
            <v>6532.0886490478697</v>
          </cell>
          <cell r="J37">
            <v>46.55</v>
          </cell>
          <cell r="K37">
            <v>0</v>
          </cell>
          <cell r="L37">
            <v>1293.28</v>
          </cell>
          <cell r="M37">
            <v>0</v>
          </cell>
          <cell r="N37">
            <v>44364926.587099597</v>
          </cell>
          <cell r="O37">
            <v>232370.6</v>
          </cell>
          <cell r="P37">
            <v>0</v>
          </cell>
          <cell r="Q37">
            <v>15606447.452</v>
          </cell>
          <cell r="R37">
            <v>0</v>
          </cell>
          <cell r="S37">
            <v>25523.813309561065</v>
          </cell>
          <cell r="T37">
            <v>0</v>
          </cell>
          <cell r="U37">
            <v>0</v>
          </cell>
          <cell r="V37">
            <v>128778.63</v>
          </cell>
          <cell r="W37">
            <v>0</v>
          </cell>
          <cell r="X37">
            <v>0</v>
          </cell>
          <cell r="Y37">
            <v>0</v>
          </cell>
          <cell r="Z37">
            <v>0</v>
          </cell>
          <cell r="AA37">
            <v>0</v>
          </cell>
          <cell r="AB37">
            <v>0</v>
          </cell>
          <cell r="AC37">
            <v>0</v>
          </cell>
        </row>
        <row r="38">
          <cell r="A38" t="str">
            <v>JUL</v>
          </cell>
          <cell r="B38" t="str">
            <v>Medical Facilities</v>
          </cell>
          <cell r="C38">
            <v>21407152</v>
          </cell>
          <cell r="D38">
            <v>21407152</v>
          </cell>
          <cell r="E38">
            <v>392996.87320000003</v>
          </cell>
          <cell r="F38">
            <v>67647.423200000005</v>
          </cell>
          <cell r="G38">
            <v>293493.28000000003</v>
          </cell>
          <cell r="H38">
            <v>0</v>
          </cell>
          <cell r="I38">
            <v>27753.153177169657</v>
          </cell>
          <cell r="J38">
            <v>0</v>
          </cell>
          <cell r="K38">
            <v>0</v>
          </cell>
          <cell r="L38">
            <v>110.53</v>
          </cell>
          <cell r="M38">
            <v>0</v>
          </cell>
          <cell r="N38">
            <v>68661112.057484001</v>
          </cell>
          <cell r="O38">
            <v>0</v>
          </cell>
          <cell r="P38">
            <v>0</v>
          </cell>
          <cell r="Q38">
            <v>1447695.2</v>
          </cell>
          <cell r="R38">
            <v>0</v>
          </cell>
          <cell r="S38">
            <v>494605</v>
          </cell>
          <cell r="T38">
            <v>0</v>
          </cell>
          <cell r="U38">
            <v>0</v>
          </cell>
          <cell r="V38">
            <v>6978.3</v>
          </cell>
          <cell r="W38">
            <v>0</v>
          </cell>
          <cell r="X38">
            <v>0</v>
          </cell>
          <cell r="Y38">
            <v>0</v>
          </cell>
          <cell r="Z38">
            <v>0</v>
          </cell>
          <cell r="AA38">
            <v>0</v>
          </cell>
          <cell r="AB38">
            <v>0</v>
          </cell>
          <cell r="AC38">
            <v>0</v>
          </cell>
        </row>
        <row r="39">
          <cell r="A39" t="str">
            <v>JUL</v>
          </cell>
          <cell r="B39" t="str">
            <v>Large Commercial</v>
          </cell>
          <cell r="C39">
            <v>68595302</v>
          </cell>
          <cell r="D39">
            <v>68595302</v>
          </cell>
          <cell r="E39">
            <v>2052493.4264000002</v>
          </cell>
          <cell r="F39">
            <v>467969.6164</v>
          </cell>
          <cell r="G39">
            <v>1582401.51</v>
          </cell>
          <cell r="H39">
            <v>0</v>
          </cell>
          <cell r="I39">
            <v>73838.296918087362</v>
          </cell>
          <cell r="J39">
            <v>172.27</v>
          </cell>
          <cell r="K39">
            <v>162.11799999999999</v>
          </cell>
          <cell r="L39">
            <v>2833.9320000000002</v>
          </cell>
          <cell r="M39">
            <v>0</v>
          </cell>
          <cell r="N39">
            <v>219609296.0400379</v>
          </cell>
          <cell r="O39">
            <v>1195051.27</v>
          </cell>
          <cell r="P39">
            <v>674562.63</v>
          </cell>
          <cell r="Q39">
            <v>11880864.49</v>
          </cell>
          <cell r="R39">
            <v>0</v>
          </cell>
          <cell r="S39">
            <v>2224825.1578322467</v>
          </cell>
          <cell r="T39">
            <v>3919.3</v>
          </cell>
          <cell r="U39">
            <v>3919.3</v>
          </cell>
          <cell r="V39">
            <v>424467.74</v>
          </cell>
          <cell r="W39">
            <v>0</v>
          </cell>
          <cell r="X39">
            <v>0</v>
          </cell>
          <cell r="Y39">
            <v>0</v>
          </cell>
          <cell r="Z39">
            <v>0</v>
          </cell>
          <cell r="AA39">
            <v>0</v>
          </cell>
          <cell r="AB39">
            <v>0</v>
          </cell>
          <cell r="AC39">
            <v>0</v>
          </cell>
        </row>
        <row r="40">
          <cell r="A40" t="str">
            <v>JUL</v>
          </cell>
          <cell r="B40" t="str">
            <v>Hospitality Facilities</v>
          </cell>
          <cell r="C40">
            <v>11793097</v>
          </cell>
          <cell r="D40">
            <v>11793097</v>
          </cell>
          <cell r="E40">
            <v>666814.93800000008</v>
          </cell>
          <cell r="F40">
            <v>90039.438000000009</v>
          </cell>
          <cell r="G40">
            <v>49997.67</v>
          </cell>
          <cell r="H40">
            <v>0</v>
          </cell>
          <cell r="I40">
            <v>7577.0826254285475</v>
          </cell>
          <cell r="J40">
            <v>0</v>
          </cell>
          <cell r="K40">
            <v>0</v>
          </cell>
          <cell r="L40">
            <v>11.058</v>
          </cell>
          <cell r="M40">
            <v>0</v>
          </cell>
          <cell r="N40">
            <v>37330060.295922801</v>
          </cell>
          <cell r="O40">
            <v>0</v>
          </cell>
          <cell r="P40">
            <v>0</v>
          </cell>
          <cell r="Q40">
            <v>395764.06</v>
          </cell>
          <cell r="R40">
            <v>0</v>
          </cell>
          <cell r="S40">
            <v>33302.25</v>
          </cell>
          <cell r="T40">
            <v>437.5</v>
          </cell>
          <cell r="U40">
            <v>437.5</v>
          </cell>
          <cell r="V40">
            <v>10222.793000000001</v>
          </cell>
          <cell r="W40">
            <v>0</v>
          </cell>
          <cell r="X40">
            <v>0</v>
          </cell>
          <cell r="Y40">
            <v>0</v>
          </cell>
          <cell r="Z40">
            <v>0</v>
          </cell>
          <cell r="AA40">
            <v>0</v>
          </cell>
          <cell r="AB40">
            <v>0</v>
          </cell>
          <cell r="AC40">
            <v>0</v>
          </cell>
        </row>
        <row r="41">
          <cell r="A41" t="str">
            <v>JUL</v>
          </cell>
          <cell r="B41" t="str">
            <v>Res New Construction</v>
          </cell>
          <cell r="C41">
            <v>26264217</v>
          </cell>
          <cell r="D41">
            <v>26264217</v>
          </cell>
          <cell r="E41">
            <v>1229010.1664000002</v>
          </cell>
          <cell r="F41">
            <v>183277.76639999999</v>
          </cell>
          <cell r="G41">
            <v>1485610</v>
          </cell>
          <cell r="H41">
            <v>0</v>
          </cell>
          <cell r="I41">
            <v>9015.1305056540205</v>
          </cell>
          <cell r="J41">
            <v>0.18</v>
          </cell>
          <cell r="K41">
            <v>0</v>
          </cell>
          <cell r="L41">
            <v>414.39981280000012</v>
          </cell>
          <cell r="M41">
            <v>0</v>
          </cell>
          <cell r="N41">
            <v>13357136.488374671</v>
          </cell>
          <cell r="O41">
            <v>600.79999999999995</v>
          </cell>
          <cell r="P41">
            <v>0</v>
          </cell>
          <cell r="Q41">
            <v>886354.4</v>
          </cell>
          <cell r="R41">
            <v>0</v>
          </cell>
          <cell r="S41">
            <v>2454487.1347570699</v>
          </cell>
          <cell r="T41">
            <v>45.78</v>
          </cell>
          <cell r="U41">
            <v>3.9999999999977831E-3</v>
          </cell>
          <cell r="V41">
            <v>310628.8</v>
          </cell>
          <cell r="W41">
            <v>0</v>
          </cell>
          <cell r="X41">
            <v>0</v>
          </cell>
          <cell r="Y41">
            <v>0</v>
          </cell>
          <cell r="Z41">
            <v>0</v>
          </cell>
          <cell r="AA41">
            <v>0</v>
          </cell>
          <cell r="AB41">
            <v>0</v>
          </cell>
          <cell r="AC41">
            <v>0</v>
          </cell>
        </row>
        <row r="42">
          <cell r="A42" t="str">
            <v>JUL</v>
          </cell>
          <cell r="B42" t="str">
            <v>Education &amp; Training</v>
          </cell>
          <cell r="C42">
            <v>41154602</v>
          </cell>
          <cell r="D42">
            <v>41154602</v>
          </cell>
          <cell r="E42">
            <v>4235551.2531999992</v>
          </cell>
          <cell r="F42">
            <v>582013.95319999999</v>
          </cell>
          <cell r="G42" t="str">
            <v>N/A</v>
          </cell>
          <cell r="H42">
            <v>0</v>
          </cell>
          <cell r="I42" t="str">
            <v>N/A</v>
          </cell>
          <cell r="J42" t="str">
            <v>N/A</v>
          </cell>
          <cell r="K42" t="str">
            <v>N/A</v>
          </cell>
          <cell r="L42" t="str">
            <v>N/A</v>
          </cell>
          <cell r="M42">
            <v>0</v>
          </cell>
          <cell r="N42" t="str">
            <v>N/A</v>
          </cell>
          <cell r="O42" t="str">
            <v>N/A</v>
          </cell>
          <cell r="P42" t="str">
            <v>N/A</v>
          </cell>
          <cell r="Q42" t="str">
            <v>N/A</v>
          </cell>
          <cell r="R42">
            <v>0</v>
          </cell>
          <cell r="S42" t="str">
            <v>N/A</v>
          </cell>
          <cell r="T42" t="str">
            <v>N/A</v>
          </cell>
          <cell r="U42" t="str">
            <v>N/A</v>
          </cell>
          <cell r="V42" t="str">
            <v>N/A</v>
          </cell>
          <cell r="W42">
            <v>0</v>
          </cell>
          <cell r="X42">
            <v>0</v>
          </cell>
          <cell r="Y42">
            <v>0</v>
          </cell>
          <cell r="Z42">
            <v>0</v>
          </cell>
          <cell r="AA42">
            <v>0</v>
          </cell>
          <cell r="AB42">
            <v>0</v>
          </cell>
          <cell r="AC42">
            <v>0</v>
          </cell>
        </row>
        <row r="43">
          <cell r="A43" t="str">
            <v>JUL</v>
          </cell>
          <cell r="B43" t="str">
            <v>Codes &amp; Standards</v>
          </cell>
          <cell r="C43">
            <v>4635754</v>
          </cell>
          <cell r="D43">
            <v>4635754</v>
          </cell>
          <cell r="E43">
            <v>560259.21</v>
          </cell>
          <cell r="F43">
            <v>90976.53</v>
          </cell>
          <cell r="G43" t="str">
            <v>N/A</v>
          </cell>
          <cell r="H43">
            <v>0</v>
          </cell>
          <cell r="I43" t="str">
            <v>N/A</v>
          </cell>
          <cell r="J43" t="str">
            <v>N/A</v>
          </cell>
          <cell r="K43" t="str">
            <v>N/A</v>
          </cell>
          <cell r="L43" t="str">
            <v>N/A</v>
          </cell>
          <cell r="M43">
            <v>0</v>
          </cell>
          <cell r="N43" t="str">
            <v>N/A</v>
          </cell>
          <cell r="O43" t="str">
            <v>N/A</v>
          </cell>
          <cell r="P43" t="str">
            <v>N/A</v>
          </cell>
          <cell r="Q43" t="str">
            <v>N/A</v>
          </cell>
          <cell r="R43">
            <v>0</v>
          </cell>
          <cell r="S43" t="str">
            <v>N/A</v>
          </cell>
          <cell r="T43" t="str">
            <v>N/A</v>
          </cell>
          <cell r="U43" t="str">
            <v>N/A</v>
          </cell>
          <cell r="V43" t="str">
            <v>N/A</v>
          </cell>
          <cell r="W43">
            <v>0</v>
          </cell>
          <cell r="X43">
            <v>0</v>
          </cell>
          <cell r="Y43">
            <v>0</v>
          </cell>
          <cell r="Z43">
            <v>0</v>
          </cell>
          <cell r="AA43">
            <v>0</v>
          </cell>
          <cell r="AB43">
            <v>0</v>
          </cell>
          <cell r="AC43">
            <v>0</v>
          </cell>
        </row>
        <row r="44">
          <cell r="A44" t="str">
            <v>JUL</v>
          </cell>
          <cell r="B44" t="str">
            <v>Emerging Technologies</v>
          </cell>
          <cell r="C44">
            <v>11260376</v>
          </cell>
          <cell r="D44">
            <v>11260376</v>
          </cell>
          <cell r="E44">
            <v>468894.89</v>
          </cell>
          <cell r="F44">
            <v>79534.38</v>
          </cell>
          <cell r="G44" t="str">
            <v>N/A</v>
          </cell>
          <cell r="H44">
            <v>0</v>
          </cell>
          <cell r="I44" t="str">
            <v>N/A</v>
          </cell>
          <cell r="J44" t="str">
            <v>N/A</v>
          </cell>
          <cell r="K44" t="str">
            <v>N/A</v>
          </cell>
          <cell r="L44" t="str">
            <v>N/A</v>
          </cell>
          <cell r="M44">
            <v>0</v>
          </cell>
          <cell r="N44" t="str">
            <v>N/A</v>
          </cell>
          <cell r="O44" t="str">
            <v>N/A</v>
          </cell>
          <cell r="P44" t="str">
            <v>N/A</v>
          </cell>
          <cell r="Q44" t="str">
            <v>N/A</v>
          </cell>
          <cell r="R44">
            <v>0</v>
          </cell>
          <cell r="S44" t="str">
            <v>N/A</v>
          </cell>
          <cell r="T44" t="str">
            <v>N/A</v>
          </cell>
          <cell r="U44" t="str">
            <v>N/A</v>
          </cell>
          <cell r="V44" t="str">
            <v>N/A</v>
          </cell>
          <cell r="W44">
            <v>0</v>
          </cell>
          <cell r="X44">
            <v>0</v>
          </cell>
          <cell r="Y44">
            <v>0</v>
          </cell>
          <cell r="Z44">
            <v>0</v>
          </cell>
          <cell r="AA44">
            <v>0</v>
          </cell>
          <cell r="AB44">
            <v>0</v>
          </cell>
          <cell r="AC44">
            <v>0</v>
          </cell>
        </row>
        <row r="45">
          <cell r="A45" t="str">
            <v>JUL</v>
          </cell>
          <cell r="B45" t="str">
            <v>Statewide Marketing &amp; Info</v>
          </cell>
          <cell r="C45">
            <v>26948382</v>
          </cell>
          <cell r="D45">
            <v>26948382</v>
          </cell>
          <cell r="E45">
            <v>-257.77999999999997</v>
          </cell>
          <cell r="F45">
            <v>145.96</v>
          </cell>
          <cell r="G45" t="str">
            <v>N/A</v>
          </cell>
          <cell r="H45">
            <v>0</v>
          </cell>
          <cell r="I45" t="str">
            <v>N/A</v>
          </cell>
          <cell r="J45" t="str">
            <v>N/A</v>
          </cell>
          <cell r="K45" t="str">
            <v>N/A</v>
          </cell>
          <cell r="L45" t="str">
            <v>N/A</v>
          </cell>
          <cell r="M45">
            <v>0</v>
          </cell>
          <cell r="N45" t="str">
            <v>N/A</v>
          </cell>
          <cell r="O45" t="str">
            <v>N/A</v>
          </cell>
          <cell r="P45" t="str">
            <v>N/A</v>
          </cell>
          <cell r="Q45" t="str">
            <v>N/A</v>
          </cell>
          <cell r="R45">
            <v>0</v>
          </cell>
          <cell r="S45" t="str">
            <v>N/A</v>
          </cell>
          <cell r="T45" t="str">
            <v>N/A</v>
          </cell>
          <cell r="U45" t="str">
            <v>N/A</v>
          </cell>
          <cell r="V45" t="str">
            <v>N/A</v>
          </cell>
          <cell r="W45">
            <v>0</v>
          </cell>
          <cell r="X45">
            <v>0</v>
          </cell>
          <cell r="Y45">
            <v>0</v>
          </cell>
          <cell r="Z45">
            <v>0</v>
          </cell>
          <cell r="AA45">
            <v>0</v>
          </cell>
          <cell r="AB45">
            <v>0</v>
          </cell>
          <cell r="AC45">
            <v>0</v>
          </cell>
        </row>
        <row r="46">
          <cell r="A46" t="str">
            <v>JUL</v>
          </cell>
          <cell r="B46" t="str">
            <v>Low Income EE (3)  (1 YR Budgets/Goals)</v>
          </cell>
          <cell r="C46">
            <v>68760669</v>
          </cell>
          <cell r="D46">
            <v>68760669</v>
          </cell>
          <cell r="E46">
            <v>45723901</v>
          </cell>
          <cell r="F46">
            <v>8709641</v>
          </cell>
          <cell r="G46" t="str">
            <v>N/A</v>
          </cell>
          <cell r="H46">
            <v>0</v>
          </cell>
          <cell r="I46">
            <v>5551</v>
          </cell>
          <cell r="J46">
            <v>3242.2459243600001</v>
          </cell>
          <cell r="K46">
            <v>658.09318242000018</v>
          </cell>
          <cell r="L46" t="str">
            <v>N/A</v>
          </cell>
          <cell r="M46">
            <v>0</v>
          </cell>
          <cell r="N46">
            <v>26282000</v>
          </cell>
          <cell r="O46">
            <v>14583894.85</v>
          </cell>
          <cell r="P46">
            <v>2937047.72</v>
          </cell>
          <cell r="Q46" t="str">
            <v>N/A</v>
          </cell>
          <cell r="R46">
            <v>0</v>
          </cell>
          <cell r="S46">
            <v>1370000</v>
          </cell>
          <cell r="T46">
            <v>727512.56</v>
          </cell>
          <cell r="U46">
            <v>139654.31</v>
          </cell>
          <cell r="V46" t="str">
            <v>N/A</v>
          </cell>
          <cell r="W46">
            <v>0</v>
          </cell>
          <cell r="X46">
            <v>0</v>
          </cell>
          <cell r="Y46">
            <v>0</v>
          </cell>
          <cell r="Z46">
            <v>0</v>
          </cell>
          <cell r="AA46">
            <v>0</v>
          </cell>
          <cell r="AB46">
            <v>0</v>
          </cell>
          <cell r="AC46">
            <v>0</v>
          </cell>
        </row>
        <row r="47">
          <cell r="A47" t="str">
            <v>AUG</v>
          </cell>
          <cell r="B47" t="str">
            <v>Mass Market</v>
          </cell>
          <cell r="C47">
            <v>405857712</v>
          </cell>
          <cell r="D47">
            <v>405857712</v>
          </cell>
          <cell r="E47">
            <v>34277982.011999995</v>
          </cell>
          <cell r="F47">
            <v>8239099.4207999995</v>
          </cell>
          <cell r="G47">
            <v>4292136.01</v>
          </cell>
          <cell r="H47">
            <v>0</v>
          </cell>
          <cell r="I47">
            <v>334053.85427348199</v>
          </cell>
          <cell r="J47">
            <v>52006.54</v>
          </cell>
          <cell r="K47">
            <v>16893.669999999998</v>
          </cell>
          <cell r="L47">
            <v>2615.8883703600004</v>
          </cell>
          <cell r="M47">
            <v>0</v>
          </cell>
          <cell r="N47">
            <v>1728133316.3078108</v>
          </cell>
          <cell r="O47">
            <v>273136443.60000002</v>
          </cell>
          <cell r="P47">
            <v>103457485.34000003</v>
          </cell>
          <cell r="Q47">
            <v>15341883.276973773</v>
          </cell>
          <cell r="R47">
            <v>0</v>
          </cell>
          <cell r="S47">
            <v>15871656.841610486</v>
          </cell>
          <cell r="T47">
            <v>1084387.71</v>
          </cell>
          <cell r="U47">
            <v>269547.36</v>
          </cell>
          <cell r="V47">
            <v>119958.627301</v>
          </cell>
          <cell r="W47">
            <v>0</v>
          </cell>
          <cell r="X47">
            <v>23611810.849999998</v>
          </cell>
          <cell r="Y47">
            <v>4292136.01</v>
          </cell>
          <cell r="Z47">
            <v>0</v>
          </cell>
          <cell r="AA47">
            <v>35112.870000000003</v>
          </cell>
          <cell r="AB47">
            <v>169678958.25999999</v>
          </cell>
          <cell r="AC47">
            <v>814840.35</v>
          </cell>
        </row>
        <row r="48">
          <cell r="A48" t="str">
            <v>AUG</v>
          </cell>
          <cell r="B48" t="str">
            <v>Ag &amp; Food Processing</v>
          </cell>
          <cell r="C48">
            <v>47523134</v>
          </cell>
          <cell r="D48">
            <v>47523134</v>
          </cell>
          <cell r="E48">
            <v>1971240.1984999997</v>
          </cell>
          <cell r="F48">
            <v>412343.38089999999</v>
          </cell>
          <cell r="G48">
            <v>2130474.2000000002</v>
          </cell>
          <cell r="H48">
            <v>0</v>
          </cell>
          <cell r="I48">
            <v>22797.08846466984</v>
          </cell>
          <cell r="J48">
            <v>155.97999999999999</v>
          </cell>
          <cell r="K48">
            <v>118.99</v>
          </cell>
          <cell r="L48">
            <v>3884.3809999999999</v>
          </cell>
          <cell r="M48">
            <v>0</v>
          </cell>
          <cell r="N48">
            <v>164346860.9940128</v>
          </cell>
          <cell r="O48">
            <v>1533900.66</v>
          </cell>
          <cell r="P48">
            <v>953983.5</v>
          </cell>
          <cell r="Q48">
            <v>11986031.710000001</v>
          </cell>
          <cell r="R48">
            <v>0</v>
          </cell>
          <cell r="S48">
            <v>3082951.7327311719</v>
          </cell>
          <cell r="T48">
            <v>5103</v>
          </cell>
          <cell r="U48">
            <v>0</v>
          </cell>
          <cell r="V48">
            <v>1118820.3600000001</v>
          </cell>
          <cell r="W48">
            <v>0</v>
          </cell>
          <cell r="X48">
            <v>114243.93</v>
          </cell>
          <cell r="Y48">
            <v>2130474.2000000002</v>
          </cell>
          <cell r="Z48">
            <v>0</v>
          </cell>
          <cell r="AA48">
            <v>36.99</v>
          </cell>
          <cell r="AB48">
            <v>579917.16</v>
          </cell>
          <cell r="AC48">
            <v>5103</v>
          </cell>
        </row>
        <row r="49">
          <cell r="A49" t="str">
            <v>AUG</v>
          </cell>
          <cell r="B49" t="str">
            <v>Schools &amp; Colleges</v>
          </cell>
          <cell r="C49">
            <v>47568591</v>
          </cell>
          <cell r="D49">
            <v>47568591</v>
          </cell>
          <cell r="E49">
            <v>1420198.2905000001</v>
          </cell>
          <cell r="F49">
            <v>214531.73570000002</v>
          </cell>
          <cell r="G49">
            <v>144444.32</v>
          </cell>
          <cell r="H49">
            <v>0</v>
          </cell>
          <cell r="I49">
            <v>28892.278794176014</v>
          </cell>
          <cell r="J49">
            <v>113.98</v>
          </cell>
          <cell r="K49">
            <v>38.130000000000003</v>
          </cell>
          <cell r="L49">
            <v>179.19499999999999</v>
          </cell>
          <cell r="M49">
            <v>0</v>
          </cell>
          <cell r="N49">
            <v>128046825.56012681</v>
          </cell>
          <cell r="O49">
            <v>201480.56</v>
          </cell>
          <cell r="P49">
            <v>69867.28</v>
          </cell>
          <cell r="Q49">
            <v>1022404.58</v>
          </cell>
          <cell r="R49">
            <v>0</v>
          </cell>
          <cell r="S49">
            <v>2635794.0523105087</v>
          </cell>
          <cell r="T49">
            <v>-38.54</v>
          </cell>
          <cell r="U49">
            <v>-38.54</v>
          </cell>
          <cell r="V49">
            <v>-3039.7</v>
          </cell>
          <cell r="W49">
            <v>0</v>
          </cell>
          <cell r="X49">
            <v>49956</v>
          </cell>
          <cell r="Y49">
            <v>144444.32</v>
          </cell>
          <cell r="Z49">
            <v>0</v>
          </cell>
          <cell r="AA49">
            <v>75.849999999999994</v>
          </cell>
          <cell r="AB49">
            <v>131613.28</v>
          </cell>
          <cell r="AC49">
            <v>0</v>
          </cell>
        </row>
        <row r="50">
          <cell r="A50" t="str">
            <v>AUG</v>
          </cell>
          <cell r="B50" t="str">
            <v>Retail Stores</v>
          </cell>
          <cell r="C50">
            <v>20850872</v>
          </cell>
          <cell r="D50">
            <v>20850872</v>
          </cell>
          <cell r="E50">
            <v>884694.01199999987</v>
          </cell>
          <cell r="F50">
            <v>147178.34279999998</v>
          </cell>
          <cell r="G50">
            <v>143758.18</v>
          </cell>
          <cell r="H50">
            <v>0</v>
          </cell>
          <cell r="I50">
            <v>21271.596533140018</v>
          </cell>
          <cell r="J50">
            <v>77.180000000000007</v>
          </cell>
          <cell r="K50">
            <v>43.4</v>
          </cell>
          <cell r="L50">
            <v>514.50799999999992</v>
          </cell>
          <cell r="M50">
            <v>0</v>
          </cell>
          <cell r="N50">
            <v>125946107.22913301</v>
          </cell>
          <cell r="O50">
            <v>566047.69999999995</v>
          </cell>
          <cell r="P50">
            <v>174328.05</v>
          </cell>
          <cell r="Q50">
            <v>1909476.9210000001</v>
          </cell>
          <cell r="R50">
            <v>0</v>
          </cell>
          <cell r="S50">
            <v>17583.588</v>
          </cell>
          <cell r="T50">
            <v>3103.1</v>
          </cell>
          <cell r="U50">
            <v>0</v>
          </cell>
          <cell r="V50">
            <v>-1955.22</v>
          </cell>
          <cell r="W50">
            <v>0</v>
          </cell>
          <cell r="X50">
            <v>48464.99</v>
          </cell>
          <cell r="Y50">
            <v>143758.18</v>
          </cell>
          <cell r="Z50">
            <v>0</v>
          </cell>
          <cell r="AA50">
            <v>33.78</v>
          </cell>
          <cell r="AB50">
            <v>391719.65</v>
          </cell>
          <cell r="AC50">
            <v>3103.1</v>
          </cell>
        </row>
        <row r="51">
          <cell r="A51" t="str">
            <v>AUG</v>
          </cell>
          <cell r="B51" t="str">
            <v>Fab, Prcss &amp; Hvy Indl Mfg</v>
          </cell>
          <cell r="C51">
            <v>121849249</v>
          </cell>
          <cell r="D51">
            <v>121849249</v>
          </cell>
          <cell r="E51">
            <v>2592576.7240000004</v>
          </cell>
          <cell r="F51">
            <v>302562.94559999998</v>
          </cell>
          <cell r="G51">
            <v>7520118.7400000002</v>
          </cell>
          <cell r="H51">
            <v>0</v>
          </cell>
          <cell r="I51">
            <v>69225.227525006732</v>
          </cell>
          <cell r="J51">
            <v>242.75</v>
          </cell>
          <cell r="K51">
            <v>0</v>
          </cell>
          <cell r="L51">
            <v>10791.164000000001</v>
          </cell>
          <cell r="M51">
            <v>0</v>
          </cell>
          <cell r="N51">
            <v>475376401.45399302</v>
          </cell>
          <cell r="O51">
            <v>1885114.22</v>
          </cell>
          <cell r="P51">
            <v>0</v>
          </cell>
          <cell r="Q51">
            <v>73538767.942000002</v>
          </cell>
          <cell r="R51">
            <v>0</v>
          </cell>
          <cell r="S51">
            <v>18198035.099455945</v>
          </cell>
          <cell r="T51">
            <v>499093</v>
          </cell>
          <cell r="U51">
            <v>0</v>
          </cell>
          <cell r="V51">
            <v>3016866.8559999997</v>
          </cell>
          <cell r="W51">
            <v>0</v>
          </cell>
          <cell r="X51">
            <v>482705.65</v>
          </cell>
          <cell r="Y51">
            <v>7520118.7400000002</v>
          </cell>
          <cell r="Z51">
            <v>0</v>
          </cell>
          <cell r="AA51">
            <v>242.75</v>
          </cell>
          <cell r="AB51">
            <v>1885114.22</v>
          </cell>
          <cell r="AC51">
            <v>499093</v>
          </cell>
        </row>
        <row r="52">
          <cell r="A52" t="str">
            <v>AUG</v>
          </cell>
          <cell r="B52" t="str">
            <v>Hi-Tech Facilities</v>
          </cell>
          <cell r="C52">
            <v>11759803</v>
          </cell>
          <cell r="D52">
            <v>11759803</v>
          </cell>
          <cell r="E52">
            <v>1047315.8735</v>
          </cell>
          <cell r="F52">
            <v>191924.02189999999</v>
          </cell>
          <cell r="G52">
            <v>865241.8</v>
          </cell>
          <cell r="H52">
            <v>0</v>
          </cell>
          <cell r="I52">
            <v>6532.0886490478697</v>
          </cell>
          <cell r="J52">
            <v>46.55</v>
          </cell>
          <cell r="K52">
            <v>0</v>
          </cell>
          <cell r="L52">
            <v>1306.748</v>
          </cell>
          <cell r="M52">
            <v>0</v>
          </cell>
          <cell r="N52">
            <v>44364926.587099597</v>
          </cell>
          <cell r="O52">
            <v>232370.6</v>
          </cell>
          <cell r="P52">
            <v>0</v>
          </cell>
          <cell r="Q52">
            <v>16375879.432</v>
          </cell>
          <cell r="R52">
            <v>0</v>
          </cell>
          <cell r="S52">
            <v>25523.813309561065</v>
          </cell>
          <cell r="T52">
            <v>0</v>
          </cell>
          <cell r="U52">
            <v>0</v>
          </cell>
          <cell r="V52">
            <v>128778.63</v>
          </cell>
          <cell r="W52">
            <v>0</v>
          </cell>
          <cell r="X52">
            <v>24155.5</v>
          </cell>
          <cell r="Y52">
            <v>865241.8</v>
          </cell>
          <cell r="Z52">
            <v>0</v>
          </cell>
          <cell r="AA52">
            <v>46.55</v>
          </cell>
          <cell r="AB52">
            <v>232370.6</v>
          </cell>
          <cell r="AC52">
            <v>0</v>
          </cell>
        </row>
        <row r="53">
          <cell r="A53" t="str">
            <v>AUG</v>
          </cell>
          <cell r="B53" t="str">
            <v>Medical Facilities</v>
          </cell>
          <cell r="C53">
            <v>21407152</v>
          </cell>
          <cell r="D53">
            <v>21407152</v>
          </cell>
          <cell r="E53">
            <v>466603.57699999999</v>
          </cell>
          <cell r="F53">
            <v>73606.703799999988</v>
          </cell>
          <cell r="G53">
            <v>302506.34000000003</v>
          </cell>
          <cell r="H53">
            <v>0</v>
          </cell>
          <cell r="I53">
            <v>27753.153177169657</v>
          </cell>
          <cell r="J53">
            <v>0</v>
          </cell>
          <cell r="K53">
            <v>0</v>
          </cell>
          <cell r="L53">
            <v>120.82</v>
          </cell>
          <cell r="M53">
            <v>0</v>
          </cell>
          <cell r="N53">
            <v>68661112.057484001</v>
          </cell>
          <cell r="O53">
            <v>0</v>
          </cell>
          <cell r="P53">
            <v>0</v>
          </cell>
          <cell r="Q53">
            <v>1492760.5</v>
          </cell>
          <cell r="R53">
            <v>0</v>
          </cell>
          <cell r="S53">
            <v>494605</v>
          </cell>
          <cell r="T53">
            <v>0</v>
          </cell>
          <cell r="U53">
            <v>0</v>
          </cell>
          <cell r="V53">
            <v>6978.3</v>
          </cell>
          <cell r="W53">
            <v>0</v>
          </cell>
          <cell r="X53">
            <v>0</v>
          </cell>
          <cell r="Y53">
            <v>302506.34000000003</v>
          </cell>
          <cell r="Z53">
            <v>0</v>
          </cell>
          <cell r="AA53">
            <v>0</v>
          </cell>
          <cell r="AB53">
            <v>0</v>
          </cell>
          <cell r="AC53">
            <v>0</v>
          </cell>
        </row>
        <row r="54">
          <cell r="A54" t="str">
            <v>AUG</v>
          </cell>
          <cell r="B54" t="str">
            <v>Large Commercial</v>
          </cell>
          <cell r="C54">
            <v>68595302</v>
          </cell>
          <cell r="D54">
            <v>68595302</v>
          </cell>
          <cell r="E54">
            <v>2445949.743999999</v>
          </cell>
          <cell r="F54">
            <v>393456.31760000001</v>
          </cell>
          <cell r="G54">
            <v>2402742.17</v>
          </cell>
          <cell r="H54">
            <v>0</v>
          </cell>
          <cell r="I54">
            <v>73838.296918087362</v>
          </cell>
          <cell r="J54">
            <v>198.02</v>
          </cell>
          <cell r="K54">
            <v>25.75</v>
          </cell>
          <cell r="L54">
            <v>3544.9059999999995</v>
          </cell>
          <cell r="M54">
            <v>0</v>
          </cell>
          <cell r="N54">
            <v>219609296.0400379</v>
          </cell>
          <cell r="O54">
            <v>1348040.47</v>
          </cell>
          <cell r="P54">
            <v>152989.20000000001</v>
          </cell>
          <cell r="Q54">
            <v>14077233.262</v>
          </cell>
          <cell r="R54">
            <v>0</v>
          </cell>
          <cell r="S54">
            <v>2224825.1578322467</v>
          </cell>
          <cell r="T54">
            <v>3919.3</v>
          </cell>
          <cell r="U54">
            <v>0</v>
          </cell>
          <cell r="V54">
            <v>685694.92</v>
          </cell>
          <cell r="W54">
            <v>0</v>
          </cell>
          <cell r="X54">
            <v>174436.52</v>
          </cell>
          <cell r="Y54">
            <v>2402742.17</v>
          </cell>
          <cell r="Z54">
            <v>0</v>
          </cell>
          <cell r="AA54">
            <v>172.27</v>
          </cell>
          <cell r="AB54">
            <v>1195051.27</v>
          </cell>
          <cell r="AC54">
            <v>3919.3</v>
          </cell>
        </row>
        <row r="55">
          <cell r="A55" t="str">
            <v>AUG</v>
          </cell>
          <cell r="B55" t="str">
            <v>Hospitality Facilities</v>
          </cell>
          <cell r="C55">
            <v>11793097</v>
          </cell>
          <cell r="D55">
            <v>11793097</v>
          </cell>
          <cell r="E55">
            <v>785629.05749999988</v>
          </cell>
          <cell r="F55">
            <v>118814.1195</v>
          </cell>
          <cell r="G55">
            <v>85280.18</v>
          </cell>
          <cell r="H55">
            <v>0</v>
          </cell>
          <cell r="I55">
            <v>7577.0826254285475</v>
          </cell>
          <cell r="J55">
            <v>0</v>
          </cell>
          <cell r="K55">
            <v>0</v>
          </cell>
          <cell r="L55">
            <v>40.01</v>
          </cell>
          <cell r="M55">
            <v>0</v>
          </cell>
          <cell r="N55">
            <v>37330060.295922801</v>
          </cell>
          <cell r="O55">
            <v>0</v>
          </cell>
          <cell r="P55">
            <v>0</v>
          </cell>
          <cell r="Q55">
            <v>636466.96</v>
          </cell>
          <cell r="R55">
            <v>0</v>
          </cell>
          <cell r="S55">
            <v>33302.25</v>
          </cell>
          <cell r="T55">
            <v>437.5</v>
          </cell>
          <cell r="U55">
            <v>0</v>
          </cell>
          <cell r="V55">
            <v>10331.033000000001</v>
          </cell>
          <cell r="W55">
            <v>0</v>
          </cell>
          <cell r="X55">
            <v>75</v>
          </cell>
          <cell r="Y55">
            <v>85280.18</v>
          </cell>
          <cell r="Z55">
            <v>0</v>
          </cell>
          <cell r="AA55">
            <v>0</v>
          </cell>
          <cell r="AB55">
            <v>0</v>
          </cell>
          <cell r="AC55">
            <v>437.5</v>
          </cell>
        </row>
        <row r="56">
          <cell r="A56" t="str">
            <v>AUG</v>
          </cell>
          <cell r="B56" t="str">
            <v>Res New Construction</v>
          </cell>
          <cell r="C56">
            <v>26264217</v>
          </cell>
          <cell r="D56">
            <v>26264217</v>
          </cell>
          <cell r="E56">
            <v>1517996.6939999997</v>
          </cell>
          <cell r="F56">
            <v>288986.52760000003</v>
          </cell>
          <cell r="G56">
            <v>1476680</v>
          </cell>
          <cell r="H56">
            <v>0</v>
          </cell>
          <cell r="I56">
            <v>9015.1305056540205</v>
          </cell>
          <cell r="J56">
            <v>0.18</v>
          </cell>
          <cell r="K56">
            <v>0</v>
          </cell>
          <cell r="L56">
            <v>881.09011999999996</v>
          </cell>
          <cell r="M56">
            <v>0</v>
          </cell>
          <cell r="N56">
            <v>13357136.488374671</v>
          </cell>
          <cell r="O56">
            <v>600.79999999999995</v>
          </cell>
          <cell r="P56">
            <v>0</v>
          </cell>
          <cell r="Q56">
            <v>971890.4</v>
          </cell>
          <cell r="R56">
            <v>0</v>
          </cell>
          <cell r="S56">
            <v>2454487.1347570699</v>
          </cell>
          <cell r="T56">
            <v>46.37</v>
          </cell>
          <cell r="U56">
            <v>0.58999999999999631</v>
          </cell>
          <cell r="V56">
            <v>328115.74400000001</v>
          </cell>
          <cell r="W56">
            <v>0</v>
          </cell>
          <cell r="X56">
            <v>29520</v>
          </cell>
          <cell r="Y56">
            <v>1476680</v>
          </cell>
          <cell r="Z56">
            <v>0</v>
          </cell>
          <cell r="AA56">
            <v>0.18</v>
          </cell>
          <cell r="AB56">
            <v>600.79999999999995</v>
          </cell>
          <cell r="AC56">
            <v>45.78</v>
          </cell>
        </row>
        <row r="57">
          <cell r="A57" t="str">
            <v>AUG</v>
          </cell>
          <cell r="B57" t="str">
            <v>Education &amp; Training</v>
          </cell>
          <cell r="C57">
            <v>41154602</v>
          </cell>
          <cell r="D57">
            <v>41154602</v>
          </cell>
          <cell r="E57">
            <v>5351447.017</v>
          </cell>
          <cell r="F57">
            <v>1115895.7637999998</v>
          </cell>
          <cell r="G57" t="str">
            <v>N/A</v>
          </cell>
          <cell r="H57">
            <v>0</v>
          </cell>
          <cell r="I57" t="str">
            <v>N/A</v>
          </cell>
          <cell r="J57" t="str">
            <v>N/A</v>
          </cell>
          <cell r="K57" t="str">
            <v>N/A</v>
          </cell>
          <cell r="L57" t="str">
            <v>N/A</v>
          </cell>
          <cell r="M57">
            <v>0</v>
          </cell>
          <cell r="N57" t="str">
            <v>N/A</v>
          </cell>
          <cell r="O57" t="str">
            <v>N/A</v>
          </cell>
          <cell r="P57" t="str">
            <v>N/A</v>
          </cell>
          <cell r="Q57" t="str">
            <v>N/A</v>
          </cell>
          <cell r="R57">
            <v>0</v>
          </cell>
          <cell r="S57" t="str">
            <v>N/A</v>
          </cell>
          <cell r="T57" t="str">
            <v>N/A</v>
          </cell>
          <cell r="U57" t="str">
            <v>N/A</v>
          </cell>
          <cell r="V57" t="str">
            <v>N/A</v>
          </cell>
          <cell r="W57">
            <v>0</v>
          </cell>
          <cell r="X57" t="str">
            <v>N/A</v>
          </cell>
          <cell r="Y57" t="str">
            <v>N/A</v>
          </cell>
          <cell r="Z57">
            <v>0</v>
          </cell>
          <cell r="AA57" t="str">
            <v>N/A</v>
          </cell>
          <cell r="AB57" t="str">
            <v>N/A</v>
          </cell>
          <cell r="AC57" t="str">
            <v>N/A</v>
          </cell>
        </row>
        <row r="58">
          <cell r="A58" t="str">
            <v>AUG</v>
          </cell>
          <cell r="B58" t="str">
            <v>Codes &amp; Standards</v>
          </cell>
          <cell r="C58">
            <v>4635754</v>
          </cell>
          <cell r="D58">
            <v>4635754</v>
          </cell>
          <cell r="E58">
            <v>690371.36</v>
          </cell>
          <cell r="F58">
            <v>130112.15</v>
          </cell>
          <cell r="G58" t="str">
            <v>N/A</v>
          </cell>
          <cell r="H58">
            <v>0</v>
          </cell>
          <cell r="I58" t="str">
            <v>N/A</v>
          </cell>
          <cell r="J58" t="str">
            <v>N/A</v>
          </cell>
          <cell r="K58" t="str">
            <v>N/A</v>
          </cell>
          <cell r="L58" t="str">
            <v>N/A</v>
          </cell>
          <cell r="M58">
            <v>0</v>
          </cell>
          <cell r="N58" t="str">
            <v>N/A</v>
          </cell>
          <cell r="O58" t="str">
            <v>N/A</v>
          </cell>
          <cell r="P58" t="str">
            <v>N/A</v>
          </cell>
          <cell r="Q58" t="str">
            <v>N/A</v>
          </cell>
          <cell r="R58">
            <v>0</v>
          </cell>
          <cell r="S58" t="str">
            <v>N/A</v>
          </cell>
          <cell r="T58" t="str">
            <v>N/A</v>
          </cell>
          <cell r="U58" t="str">
            <v>N/A</v>
          </cell>
          <cell r="V58" t="str">
            <v>N/A</v>
          </cell>
          <cell r="W58">
            <v>0</v>
          </cell>
          <cell r="X58" t="str">
            <v>N/A</v>
          </cell>
          <cell r="Y58" t="str">
            <v>N/A</v>
          </cell>
          <cell r="Z58">
            <v>0</v>
          </cell>
          <cell r="AA58" t="str">
            <v>N/A</v>
          </cell>
          <cell r="AB58" t="str">
            <v>N/A</v>
          </cell>
          <cell r="AC58" t="str">
            <v>N/A</v>
          </cell>
        </row>
        <row r="59">
          <cell r="A59" t="str">
            <v>AUG</v>
          </cell>
          <cell r="B59" t="str">
            <v>Emerging Technologies</v>
          </cell>
          <cell r="C59">
            <v>11260376</v>
          </cell>
          <cell r="D59">
            <v>11260376</v>
          </cell>
          <cell r="E59">
            <v>630891.18000000005</v>
          </cell>
          <cell r="F59">
            <v>161996.29</v>
          </cell>
          <cell r="G59" t="str">
            <v>N/A</v>
          </cell>
          <cell r="H59">
            <v>0</v>
          </cell>
          <cell r="I59" t="str">
            <v>N/A</v>
          </cell>
          <cell r="J59" t="str">
            <v>N/A</v>
          </cell>
          <cell r="K59" t="str">
            <v>N/A</v>
          </cell>
          <cell r="L59" t="str">
            <v>N/A</v>
          </cell>
          <cell r="M59">
            <v>0</v>
          </cell>
          <cell r="N59" t="str">
            <v>N/A</v>
          </cell>
          <cell r="O59" t="str">
            <v>N/A</v>
          </cell>
          <cell r="P59" t="str">
            <v>N/A</v>
          </cell>
          <cell r="Q59" t="str">
            <v>N/A</v>
          </cell>
          <cell r="R59">
            <v>0</v>
          </cell>
          <cell r="S59" t="str">
            <v>N/A</v>
          </cell>
          <cell r="T59" t="str">
            <v>N/A</v>
          </cell>
          <cell r="U59" t="str">
            <v>N/A</v>
          </cell>
          <cell r="V59" t="str">
            <v>N/A</v>
          </cell>
          <cell r="W59">
            <v>0</v>
          </cell>
          <cell r="X59" t="str">
            <v>N/A</v>
          </cell>
          <cell r="Y59" t="str">
            <v>N/A</v>
          </cell>
          <cell r="Z59">
            <v>0</v>
          </cell>
          <cell r="AA59" t="str">
            <v>N/A</v>
          </cell>
          <cell r="AB59" t="str">
            <v>N/A</v>
          </cell>
          <cell r="AC59" t="str">
            <v>N/A</v>
          </cell>
        </row>
        <row r="60">
          <cell r="A60" t="str">
            <v>AUG</v>
          </cell>
          <cell r="B60" t="str">
            <v>Statewide Marketing &amp; Info</v>
          </cell>
          <cell r="C60">
            <v>26948382</v>
          </cell>
          <cell r="D60">
            <v>26948382</v>
          </cell>
          <cell r="E60">
            <v>-257.77999999999997</v>
          </cell>
          <cell r="F60">
            <v>0</v>
          </cell>
          <cell r="G60" t="str">
            <v>N/A</v>
          </cell>
          <cell r="H60">
            <v>0</v>
          </cell>
          <cell r="I60" t="str">
            <v>N/A</v>
          </cell>
          <cell r="J60" t="str">
            <v>N/A</v>
          </cell>
          <cell r="K60" t="str">
            <v>N/A</v>
          </cell>
          <cell r="L60" t="str">
            <v>N/A</v>
          </cell>
          <cell r="M60">
            <v>0</v>
          </cell>
          <cell r="N60" t="str">
            <v>N/A</v>
          </cell>
          <cell r="O60" t="str">
            <v>N/A</v>
          </cell>
          <cell r="P60" t="str">
            <v>N/A</v>
          </cell>
          <cell r="Q60" t="str">
            <v>N/A</v>
          </cell>
          <cell r="R60">
            <v>0</v>
          </cell>
          <cell r="S60" t="str">
            <v>N/A</v>
          </cell>
          <cell r="T60" t="str">
            <v>N/A</v>
          </cell>
          <cell r="U60" t="str">
            <v>N/A</v>
          </cell>
          <cell r="V60" t="str">
            <v>N/A</v>
          </cell>
          <cell r="W60">
            <v>0</v>
          </cell>
          <cell r="X60" t="str">
            <v>N/A</v>
          </cell>
          <cell r="Y60" t="str">
            <v>N/A</v>
          </cell>
          <cell r="Z60">
            <v>0</v>
          </cell>
          <cell r="AA60" t="str">
            <v>N/A</v>
          </cell>
          <cell r="AB60" t="str">
            <v>N/A</v>
          </cell>
          <cell r="AC60" t="str">
            <v>N/A</v>
          </cell>
        </row>
        <row r="61">
          <cell r="A61" t="str">
            <v>AUG</v>
          </cell>
          <cell r="B61" t="str">
            <v>Low Income EE (3)  (1 YR Budgets/Goals)</v>
          </cell>
          <cell r="C61">
            <v>90094498</v>
          </cell>
          <cell r="D61">
            <v>90094498</v>
          </cell>
          <cell r="E61">
            <v>53829090.329999998</v>
          </cell>
          <cell r="F61">
            <v>8105189.0999999996</v>
          </cell>
          <cell r="G61" t="str">
            <v>N/A</v>
          </cell>
          <cell r="H61">
            <v>0</v>
          </cell>
          <cell r="I61">
            <v>5551</v>
          </cell>
          <cell r="J61">
            <v>3807.1372814199999</v>
          </cell>
          <cell r="K61">
            <v>576.62369693000028</v>
          </cell>
          <cell r="L61" t="str">
            <v>N/A</v>
          </cell>
          <cell r="M61">
            <v>0</v>
          </cell>
          <cell r="N61">
            <v>26282000</v>
          </cell>
          <cell r="O61">
            <v>17218215.84</v>
          </cell>
          <cell r="P61">
            <v>2694761.7</v>
          </cell>
          <cell r="Q61" t="str">
            <v>N/A</v>
          </cell>
          <cell r="R61">
            <v>0</v>
          </cell>
          <cell r="S61">
            <v>1370000</v>
          </cell>
          <cell r="T61">
            <v>863456.93</v>
          </cell>
          <cell r="U61">
            <v>139432.26999999999</v>
          </cell>
          <cell r="V61" t="str">
            <v>N/A</v>
          </cell>
          <cell r="W61">
            <v>0</v>
          </cell>
          <cell r="X61" t="str">
            <v>N/A</v>
          </cell>
          <cell r="Y61" t="str">
            <v>N/A</v>
          </cell>
          <cell r="Z61">
            <v>0</v>
          </cell>
          <cell r="AA61">
            <v>3230.5135844899996</v>
          </cell>
          <cell r="AB61">
            <v>14523454.140000001</v>
          </cell>
          <cell r="AC61">
            <v>724024.66</v>
          </cell>
        </row>
        <row r="62">
          <cell r="A62" t="str">
            <v>SEPT</v>
          </cell>
          <cell r="B62" t="str">
            <v>Mass Market</v>
          </cell>
          <cell r="C62">
            <v>405857712</v>
          </cell>
          <cell r="D62">
            <v>405857712</v>
          </cell>
          <cell r="E62">
            <v>42818840.755199999</v>
          </cell>
          <cell r="F62">
            <v>8119340.6316</v>
          </cell>
          <cell r="G62">
            <v>5217562.8099999996</v>
          </cell>
          <cell r="H62">
            <v>0</v>
          </cell>
          <cell r="I62">
            <v>334053.85427348199</v>
          </cell>
          <cell r="J62">
            <v>66729.039999999994</v>
          </cell>
          <cell r="K62">
            <v>14722.5</v>
          </cell>
          <cell r="L62">
            <v>3772.5993255931003</v>
          </cell>
          <cell r="M62">
            <v>0</v>
          </cell>
          <cell r="N62">
            <v>1728133316.3078108</v>
          </cell>
          <cell r="O62">
            <v>361917899.5399999</v>
          </cell>
          <cell r="P62">
            <v>88781455.939999878</v>
          </cell>
          <cell r="Q62">
            <v>22096673.345600158</v>
          </cell>
          <cell r="R62">
            <v>0</v>
          </cell>
          <cell r="S62">
            <v>15871656.841610486</v>
          </cell>
          <cell r="T62">
            <v>1254399.18</v>
          </cell>
          <cell r="U62">
            <v>170011.47</v>
          </cell>
          <cell r="V62">
            <v>239905.62005299999</v>
          </cell>
          <cell r="W62">
            <v>0</v>
          </cell>
          <cell r="X62">
            <v>29343976.699999999</v>
          </cell>
          <cell r="Y62">
            <v>5217562.8099999996</v>
          </cell>
          <cell r="Z62">
            <v>0</v>
          </cell>
          <cell r="AA62">
            <v>52006.54</v>
          </cell>
          <cell r="AB62">
            <v>273136443.60000002</v>
          </cell>
          <cell r="AC62">
            <v>1084387.71</v>
          </cell>
        </row>
        <row r="63">
          <cell r="A63" t="str">
            <v>SEPT</v>
          </cell>
          <cell r="B63" t="str">
            <v>Ag &amp; Food Processing</v>
          </cell>
          <cell r="C63">
            <v>47523134</v>
          </cell>
          <cell r="D63">
            <v>47523134</v>
          </cell>
          <cell r="E63">
            <v>2256618.8420999995</v>
          </cell>
          <cell r="F63">
            <v>354317.48180000001</v>
          </cell>
          <cell r="G63">
            <v>2322850.9700000002</v>
          </cell>
          <cell r="H63">
            <v>0</v>
          </cell>
          <cell r="I63">
            <v>22797.08846466984</v>
          </cell>
          <cell r="J63">
            <v>262.98</v>
          </cell>
          <cell r="K63">
            <v>107</v>
          </cell>
          <cell r="L63">
            <v>3822.4110000000005</v>
          </cell>
          <cell r="M63">
            <v>0</v>
          </cell>
          <cell r="N63">
            <v>164346860.9940128</v>
          </cell>
          <cell r="O63">
            <v>2236908.84</v>
          </cell>
          <cell r="P63">
            <v>703008.18</v>
          </cell>
          <cell r="Q63">
            <v>10939039.649999999</v>
          </cell>
          <cell r="R63">
            <v>0</v>
          </cell>
          <cell r="S63">
            <v>3082951.7327311719</v>
          </cell>
          <cell r="T63">
            <v>-6702.54</v>
          </cell>
          <cell r="U63">
            <v>-11805.54</v>
          </cell>
          <cell r="V63">
            <v>1606145.84</v>
          </cell>
          <cell r="W63">
            <v>0</v>
          </cell>
          <cell r="X63">
            <v>183057.53</v>
          </cell>
          <cell r="Y63">
            <v>2322850.9700000002</v>
          </cell>
          <cell r="Z63">
            <v>0</v>
          </cell>
          <cell r="AA63">
            <v>155.97999999999999</v>
          </cell>
          <cell r="AB63">
            <v>1533900.66</v>
          </cell>
          <cell r="AC63">
            <v>5103</v>
          </cell>
        </row>
        <row r="64">
          <cell r="A64" t="str">
            <v>SEPT</v>
          </cell>
          <cell r="B64" t="str">
            <v>Schools &amp; Colleges</v>
          </cell>
          <cell r="C64">
            <v>47568591</v>
          </cell>
          <cell r="D64">
            <v>47568591</v>
          </cell>
          <cell r="E64">
            <v>1657170.5933000001</v>
          </cell>
          <cell r="F64">
            <v>273824.15140000003</v>
          </cell>
          <cell r="G64">
            <v>1512787.88</v>
          </cell>
          <cell r="H64">
            <v>0</v>
          </cell>
          <cell r="I64">
            <v>28892.278794176014</v>
          </cell>
          <cell r="J64">
            <v>113.98</v>
          </cell>
          <cell r="K64">
            <v>0</v>
          </cell>
          <cell r="L64">
            <v>2299.5949999999998</v>
          </cell>
          <cell r="M64">
            <v>0</v>
          </cell>
          <cell r="N64">
            <v>128046825.56012681</v>
          </cell>
          <cell r="O64">
            <v>201480.56</v>
          </cell>
          <cell r="P64">
            <v>0</v>
          </cell>
          <cell r="Q64">
            <v>4939893.1399999997</v>
          </cell>
          <cell r="R64">
            <v>0</v>
          </cell>
          <cell r="S64">
            <v>2635794.0523105087</v>
          </cell>
          <cell r="T64">
            <v>-38.54</v>
          </cell>
          <cell r="U64">
            <v>0</v>
          </cell>
          <cell r="V64">
            <v>284526.2</v>
          </cell>
          <cell r="W64">
            <v>0</v>
          </cell>
          <cell r="X64">
            <v>49956</v>
          </cell>
          <cell r="Y64">
            <v>1512787.88</v>
          </cell>
          <cell r="Z64">
            <v>0</v>
          </cell>
          <cell r="AA64">
            <v>113.98</v>
          </cell>
          <cell r="AB64">
            <v>201480.56</v>
          </cell>
          <cell r="AC64">
            <v>-38.54</v>
          </cell>
        </row>
        <row r="65">
          <cell r="A65" t="str">
            <v>SEPT</v>
          </cell>
          <cell r="B65" t="str">
            <v>Retail Stores</v>
          </cell>
          <cell r="C65">
            <v>20850872</v>
          </cell>
          <cell r="D65">
            <v>20850872</v>
          </cell>
          <cell r="E65">
            <v>951631.33319999999</v>
          </cell>
          <cell r="F65">
            <v>109733.55560000001</v>
          </cell>
          <cell r="G65">
            <v>158445.03</v>
          </cell>
          <cell r="H65">
            <v>0</v>
          </cell>
          <cell r="I65">
            <v>21271.596533140018</v>
          </cell>
          <cell r="J65">
            <v>84.23</v>
          </cell>
          <cell r="K65">
            <v>7.05</v>
          </cell>
          <cell r="L65">
            <v>553.09</v>
          </cell>
          <cell r="M65">
            <v>0</v>
          </cell>
          <cell r="N65">
            <v>125946107.22913301</v>
          </cell>
          <cell r="O65">
            <v>582307.48</v>
          </cell>
          <cell r="P65">
            <v>16259.78</v>
          </cell>
          <cell r="Q65">
            <v>2101850.4010000001</v>
          </cell>
          <cell r="R65">
            <v>0</v>
          </cell>
          <cell r="S65">
            <v>17583.588</v>
          </cell>
          <cell r="T65">
            <v>3167.88</v>
          </cell>
          <cell r="U65">
            <v>64.7800000000002</v>
          </cell>
          <cell r="V65">
            <v>-2439.42</v>
          </cell>
          <cell r="W65">
            <v>0</v>
          </cell>
          <cell r="X65">
            <v>50938.99</v>
          </cell>
          <cell r="Y65">
            <v>158445.03</v>
          </cell>
          <cell r="Z65">
            <v>0</v>
          </cell>
          <cell r="AA65">
            <v>77.180000000000007</v>
          </cell>
          <cell r="AB65">
            <v>566047.69999999995</v>
          </cell>
          <cell r="AC65">
            <v>3103.1</v>
          </cell>
        </row>
        <row r="66">
          <cell r="A66" t="str">
            <v>SEPT</v>
          </cell>
          <cell r="B66" t="str">
            <v>Fab, Prcss &amp; Hvy Indl Mfg</v>
          </cell>
          <cell r="C66">
            <v>121849249</v>
          </cell>
          <cell r="D66">
            <v>121849249</v>
          </cell>
          <cell r="E66">
            <v>3356556.0463999999</v>
          </cell>
          <cell r="F66">
            <v>833293.96120000002</v>
          </cell>
          <cell r="G66">
            <v>8030752.6199999992</v>
          </cell>
          <cell r="H66">
            <v>0</v>
          </cell>
          <cell r="I66">
            <v>69225.227525006732</v>
          </cell>
          <cell r="J66">
            <v>392.49</v>
          </cell>
          <cell r="K66">
            <v>149.74</v>
          </cell>
          <cell r="L66">
            <v>7638.5230000000001</v>
          </cell>
          <cell r="M66">
            <v>0</v>
          </cell>
          <cell r="N66">
            <v>475376401.45399302</v>
          </cell>
          <cell r="O66">
            <v>2948525.94</v>
          </cell>
          <cell r="P66">
            <v>1063411.72</v>
          </cell>
          <cell r="Q66">
            <v>83161971.497999996</v>
          </cell>
          <cell r="R66">
            <v>0</v>
          </cell>
          <cell r="S66">
            <v>18198035.099455945</v>
          </cell>
          <cell r="T66">
            <v>884267.44</v>
          </cell>
          <cell r="U66">
            <v>385174.44</v>
          </cell>
          <cell r="V66">
            <v>2119064.9160000002</v>
          </cell>
          <cell r="W66">
            <v>0</v>
          </cell>
          <cell r="X66">
            <v>958888.38</v>
          </cell>
          <cell r="Y66">
            <v>8030752.6199999992</v>
          </cell>
          <cell r="Z66">
            <v>0</v>
          </cell>
          <cell r="AA66">
            <v>242.75</v>
          </cell>
          <cell r="AB66">
            <v>1885114.22</v>
          </cell>
          <cell r="AC66">
            <v>499093</v>
          </cell>
        </row>
        <row r="67">
          <cell r="A67" t="str">
            <v>SEPT</v>
          </cell>
          <cell r="B67" t="str">
            <v>Hi-Tech Facilities</v>
          </cell>
          <cell r="C67">
            <v>11759803</v>
          </cell>
          <cell r="D67">
            <v>11759803</v>
          </cell>
          <cell r="E67">
            <v>1287333.6110999999</v>
          </cell>
          <cell r="F67">
            <v>272735.80380000005</v>
          </cell>
          <cell r="G67">
            <v>758873.59999999998</v>
          </cell>
          <cell r="H67">
            <v>0</v>
          </cell>
          <cell r="I67">
            <v>6532.0886490478697</v>
          </cell>
          <cell r="J67">
            <v>60.37</v>
          </cell>
          <cell r="K67">
            <v>13.82</v>
          </cell>
          <cell r="L67">
            <v>1213.6880000000001</v>
          </cell>
          <cell r="M67">
            <v>0</v>
          </cell>
          <cell r="N67">
            <v>44364926.587099597</v>
          </cell>
          <cell r="O67">
            <v>692681.88</v>
          </cell>
          <cell r="P67">
            <v>460311.28</v>
          </cell>
          <cell r="Q67">
            <v>15287602.852</v>
          </cell>
          <cell r="R67">
            <v>0</v>
          </cell>
          <cell r="S67">
            <v>25523.813309561065</v>
          </cell>
          <cell r="T67">
            <v>11088</v>
          </cell>
          <cell r="U67">
            <v>11088</v>
          </cell>
          <cell r="V67">
            <v>121386.63</v>
          </cell>
          <cell r="W67">
            <v>0</v>
          </cell>
          <cell r="X67">
            <v>83476.460000000006</v>
          </cell>
          <cell r="Y67">
            <v>758873.59999999998</v>
          </cell>
          <cell r="Z67">
            <v>0</v>
          </cell>
          <cell r="AA67">
            <v>46.55</v>
          </cell>
          <cell r="AB67">
            <v>232370.6</v>
          </cell>
          <cell r="AC67">
            <v>0</v>
          </cell>
        </row>
        <row r="68">
          <cell r="A68" t="str">
            <v>SEPT</v>
          </cell>
          <cell r="B68" t="str">
            <v>Medical Facilities</v>
          </cell>
          <cell r="C68">
            <v>21407152</v>
          </cell>
          <cell r="D68">
            <v>21407152</v>
          </cell>
          <cell r="E68">
            <v>610818.44220000005</v>
          </cell>
          <cell r="F68">
            <v>164927.06760000001</v>
          </cell>
          <cell r="G68">
            <v>395024.46</v>
          </cell>
          <cell r="H68">
            <v>0</v>
          </cell>
          <cell r="I68">
            <v>27753.153177169657</v>
          </cell>
          <cell r="J68">
            <v>0</v>
          </cell>
          <cell r="K68">
            <v>0</v>
          </cell>
          <cell r="L68">
            <v>274.19</v>
          </cell>
          <cell r="M68">
            <v>0</v>
          </cell>
          <cell r="N68">
            <v>68661112.057484001</v>
          </cell>
          <cell r="O68">
            <v>0</v>
          </cell>
          <cell r="P68">
            <v>0</v>
          </cell>
          <cell r="Q68">
            <v>2006808.3</v>
          </cell>
          <cell r="R68">
            <v>0</v>
          </cell>
          <cell r="S68">
            <v>494605</v>
          </cell>
          <cell r="T68">
            <v>0</v>
          </cell>
          <cell r="U68">
            <v>0</v>
          </cell>
          <cell r="V68">
            <v>6978.3</v>
          </cell>
          <cell r="W68">
            <v>0</v>
          </cell>
          <cell r="X68">
            <v>0</v>
          </cell>
          <cell r="Y68">
            <v>395024.46</v>
          </cell>
          <cell r="Z68">
            <v>0</v>
          </cell>
          <cell r="AA68">
            <v>0</v>
          </cell>
          <cell r="AB68">
            <v>0</v>
          </cell>
          <cell r="AC68">
            <v>0</v>
          </cell>
        </row>
        <row r="69">
          <cell r="A69" t="str">
            <v>SEPT</v>
          </cell>
          <cell r="B69" t="str">
            <v>Large Commercial</v>
          </cell>
          <cell r="C69">
            <v>68595302</v>
          </cell>
          <cell r="D69">
            <v>68595302</v>
          </cell>
          <cell r="E69">
            <v>2905510.6443999996</v>
          </cell>
          <cell r="F69">
            <v>551603.12520000001</v>
          </cell>
          <cell r="G69">
            <v>1641613.49</v>
          </cell>
          <cell r="H69">
            <v>0</v>
          </cell>
          <cell r="I69">
            <v>73838.296918087362</v>
          </cell>
          <cell r="J69">
            <v>378.99</v>
          </cell>
          <cell r="K69">
            <v>180.97</v>
          </cell>
          <cell r="L69">
            <v>2100.5460000000003</v>
          </cell>
          <cell r="M69">
            <v>0</v>
          </cell>
          <cell r="N69">
            <v>219609296.0400379</v>
          </cell>
          <cell r="O69">
            <v>2987475.83</v>
          </cell>
          <cell r="P69">
            <v>1639435.36</v>
          </cell>
          <cell r="Q69">
            <v>13222294.922</v>
          </cell>
          <cell r="R69">
            <v>0</v>
          </cell>
          <cell r="S69">
            <v>2224825.1578322467</v>
          </cell>
          <cell r="T69">
            <v>3919.3</v>
          </cell>
          <cell r="U69">
            <v>0</v>
          </cell>
          <cell r="V69">
            <v>13907.1</v>
          </cell>
          <cell r="W69">
            <v>0</v>
          </cell>
          <cell r="X69">
            <v>277541.59000000003</v>
          </cell>
          <cell r="Y69">
            <v>1641613.49</v>
          </cell>
          <cell r="Z69">
            <v>0</v>
          </cell>
          <cell r="AA69">
            <v>198.02</v>
          </cell>
          <cell r="AB69">
            <v>1348040.47</v>
          </cell>
          <cell r="AC69">
            <v>3919.3</v>
          </cell>
        </row>
        <row r="70">
          <cell r="A70" t="str">
            <v>SEPT</v>
          </cell>
          <cell r="B70" t="str">
            <v>Hospitality Facilities</v>
          </cell>
          <cell r="C70">
            <v>11793097</v>
          </cell>
          <cell r="D70">
            <v>11793097</v>
          </cell>
          <cell r="E70">
            <v>904851.33549999993</v>
          </cell>
          <cell r="F70">
            <v>151745.98899999997</v>
          </cell>
          <cell r="G70">
            <v>111211.72</v>
          </cell>
          <cell r="H70">
            <v>0</v>
          </cell>
          <cell r="I70">
            <v>7577.0826254285475</v>
          </cell>
          <cell r="J70">
            <v>6.23</v>
          </cell>
          <cell r="K70">
            <v>6.23</v>
          </cell>
          <cell r="L70">
            <v>45.253</v>
          </cell>
          <cell r="M70">
            <v>0</v>
          </cell>
          <cell r="N70">
            <v>37330060.295922801</v>
          </cell>
          <cell r="O70">
            <v>12889.58</v>
          </cell>
          <cell r="P70">
            <v>12889.58</v>
          </cell>
          <cell r="Q70">
            <v>855066.54</v>
          </cell>
          <cell r="R70">
            <v>0</v>
          </cell>
          <cell r="S70">
            <v>33302.25</v>
          </cell>
          <cell r="T70">
            <v>1070.8599999999999</v>
          </cell>
          <cell r="U70">
            <v>633.36</v>
          </cell>
          <cell r="V70">
            <v>10583.992999999999</v>
          </cell>
          <cell r="W70">
            <v>0</v>
          </cell>
          <cell r="X70">
            <v>2930.55</v>
          </cell>
          <cell r="Y70">
            <v>111211.72</v>
          </cell>
          <cell r="Z70">
            <v>0</v>
          </cell>
          <cell r="AA70">
            <v>0</v>
          </cell>
          <cell r="AB70">
            <v>0</v>
          </cell>
          <cell r="AC70">
            <v>437.5</v>
          </cell>
        </row>
        <row r="71">
          <cell r="A71" t="str">
            <v>SEPT</v>
          </cell>
          <cell r="B71" t="str">
            <v>Res New Construction</v>
          </cell>
          <cell r="C71">
            <v>26264217</v>
          </cell>
          <cell r="D71">
            <v>26264217</v>
          </cell>
          <cell r="E71">
            <v>1626367.4944</v>
          </cell>
          <cell r="F71">
            <v>122920.80519999999</v>
          </cell>
          <cell r="G71">
            <v>2035210</v>
          </cell>
          <cell r="H71">
            <v>0</v>
          </cell>
          <cell r="I71">
            <v>9015.1305056540205</v>
          </cell>
          <cell r="J71">
            <v>0.18</v>
          </cell>
          <cell r="K71">
            <v>0</v>
          </cell>
          <cell r="L71">
            <v>1182.0275343999999</v>
          </cell>
          <cell r="M71">
            <v>0</v>
          </cell>
          <cell r="N71">
            <v>13357136.488374671</v>
          </cell>
          <cell r="O71">
            <v>600.79999999999995</v>
          </cell>
          <cell r="P71">
            <v>0</v>
          </cell>
          <cell r="Q71">
            <v>1307972</v>
          </cell>
          <cell r="R71">
            <v>0</v>
          </cell>
          <cell r="S71">
            <v>2454487.1347570699</v>
          </cell>
          <cell r="T71">
            <v>46.37</v>
          </cell>
          <cell r="U71">
            <v>0</v>
          </cell>
          <cell r="V71">
            <v>410596.8</v>
          </cell>
          <cell r="W71">
            <v>0</v>
          </cell>
          <cell r="X71">
            <v>30540</v>
          </cell>
          <cell r="Y71">
            <v>2035210</v>
          </cell>
          <cell r="Z71">
            <v>0</v>
          </cell>
          <cell r="AA71">
            <v>0.18</v>
          </cell>
          <cell r="AB71">
            <v>600.79999999999995</v>
          </cell>
          <cell r="AC71">
            <v>46.37</v>
          </cell>
        </row>
        <row r="72">
          <cell r="A72" t="str">
            <v>SEPT</v>
          </cell>
          <cell r="B72" t="str">
            <v>Education &amp; Training</v>
          </cell>
          <cell r="C72">
            <v>41154602</v>
          </cell>
          <cell r="D72">
            <v>41154602</v>
          </cell>
          <cell r="E72">
            <v>6335162.8821999999</v>
          </cell>
          <cell r="F72">
            <v>1001203.4776000001</v>
          </cell>
          <cell r="G72" t="str">
            <v>N/A</v>
          </cell>
          <cell r="H72">
            <v>0</v>
          </cell>
          <cell r="I72" t="str">
            <v>N/A</v>
          </cell>
          <cell r="J72" t="str">
            <v>N/A</v>
          </cell>
          <cell r="K72" t="str">
            <v>N/A</v>
          </cell>
          <cell r="L72" t="str">
            <v>N/A</v>
          </cell>
          <cell r="M72">
            <v>0</v>
          </cell>
          <cell r="N72" t="str">
            <v>N/A</v>
          </cell>
          <cell r="O72" t="str">
            <v>N/A</v>
          </cell>
          <cell r="P72" t="str">
            <v>N/A</v>
          </cell>
          <cell r="Q72" t="str">
            <v>N/A</v>
          </cell>
          <cell r="R72">
            <v>0</v>
          </cell>
          <cell r="S72" t="str">
            <v>N/A</v>
          </cell>
          <cell r="T72" t="str">
            <v>N/A</v>
          </cell>
          <cell r="U72" t="str">
            <v>N/A</v>
          </cell>
          <cell r="V72" t="str">
            <v>N/A</v>
          </cell>
          <cell r="W72">
            <v>0</v>
          </cell>
          <cell r="X72" t="str">
            <v>N/A</v>
          </cell>
          <cell r="Y72" t="str">
            <v>N/A</v>
          </cell>
          <cell r="Z72">
            <v>0</v>
          </cell>
          <cell r="AA72" t="str">
            <v>N/A</v>
          </cell>
          <cell r="AB72" t="str">
            <v>N/A</v>
          </cell>
          <cell r="AC72" t="str">
            <v>N/A</v>
          </cell>
        </row>
        <row r="73">
          <cell r="A73" t="str">
            <v>SEPT</v>
          </cell>
          <cell r="B73" t="str">
            <v>Codes &amp; Standards</v>
          </cell>
          <cell r="C73">
            <v>4635754</v>
          </cell>
          <cell r="D73">
            <v>4635754</v>
          </cell>
          <cell r="E73">
            <v>810281.76</v>
          </cell>
          <cell r="F73">
            <v>123552.35</v>
          </cell>
          <cell r="G73" t="str">
            <v>N/A</v>
          </cell>
          <cell r="H73">
            <v>0</v>
          </cell>
          <cell r="I73" t="str">
            <v>N/A</v>
          </cell>
          <cell r="J73" t="str">
            <v>N/A</v>
          </cell>
          <cell r="K73" t="str">
            <v>N/A</v>
          </cell>
          <cell r="L73" t="str">
            <v>N/A</v>
          </cell>
          <cell r="M73">
            <v>0</v>
          </cell>
          <cell r="N73" t="str">
            <v>N/A</v>
          </cell>
          <cell r="O73" t="str">
            <v>N/A</v>
          </cell>
          <cell r="P73" t="str">
            <v>N/A</v>
          </cell>
          <cell r="Q73" t="str">
            <v>N/A</v>
          </cell>
          <cell r="R73">
            <v>0</v>
          </cell>
          <cell r="S73" t="str">
            <v>N/A</v>
          </cell>
          <cell r="T73" t="str">
            <v>N/A</v>
          </cell>
          <cell r="U73" t="str">
            <v>N/A</v>
          </cell>
          <cell r="V73" t="str">
            <v>N/A</v>
          </cell>
          <cell r="W73">
            <v>0</v>
          </cell>
          <cell r="X73" t="str">
            <v>N/A</v>
          </cell>
          <cell r="Y73" t="str">
            <v>N/A</v>
          </cell>
          <cell r="Z73">
            <v>0</v>
          </cell>
          <cell r="AA73" t="str">
            <v>N/A</v>
          </cell>
          <cell r="AB73" t="str">
            <v>N/A</v>
          </cell>
          <cell r="AC73" t="str">
            <v>N/A</v>
          </cell>
        </row>
        <row r="74">
          <cell r="A74" t="str">
            <v>SEPT</v>
          </cell>
          <cell r="B74" t="str">
            <v>Emerging Technologies</v>
          </cell>
          <cell r="C74">
            <v>11260376</v>
          </cell>
          <cell r="D74">
            <v>11260376</v>
          </cell>
          <cell r="E74">
            <v>700902.22</v>
          </cell>
          <cell r="F74">
            <v>72772.7</v>
          </cell>
          <cell r="G74" t="str">
            <v>N/A</v>
          </cell>
          <cell r="H74">
            <v>0</v>
          </cell>
          <cell r="I74" t="str">
            <v>N/A</v>
          </cell>
          <cell r="J74" t="str">
            <v>N/A</v>
          </cell>
          <cell r="K74" t="str">
            <v>N/A</v>
          </cell>
          <cell r="L74" t="str">
            <v>N/A</v>
          </cell>
          <cell r="M74">
            <v>0</v>
          </cell>
          <cell r="N74" t="str">
            <v>N/A</v>
          </cell>
          <cell r="O74" t="str">
            <v>N/A</v>
          </cell>
          <cell r="P74" t="str">
            <v>N/A</v>
          </cell>
          <cell r="Q74" t="str">
            <v>N/A</v>
          </cell>
          <cell r="R74">
            <v>0</v>
          </cell>
          <cell r="S74" t="str">
            <v>N/A</v>
          </cell>
          <cell r="T74" t="str">
            <v>N/A</v>
          </cell>
          <cell r="U74" t="str">
            <v>N/A</v>
          </cell>
          <cell r="V74" t="str">
            <v>N/A</v>
          </cell>
          <cell r="W74">
            <v>0</v>
          </cell>
          <cell r="X74" t="str">
            <v>N/A</v>
          </cell>
          <cell r="Y74" t="str">
            <v>N/A</v>
          </cell>
          <cell r="Z74">
            <v>0</v>
          </cell>
          <cell r="AA74" t="str">
            <v>N/A</v>
          </cell>
          <cell r="AB74" t="str">
            <v>N/A</v>
          </cell>
          <cell r="AC74" t="str">
            <v>N/A</v>
          </cell>
        </row>
        <row r="75">
          <cell r="A75" t="str">
            <v>SEPT</v>
          </cell>
          <cell r="B75" t="str">
            <v>Statewide Marketing &amp; Info</v>
          </cell>
          <cell r="C75">
            <v>26948382</v>
          </cell>
          <cell r="D75">
            <v>26948382</v>
          </cell>
          <cell r="E75">
            <v>858.72</v>
          </cell>
          <cell r="F75">
            <v>684.52</v>
          </cell>
          <cell r="G75" t="str">
            <v>N/A</v>
          </cell>
          <cell r="H75">
            <v>0</v>
          </cell>
          <cell r="I75" t="str">
            <v>N/A</v>
          </cell>
          <cell r="J75" t="str">
            <v>N/A</v>
          </cell>
          <cell r="K75" t="str">
            <v>N/A</v>
          </cell>
          <cell r="L75" t="str">
            <v>N/A</v>
          </cell>
          <cell r="M75">
            <v>0</v>
          </cell>
          <cell r="N75" t="str">
            <v>N/A</v>
          </cell>
          <cell r="O75" t="str">
            <v>N/A</v>
          </cell>
          <cell r="P75" t="str">
            <v>N/A</v>
          </cell>
          <cell r="Q75" t="str">
            <v>N/A</v>
          </cell>
          <cell r="R75">
            <v>0</v>
          </cell>
          <cell r="S75" t="str">
            <v>N/A</v>
          </cell>
          <cell r="T75" t="str">
            <v>N/A</v>
          </cell>
          <cell r="U75" t="str">
            <v>N/A</v>
          </cell>
          <cell r="V75" t="str">
            <v>N/A</v>
          </cell>
          <cell r="W75">
            <v>0</v>
          </cell>
          <cell r="X75" t="str">
            <v>N/A</v>
          </cell>
          <cell r="Y75" t="str">
            <v>N/A</v>
          </cell>
          <cell r="Z75">
            <v>0</v>
          </cell>
          <cell r="AA75" t="str">
            <v>N/A</v>
          </cell>
          <cell r="AB75" t="str">
            <v>N/A</v>
          </cell>
          <cell r="AC75" t="str">
            <v>N/A</v>
          </cell>
        </row>
        <row r="76">
          <cell r="A76" t="str">
            <v>SEPT</v>
          </cell>
          <cell r="B76" t="str">
            <v>Low Income EE (3)  (1 YR Budgets/Goals)</v>
          </cell>
          <cell r="C76">
            <v>90094498</v>
          </cell>
          <cell r="D76">
            <v>90094498</v>
          </cell>
          <cell r="E76">
            <v>60258542.229999997</v>
          </cell>
          <cell r="F76">
            <v>6322363.5600000005</v>
          </cell>
          <cell r="G76" t="str">
            <v>N/A</v>
          </cell>
          <cell r="H76">
            <v>0</v>
          </cell>
          <cell r="I76">
            <v>5551</v>
          </cell>
          <cell r="J76">
            <v>4217.9467763800012</v>
          </cell>
          <cell r="K76">
            <v>410.8094949600013</v>
          </cell>
          <cell r="L76" t="str">
            <v>N/A</v>
          </cell>
          <cell r="M76">
            <v>0</v>
          </cell>
          <cell r="N76">
            <v>26282000</v>
          </cell>
          <cell r="O76">
            <v>19031669.589999992</v>
          </cell>
          <cell r="P76">
            <v>1813453.7499999925</v>
          </cell>
          <cell r="Q76" t="str">
            <v>N/A</v>
          </cell>
          <cell r="R76">
            <v>0</v>
          </cell>
          <cell r="S76">
            <v>1370000</v>
          </cell>
          <cell r="T76">
            <v>975463.55</v>
          </cell>
          <cell r="U76">
            <v>112006.62</v>
          </cell>
          <cell r="V76" t="str">
            <v>N/A</v>
          </cell>
          <cell r="W76">
            <v>0</v>
          </cell>
          <cell r="X76" t="str">
            <v>N/A</v>
          </cell>
          <cell r="Y76" t="str">
            <v>N/A</v>
          </cell>
          <cell r="Z76">
            <v>0</v>
          </cell>
          <cell r="AA76">
            <v>3807.1372814199999</v>
          </cell>
          <cell r="AB76">
            <v>17218215.84</v>
          </cell>
          <cell r="AC76">
            <v>863456.93</v>
          </cell>
        </row>
        <row r="77">
          <cell r="A77" t="str">
            <v>OCT</v>
          </cell>
          <cell r="B77" t="str">
            <v>Mass Market</v>
          </cell>
          <cell r="C77">
            <v>405857712</v>
          </cell>
          <cell r="D77">
            <v>405857712</v>
          </cell>
          <cell r="E77">
            <v>57231804.605599992</v>
          </cell>
          <cell r="F77">
            <v>14468639.630400002</v>
          </cell>
          <cell r="G77">
            <v>5402879.7300000004</v>
          </cell>
          <cell r="H77">
            <v>0</v>
          </cell>
          <cell r="I77">
            <v>334053.85427348199</v>
          </cell>
          <cell r="J77">
            <v>90824.41</v>
          </cell>
          <cell r="K77">
            <v>24095.37</v>
          </cell>
          <cell r="L77">
            <v>4589.1473811000005</v>
          </cell>
          <cell r="M77">
            <v>0</v>
          </cell>
          <cell r="N77">
            <v>1728133316.3078108</v>
          </cell>
          <cell r="O77">
            <v>529212096.80000007</v>
          </cell>
          <cell r="P77">
            <v>167294197.26000017</v>
          </cell>
          <cell r="Q77">
            <v>23824173.988299999</v>
          </cell>
          <cell r="R77">
            <v>0</v>
          </cell>
          <cell r="S77">
            <v>15871656.841610486</v>
          </cell>
          <cell r="T77">
            <v>1469490.27</v>
          </cell>
          <cell r="U77">
            <v>215091.09</v>
          </cell>
          <cell r="V77">
            <v>183487.74789999999</v>
          </cell>
          <cell r="W77">
            <v>0</v>
          </cell>
          <cell r="X77">
            <v>36767455.030000001</v>
          </cell>
          <cell r="Y77">
            <v>5402879.7300000004</v>
          </cell>
          <cell r="Z77">
            <v>0</v>
          </cell>
          <cell r="AA77">
            <v>66729.039999999994</v>
          </cell>
          <cell r="AB77">
            <v>361917899.5399999</v>
          </cell>
          <cell r="AC77">
            <v>1254399.18</v>
          </cell>
        </row>
        <row r="78">
          <cell r="A78" t="str">
            <v>OCT</v>
          </cell>
          <cell r="B78" t="str">
            <v>Ag &amp; Food Processing</v>
          </cell>
          <cell r="C78">
            <v>47523134</v>
          </cell>
          <cell r="D78">
            <v>47523134</v>
          </cell>
          <cell r="E78">
            <v>3177291.7113000001</v>
          </cell>
          <cell r="F78">
            <v>920672.86919999996</v>
          </cell>
          <cell r="G78">
            <v>2533098.41</v>
          </cell>
          <cell r="H78">
            <v>0</v>
          </cell>
          <cell r="I78">
            <v>22797.08846466984</v>
          </cell>
          <cell r="J78">
            <v>1930.54</v>
          </cell>
          <cell r="K78">
            <v>1667.56</v>
          </cell>
          <cell r="L78">
            <v>2101.4169999999999</v>
          </cell>
          <cell r="M78">
            <v>0</v>
          </cell>
          <cell r="N78">
            <v>164346860.9940128</v>
          </cell>
          <cell r="O78">
            <v>4850348.96</v>
          </cell>
          <cell r="P78">
            <v>2613440.12</v>
          </cell>
          <cell r="Q78">
            <v>44189303.529999994</v>
          </cell>
          <cell r="R78">
            <v>0</v>
          </cell>
          <cell r="S78">
            <v>3082951.7327311719</v>
          </cell>
          <cell r="T78">
            <v>96484.5</v>
          </cell>
          <cell r="U78">
            <v>103187.04</v>
          </cell>
          <cell r="V78">
            <v>1739203.2</v>
          </cell>
          <cell r="W78">
            <v>0</v>
          </cell>
          <cell r="X78">
            <v>544305.79</v>
          </cell>
          <cell r="Y78">
            <v>2533098.41</v>
          </cell>
          <cell r="Z78">
            <v>0</v>
          </cell>
          <cell r="AA78">
            <v>262.98</v>
          </cell>
          <cell r="AB78">
            <v>2236908.84</v>
          </cell>
          <cell r="AC78">
            <v>-6702.54</v>
          </cell>
        </row>
        <row r="79">
          <cell r="A79" t="str">
            <v>OCT</v>
          </cell>
          <cell r="B79" t="str">
            <v>Schools &amp; Colleges</v>
          </cell>
          <cell r="C79">
            <v>47568591</v>
          </cell>
          <cell r="D79">
            <v>47568591</v>
          </cell>
          <cell r="E79">
            <v>2000036.9049</v>
          </cell>
          <cell r="F79">
            <v>342866.31159999996</v>
          </cell>
          <cell r="G79">
            <v>1854676.5</v>
          </cell>
          <cell r="H79">
            <v>0</v>
          </cell>
          <cell r="I79">
            <v>28892.278794176014</v>
          </cell>
          <cell r="J79">
            <v>115.91</v>
          </cell>
          <cell r="K79">
            <v>1.9299999999999926</v>
          </cell>
          <cell r="L79">
            <v>1393.354</v>
          </cell>
          <cell r="M79">
            <v>0</v>
          </cell>
          <cell r="N79">
            <v>128046825.56012681</v>
          </cell>
          <cell r="O79">
            <v>297949.65999999997</v>
          </cell>
          <cell r="P79">
            <v>96469.1</v>
          </cell>
          <cell r="Q79">
            <v>6227079.2080000006</v>
          </cell>
          <cell r="R79">
            <v>0</v>
          </cell>
          <cell r="S79">
            <v>2635794.0523105087</v>
          </cell>
          <cell r="T79">
            <v>-38.54</v>
          </cell>
          <cell r="U79">
            <v>0</v>
          </cell>
          <cell r="V79">
            <v>311405.09999999998</v>
          </cell>
          <cell r="W79">
            <v>0</v>
          </cell>
          <cell r="X79">
            <v>92759.5</v>
          </cell>
          <cell r="Y79">
            <v>1854676.5</v>
          </cell>
          <cell r="Z79">
            <v>0</v>
          </cell>
          <cell r="AA79">
            <v>113.98</v>
          </cell>
          <cell r="AB79">
            <v>201480.56</v>
          </cell>
          <cell r="AC79">
            <v>-38.54</v>
          </cell>
        </row>
        <row r="80">
          <cell r="A80" t="str">
            <v>OCT</v>
          </cell>
          <cell r="B80" t="str">
            <v>Retail Stores</v>
          </cell>
          <cell r="C80">
            <v>20850872</v>
          </cell>
          <cell r="D80">
            <v>20850872</v>
          </cell>
          <cell r="E80">
            <v>1307896.9495999999</v>
          </cell>
          <cell r="F80">
            <v>356265.6164</v>
          </cell>
          <cell r="G80">
            <v>116382.66</v>
          </cell>
          <cell r="H80">
            <v>0</v>
          </cell>
          <cell r="I80">
            <v>21271.596533140018</v>
          </cell>
          <cell r="J80">
            <v>130.38</v>
          </cell>
          <cell r="K80">
            <v>46.15</v>
          </cell>
          <cell r="L80">
            <v>217.64</v>
          </cell>
          <cell r="M80">
            <v>0</v>
          </cell>
          <cell r="N80">
            <v>125946107.22913301</v>
          </cell>
          <cell r="O80">
            <v>751011.7</v>
          </cell>
          <cell r="P80">
            <v>168704.22</v>
          </cell>
          <cell r="Q80">
            <v>1349388.6809999999</v>
          </cell>
          <cell r="R80">
            <v>0</v>
          </cell>
          <cell r="S80">
            <v>17583.588</v>
          </cell>
          <cell r="T80">
            <v>3484.84</v>
          </cell>
          <cell r="U80">
            <v>316.95999999999998</v>
          </cell>
          <cell r="V80">
            <v>-791.3</v>
          </cell>
          <cell r="W80">
            <v>0</v>
          </cell>
          <cell r="X80">
            <v>82451.63</v>
          </cell>
          <cell r="Y80">
            <v>116382.66</v>
          </cell>
          <cell r="Z80">
            <v>0</v>
          </cell>
          <cell r="AA80">
            <v>84.23</v>
          </cell>
          <cell r="AB80">
            <v>582307.48</v>
          </cell>
          <cell r="AC80">
            <v>3167.88</v>
          </cell>
        </row>
        <row r="81">
          <cell r="A81" t="str">
            <v>OCT</v>
          </cell>
          <cell r="B81" t="str">
            <v>Fab, Prcss &amp; Hvy Indl Mfg</v>
          </cell>
          <cell r="C81">
            <v>121849249</v>
          </cell>
          <cell r="D81">
            <v>121849249</v>
          </cell>
          <cell r="E81">
            <v>3984395.5692000007</v>
          </cell>
          <cell r="F81">
            <v>627839.52279999992</v>
          </cell>
          <cell r="G81">
            <v>9603097.6099999994</v>
          </cell>
          <cell r="H81">
            <v>0</v>
          </cell>
          <cell r="I81">
            <v>69225.227525006732</v>
          </cell>
          <cell r="J81">
            <v>540.24</v>
          </cell>
          <cell r="K81">
            <v>147.75</v>
          </cell>
          <cell r="L81">
            <v>10405.830999999998</v>
          </cell>
          <cell r="M81">
            <v>0</v>
          </cell>
          <cell r="N81">
            <v>475376401.45399302</v>
          </cell>
          <cell r="O81">
            <v>4186073.13</v>
          </cell>
          <cell r="P81">
            <v>1237547.19</v>
          </cell>
          <cell r="Q81">
            <v>105838181.09199999</v>
          </cell>
          <cell r="R81">
            <v>0</v>
          </cell>
          <cell r="S81">
            <v>18198035.099455945</v>
          </cell>
          <cell r="T81">
            <v>1412430.04</v>
          </cell>
          <cell r="U81">
            <v>528162.6</v>
          </cell>
          <cell r="V81">
            <v>577704.37600000005</v>
          </cell>
          <cell r="W81">
            <v>0</v>
          </cell>
          <cell r="X81">
            <v>1196464.79</v>
          </cell>
          <cell r="Y81">
            <v>9603097.6099999994</v>
          </cell>
          <cell r="Z81">
            <v>0</v>
          </cell>
          <cell r="AA81">
            <v>392.49</v>
          </cell>
          <cell r="AB81">
            <v>2948525.94</v>
          </cell>
          <cell r="AC81">
            <v>884267.44</v>
          </cell>
        </row>
        <row r="82">
          <cell r="A82" t="str">
            <v>OCT</v>
          </cell>
          <cell r="B82" t="str">
            <v>Hi-Tech Facilities</v>
          </cell>
          <cell r="C82">
            <v>11759803</v>
          </cell>
          <cell r="D82">
            <v>11759803</v>
          </cell>
          <cell r="E82">
            <v>1487697.4783000001</v>
          </cell>
          <cell r="F82">
            <v>200363.86720000001</v>
          </cell>
          <cell r="G82">
            <v>1018077.23</v>
          </cell>
          <cell r="H82">
            <v>0</v>
          </cell>
          <cell r="I82">
            <v>6532.0886490478697</v>
          </cell>
          <cell r="J82">
            <v>141.86000000000001</v>
          </cell>
          <cell r="K82">
            <v>81.489999999999995</v>
          </cell>
          <cell r="L82">
            <v>1432.114</v>
          </cell>
          <cell r="M82">
            <v>0</v>
          </cell>
          <cell r="N82">
            <v>44364926.587099597</v>
          </cell>
          <cell r="O82">
            <v>1406748.58</v>
          </cell>
          <cell r="P82">
            <v>714066.7</v>
          </cell>
          <cell r="Q82">
            <v>16511953.752</v>
          </cell>
          <cell r="R82">
            <v>0</v>
          </cell>
          <cell r="S82">
            <v>25523.813309561065</v>
          </cell>
          <cell r="T82">
            <v>11088</v>
          </cell>
          <cell r="U82">
            <v>0</v>
          </cell>
          <cell r="V82">
            <v>213843.61</v>
          </cell>
          <cell r="W82">
            <v>0</v>
          </cell>
          <cell r="X82">
            <v>133105.94</v>
          </cell>
          <cell r="Y82">
            <v>1018077.23</v>
          </cell>
          <cell r="Z82">
            <v>0</v>
          </cell>
          <cell r="AA82">
            <v>60.37</v>
          </cell>
          <cell r="AB82">
            <v>692681.88</v>
          </cell>
          <cell r="AC82">
            <v>11088</v>
          </cell>
        </row>
        <row r="83">
          <cell r="A83" t="str">
            <v>OCT</v>
          </cell>
          <cell r="B83" t="str">
            <v>Medical Facilities</v>
          </cell>
          <cell r="C83">
            <v>21407152</v>
          </cell>
          <cell r="D83">
            <v>21407152</v>
          </cell>
          <cell r="E83">
            <v>678753.1666</v>
          </cell>
          <cell r="F83">
            <v>67934.724399999992</v>
          </cell>
          <cell r="G83">
            <v>395024.46</v>
          </cell>
          <cell r="H83">
            <v>0</v>
          </cell>
          <cell r="I83">
            <v>27753.153177169657</v>
          </cell>
          <cell r="J83">
            <v>0</v>
          </cell>
          <cell r="K83">
            <v>0</v>
          </cell>
          <cell r="L83">
            <v>274.19</v>
          </cell>
          <cell r="M83">
            <v>0</v>
          </cell>
          <cell r="N83">
            <v>68661112.057484001</v>
          </cell>
          <cell r="O83">
            <v>0</v>
          </cell>
          <cell r="P83">
            <v>0</v>
          </cell>
          <cell r="Q83">
            <v>2006808.3</v>
          </cell>
          <cell r="R83">
            <v>0</v>
          </cell>
          <cell r="S83">
            <v>494605</v>
          </cell>
          <cell r="T83">
            <v>0</v>
          </cell>
          <cell r="U83">
            <v>0</v>
          </cell>
          <cell r="V83">
            <v>6978.3</v>
          </cell>
          <cell r="W83">
            <v>0</v>
          </cell>
          <cell r="X83">
            <v>0</v>
          </cell>
          <cell r="Y83">
            <v>395024.46</v>
          </cell>
          <cell r="Z83">
            <v>0</v>
          </cell>
          <cell r="AA83">
            <v>0</v>
          </cell>
          <cell r="AB83">
            <v>0</v>
          </cell>
          <cell r="AC83">
            <v>0</v>
          </cell>
        </row>
        <row r="84">
          <cell r="A84" t="str">
            <v>OCT</v>
          </cell>
          <cell r="B84" t="str">
            <v>Large Commercial</v>
          </cell>
          <cell r="C84">
            <v>68595302</v>
          </cell>
          <cell r="D84">
            <v>68595302</v>
          </cell>
          <cell r="E84">
            <v>3534675.5632000021</v>
          </cell>
          <cell r="F84">
            <v>633715.09879999992</v>
          </cell>
          <cell r="G84">
            <v>2145849.13</v>
          </cell>
          <cell r="H84">
            <v>0</v>
          </cell>
          <cell r="I84">
            <v>73838.296918087362</v>
          </cell>
          <cell r="J84">
            <v>450.84</v>
          </cell>
          <cell r="K84">
            <v>71.849999999999994</v>
          </cell>
          <cell r="L84">
            <v>2531.181</v>
          </cell>
          <cell r="M84">
            <v>0</v>
          </cell>
          <cell r="N84">
            <v>219609296.0400379</v>
          </cell>
          <cell r="O84">
            <v>3320585.53</v>
          </cell>
          <cell r="P84">
            <v>333109.7</v>
          </cell>
          <cell r="Q84">
            <v>16644988.735999998</v>
          </cell>
          <cell r="R84">
            <v>0</v>
          </cell>
          <cell r="S84">
            <v>2224825.1578322467</v>
          </cell>
          <cell r="T84">
            <v>3919.3</v>
          </cell>
          <cell r="U84">
            <v>0</v>
          </cell>
          <cell r="V84">
            <v>119682.2</v>
          </cell>
          <cell r="W84">
            <v>0</v>
          </cell>
          <cell r="X84">
            <v>301335.14</v>
          </cell>
          <cell r="Y84">
            <v>2145849.13</v>
          </cell>
          <cell r="Z84">
            <v>0</v>
          </cell>
          <cell r="AA84">
            <v>378.99</v>
          </cell>
          <cell r="AB84">
            <v>2987475.83</v>
          </cell>
          <cell r="AC84">
            <v>3919.3</v>
          </cell>
        </row>
        <row r="85">
          <cell r="A85" t="str">
            <v>OCT</v>
          </cell>
          <cell r="B85" t="str">
            <v>Hospitality Facilities</v>
          </cell>
          <cell r="C85">
            <v>11793097</v>
          </cell>
          <cell r="D85">
            <v>11793097</v>
          </cell>
          <cell r="E85">
            <v>1067633.6415000001</v>
          </cell>
          <cell r="F85">
            <v>162782.30600000001</v>
          </cell>
          <cell r="G85">
            <v>91972.58</v>
          </cell>
          <cell r="H85">
            <v>0</v>
          </cell>
          <cell r="I85">
            <v>7577.0826254285475</v>
          </cell>
          <cell r="J85">
            <v>22.82</v>
          </cell>
          <cell r="K85">
            <v>16.59</v>
          </cell>
          <cell r="L85">
            <v>69.941000000000003</v>
          </cell>
          <cell r="M85">
            <v>0</v>
          </cell>
          <cell r="N85">
            <v>37330060.295922801</v>
          </cell>
          <cell r="O85">
            <v>141391.38</v>
          </cell>
          <cell r="P85">
            <v>128501.8</v>
          </cell>
          <cell r="Q85">
            <v>763433.78100000008</v>
          </cell>
          <cell r="R85">
            <v>0</v>
          </cell>
          <cell r="S85">
            <v>33302.25</v>
          </cell>
          <cell r="T85">
            <v>1675.94</v>
          </cell>
          <cell r="U85">
            <v>605.08000000000004</v>
          </cell>
          <cell r="V85">
            <v>9978.92</v>
          </cell>
          <cell r="W85">
            <v>0</v>
          </cell>
          <cell r="X85">
            <v>25778.52</v>
          </cell>
          <cell r="Y85">
            <v>91972.58</v>
          </cell>
          <cell r="Z85">
            <v>0</v>
          </cell>
          <cell r="AA85">
            <v>6.23</v>
          </cell>
          <cell r="AB85">
            <v>12889.58</v>
          </cell>
          <cell r="AC85">
            <v>1070.8599999999999</v>
          </cell>
        </row>
        <row r="86">
          <cell r="A86" t="str">
            <v>OCT</v>
          </cell>
          <cell r="B86" t="str">
            <v>Res New Construction</v>
          </cell>
          <cell r="C86">
            <v>26264217</v>
          </cell>
          <cell r="D86">
            <v>26264217</v>
          </cell>
          <cell r="E86">
            <v>1877234.6732000001</v>
          </cell>
          <cell r="F86">
            <v>250867.17879999999</v>
          </cell>
          <cell r="G86">
            <v>2259130</v>
          </cell>
          <cell r="H86">
            <v>0</v>
          </cell>
          <cell r="I86">
            <v>9015.1305056540205</v>
          </cell>
          <cell r="J86">
            <v>14.65</v>
          </cell>
          <cell r="K86">
            <v>14.47</v>
          </cell>
          <cell r="L86">
            <v>1159.7464096000001</v>
          </cell>
          <cell r="M86">
            <v>0</v>
          </cell>
          <cell r="N86">
            <v>13357136.488374671</v>
          </cell>
          <cell r="O86">
            <v>14300.8</v>
          </cell>
          <cell r="P86">
            <v>13700</v>
          </cell>
          <cell r="Q86">
            <v>1419518.4</v>
          </cell>
          <cell r="R86">
            <v>0</v>
          </cell>
          <cell r="S86">
            <v>2454487.1347570699</v>
          </cell>
          <cell r="T86">
            <v>3174.98</v>
          </cell>
          <cell r="U86">
            <v>3128.61</v>
          </cell>
          <cell r="V86">
            <v>424736.8</v>
          </cell>
          <cell r="W86">
            <v>0</v>
          </cell>
          <cell r="X86">
            <v>140730</v>
          </cell>
          <cell r="Y86">
            <v>2259130</v>
          </cell>
          <cell r="Z86">
            <v>0</v>
          </cell>
          <cell r="AA86">
            <v>0.18</v>
          </cell>
          <cell r="AB86">
            <v>600.79999999999995</v>
          </cell>
          <cell r="AC86">
            <v>46.37</v>
          </cell>
        </row>
        <row r="87">
          <cell r="A87" t="str">
            <v>OCT</v>
          </cell>
          <cell r="B87" t="str">
            <v>Education &amp; Training</v>
          </cell>
          <cell r="C87">
            <v>41154602</v>
          </cell>
          <cell r="D87">
            <v>41154602</v>
          </cell>
          <cell r="E87">
            <v>7296079.3965999996</v>
          </cell>
          <cell r="F87">
            <v>900690.55440000002</v>
          </cell>
          <cell r="G87" t="str">
            <v>N/A</v>
          </cell>
          <cell r="H87">
            <v>0</v>
          </cell>
          <cell r="I87" t="str">
            <v>N/A</v>
          </cell>
          <cell r="J87" t="str">
            <v>N/A</v>
          </cell>
          <cell r="K87" t="str">
            <v>N/A</v>
          </cell>
          <cell r="L87" t="str">
            <v>N/A</v>
          </cell>
          <cell r="M87">
            <v>0</v>
          </cell>
          <cell r="N87" t="str">
            <v>N/A</v>
          </cell>
          <cell r="O87" t="str">
            <v>N/A</v>
          </cell>
          <cell r="P87" t="str">
            <v>N/A</v>
          </cell>
          <cell r="Q87" t="str">
            <v>N/A</v>
          </cell>
          <cell r="R87">
            <v>0</v>
          </cell>
          <cell r="S87" t="str">
            <v>N/A</v>
          </cell>
          <cell r="T87" t="str">
            <v>N/A</v>
          </cell>
          <cell r="U87" t="str">
            <v>N/A</v>
          </cell>
          <cell r="V87" t="str">
            <v>N/A</v>
          </cell>
          <cell r="W87">
            <v>0</v>
          </cell>
          <cell r="X87" t="str">
            <v>N/A</v>
          </cell>
          <cell r="Y87" t="str">
            <v>N/A</v>
          </cell>
          <cell r="Z87">
            <v>0</v>
          </cell>
          <cell r="AA87" t="str">
            <v>N/A</v>
          </cell>
          <cell r="AB87" t="str">
            <v>N/A</v>
          </cell>
          <cell r="AC87" t="str">
            <v>N/A</v>
          </cell>
        </row>
        <row r="88">
          <cell r="A88" t="str">
            <v>OCT</v>
          </cell>
          <cell r="B88" t="str">
            <v>Codes &amp; Standards</v>
          </cell>
          <cell r="C88">
            <v>4635754</v>
          </cell>
          <cell r="D88">
            <v>4635754</v>
          </cell>
          <cell r="E88">
            <v>939511.62</v>
          </cell>
          <cell r="F88">
            <v>129229.86</v>
          </cell>
          <cell r="G88" t="str">
            <v>N/A</v>
          </cell>
          <cell r="H88">
            <v>0</v>
          </cell>
          <cell r="I88" t="str">
            <v>N/A</v>
          </cell>
          <cell r="J88" t="str">
            <v>N/A</v>
          </cell>
          <cell r="K88" t="str">
            <v>N/A</v>
          </cell>
          <cell r="L88" t="str">
            <v>N/A</v>
          </cell>
          <cell r="M88">
            <v>0</v>
          </cell>
          <cell r="N88" t="str">
            <v>N/A</v>
          </cell>
          <cell r="O88" t="str">
            <v>N/A</v>
          </cell>
          <cell r="P88" t="str">
            <v>N/A</v>
          </cell>
          <cell r="Q88" t="str">
            <v>N/A</v>
          </cell>
          <cell r="R88">
            <v>0</v>
          </cell>
          <cell r="S88" t="str">
            <v>N/A</v>
          </cell>
          <cell r="T88" t="str">
            <v>N/A</v>
          </cell>
          <cell r="U88" t="str">
            <v>N/A</v>
          </cell>
          <cell r="V88" t="str">
            <v>N/A</v>
          </cell>
          <cell r="W88">
            <v>0</v>
          </cell>
          <cell r="X88" t="str">
            <v>N/A</v>
          </cell>
          <cell r="Y88" t="str">
            <v>N/A</v>
          </cell>
          <cell r="Z88">
            <v>0</v>
          </cell>
          <cell r="AA88" t="str">
            <v>N/A</v>
          </cell>
          <cell r="AB88" t="str">
            <v>N/A</v>
          </cell>
          <cell r="AC88" t="str">
            <v>N/A</v>
          </cell>
        </row>
        <row r="89">
          <cell r="A89" t="str">
            <v>OCT</v>
          </cell>
          <cell r="B89" t="str">
            <v>Emerging Technologies</v>
          </cell>
          <cell r="C89">
            <v>11260376</v>
          </cell>
          <cell r="D89">
            <v>11260376</v>
          </cell>
          <cell r="E89">
            <v>792969.61</v>
          </cell>
          <cell r="F89">
            <v>92067.39</v>
          </cell>
          <cell r="G89" t="str">
            <v>N/A</v>
          </cell>
          <cell r="H89">
            <v>0</v>
          </cell>
          <cell r="I89" t="str">
            <v>N/A</v>
          </cell>
          <cell r="J89" t="str">
            <v>N/A</v>
          </cell>
          <cell r="K89" t="str">
            <v>N/A</v>
          </cell>
          <cell r="L89" t="str">
            <v>N/A</v>
          </cell>
          <cell r="M89">
            <v>0</v>
          </cell>
          <cell r="N89" t="str">
            <v>N/A</v>
          </cell>
          <cell r="O89" t="str">
            <v>N/A</v>
          </cell>
          <cell r="P89" t="str">
            <v>N/A</v>
          </cell>
          <cell r="Q89" t="str">
            <v>N/A</v>
          </cell>
          <cell r="R89">
            <v>0</v>
          </cell>
          <cell r="S89" t="str">
            <v>N/A</v>
          </cell>
          <cell r="T89" t="str">
            <v>N/A</v>
          </cell>
          <cell r="U89" t="str">
            <v>N/A</v>
          </cell>
          <cell r="V89" t="str">
            <v>N/A</v>
          </cell>
          <cell r="W89">
            <v>0</v>
          </cell>
          <cell r="X89" t="str">
            <v>N/A</v>
          </cell>
          <cell r="Y89" t="str">
            <v>N/A</v>
          </cell>
          <cell r="Z89">
            <v>0</v>
          </cell>
          <cell r="AA89" t="str">
            <v>N/A</v>
          </cell>
          <cell r="AB89" t="str">
            <v>N/A</v>
          </cell>
          <cell r="AC89" t="str">
            <v>N/A</v>
          </cell>
        </row>
        <row r="90">
          <cell r="A90" t="str">
            <v>OCT</v>
          </cell>
          <cell r="B90" t="str">
            <v>Statewide Marketing &amp; Info</v>
          </cell>
          <cell r="C90">
            <v>26948382</v>
          </cell>
          <cell r="D90">
            <v>26948382</v>
          </cell>
          <cell r="E90">
            <v>31.590000000000298</v>
          </cell>
          <cell r="F90">
            <v>-827.13</v>
          </cell>
          <cell r="G90" t="str">
            <v>N/A</v>
          </cell>
          <cell r="H90">
            <v>0</v>
          </cell>
          <cell r="I90" t="str">
            <v>N/A</v>
          </cell>
          <cell r="J90" t="str">
            <v>N/A</v>
          </cell>
          <cell r="K90" t="str">
            <v>N/A</v>
          </cell>
          <cell r="L90" t="str">
            <v>N/A</v>
          </cell>
          <cell r="M90">
            <v>0</v>
          </cell>
          <cell r="N90" t="str">
            <v>N/A</v>
          </cell>
          <cell r="O90" t="str">
            <v>N/A</v>
          </cell>
          <cell r="P90" t="str">
            <v>N/A</v>
          </cell>
          <cell r="Q90" t="str">
            <v>N/A</v>
          </cell>
          <cell r="R90">
            <v>0</v>
          </cell>
          <cell r="S90" t="str">
            <v>N/A</v>
          </cell>
          <cell r="T90" t="str">
            <v>N/A</v>
          </cell>
          <cell r="U90" t="str">
            <v>N/A</v>
          </cell>
          <cell r="V90" t="str">
            <v>N/A</v>
          </cell>
          <cell r="W90">
            <v>0</v>
          </cell>
          <cell r="X90" t="str">
            <v>N/A</v>
          </cell>
          <cell r="Y90" t="str">
            <v>N/A</v>
          </cell>
          <cell r="Z90">
            <v>0</v>
          </cell>
          <cell r="AA90" t="str">
            <v>N/A</v>
          </cell>
          <cell r="AB90" t="str">
            <v>N/A</v>
          </cell>
          <cell r="AC90" t="str">
            <v>N/A</v>
          </cell>
        </row>
        <row r="91">
          <cell r="A91" t="str">
            <v>OCT</v>
          </cell>
          <cell r="B91" t="str">
            <v>Low Income EE (3)  (1 YR Budgets/Goals)</v>
          </cell>
          <cell r="C91">
            <v>90094498</v>
          </cell>
          <cell r="D91">
            <v>90094498</v>
          </cell>
          <cell r="E91">
            <v>68291263.909999996</v>
          </cell>
          <cell r="F91">
            <v>8032721.6799999988</v>
          </cell>
          <cell r="G91" t="str">
            <v>N/A</v>
          </cell>
          <cell r="H91">
            <v>0</v>
          </cell>
          <cell r="I91">
            <v>5551</v>
          </cell>
          <cell r="J91">
            <v>4800.8246831400002</v>
          </cell>
          <cell r="K91">
            <v>582.87790675999895</v>
          </cell>
          <cell r="L91" t="str">
            <v>N/A</v>
          </cell>
          <cell r="M91">
            <v>0</v>
          </cell>
          <cell r="N91">
            <v>26282000</v>
          </cell>
          <cell r="O91">
            <v>21879552.849999998</v>
          </cell>
          <cell r="P91">
            <v>2847883.2600000054</v>
          </cell>
          <cell r="Q91" t="str">
            <v>N/A</v>
          </cell>
          <cell r="R91">
            <v>0</v>
          </cell>
          <cell r="S91">
            <v>1370000</v>
          </cell>
          <cell r="T91">
            <v>1109436.92</v>
          </cell>
          <cell r="U91">
            <v>133973.37</v>
          </cell>
          <cell r="V91" t="str">
            <v>N/A</v>
          </cell>
          <cell r="W91">
            <v>0</v>
          </cell>
          <cell r="X91" t="str">
            <v>N/A</v>
          </cell>
          <cell r="Y91" t="str">
            <v>N/A</v>
          </cell>
          <cell r="Z91">
            <v>0</v>
          </cell>
          <cell r="AA91">
            <v>4217.9467763800012</v>
          </cell>
          <cell r="AB91">
            <v>19031669.589999992</v>
          </cell>
          <cell r="AC91">
            <v>975463.55</v>
          </cell>
        </row>
        <row r="92">
          <cell r="A92" t="str">
            <v>NOV</v>
          </cell>
          <cell r="B92" t="str">
            <v>Mass Market</v>
          </cell>
          <cell r="C92">
            <v>405857712</v>
          </cell>
          <cell r="D92">
            <v>405857712</v>
          </cell>
          <cell r="E92">
            <v>67391660.8292</v>
          </cell>
          <cell r="F92">
            <v>10159856.223600004</v>
          </cell>
          <cell r="G92">
            <v>6415905.4800000004</v>
          </cell>
          <cell r="H92">
            <v>0</v>
          </cell>
          <cell r="I92">
            <v>334053.85427348199</v>
          </cell>
          <cell r="J92">
            <v>119581.63</v>
          </cell>
          <cell r="K92">
            <v>28757.22</v>
          </cell>
          <cell r="L92">
            <v>5475.3430135999997</v>
          </cell>
          <cell r="M92">
            <v>0</v>
          </cell>
          <cell r="N92">
            <v>1728133316.3078108</v>
          </cell>
          <cell r="O92">
            <v>712281103.91999984</v>
          </cell>
          <cell r="P92">
            <v>183069007.11999977</v>
          </cell>
          <cell r="Q92">
            <v>23269994.955500003</v>
          </cell>
          <cell r="R92">
            <v>0</v>
          </cell>
          <cell r="S92">
            <v>15871656.841610486</v>
          </cell>
          <cell r="T92">
            <v>1632164.38</v>
          </cell>
          <cell r="U92">
            <v>162674.10999999999</v>
          </cell>
          <cell r="V92">
            <v>337780.93189999997</v>
          </cell>
          <cell r="W92">
            <v>0</v>
          </cell>
          <cell r="X92">
            <v>44198302.00999999</v>
          </cell>
          <cell r="Y92">
            <v>6415905.4800000004</v>
          </cell>
          <cell r="Z92">
            <v>0</v>
          </cell>
          <cell r="AA92">
            <v>90824.41</v>
          </cell>
          <cell r="AB92">
            <v>529212096.80000007</v>
          </cell>
          <cell r="AC92">
            <v>1469490.27</v>
          </cell>
        </row>
        <row r="93">
          <cell r="A93" t="str">
            <v>NOV</v>
          </cell>
          <cell r="B93" t="str">
            <v>Ag &amp; Food Processing</v>
          </cell>
          <cell r="C93">
            <v>47523134</v>
          </cell>
          <cell r="D93">
            <v>47523134</v>
          </cell>
          <cell r="E93">
            <v>4128066.4166000001</v>
          </cell>
          <cell r="F93">
            <v>950774.70529999991</v>
          </cell>
          <cell r="G93">
            <v>3463654.76</v>
          </cell>
          <cell r="H93">
            <v>0</v>
          </cell>
          <cell r="I93">
            <v>22797.08846466984</v>
          </cell>
          <cell r="J93">
            <v>2192.31</v>
          </cell>
          <cell r="K93">
            <v>261.77</v>
          </cell>
          <cell r="L93">
            <v>3108.6139999999996</v>
          </cell>
          <cell r="M93">
            <v>0</v>
          </cell>
          <cell r="N93">
            <v>164346860.9940128</v>
          </cell>
          <cell r="O93">
            <v>7193432.6100000003</v>
          </cell>
          <cell r="P93">
            <v>2343083.65</v>
          </cell>
          <cell r="Q93">
            <v>17622189.770999998</v>
          </cell>
          <cell r="R93">
            <v>0</v>
          </cell>
          <cell r="S93">
            <v>3082951.7327311719</v>
          </cell>
          <cell r="T93">
            <v>301417.74</v>
          </cell>
          <cell r="U93">
            <v>204933.24</v>
          </cell>
          <cell r="V93">
            <v>1684693.88</v>
          </cell>
          <cell r="W93">
            <v>0</v>
          </cell>
          <cell r="X93">
            <v>1010857.47</v>
          </cell>
          <cell r="Y93">
            <v>3463654.76</v>
          </cell>
          <cell r="Z93">
            <v>0</v>
          </cell>
          <cell r="AA93">
            <v>1930.54</v>
          </cell>
          <cell r="AB93">
            <v>4850348.96</v>
          </cell>
          <cell r="AC93">
            <v>96484.5</v>
          </cell>
        </row>
        <row r="94">
          <cell r="A94" t="str">
            <v>NOV</v>
          </cell>
          <cell r="B94" t="str">
            <v>Schools &amp; Colleges</v>
          </cell>
          <cell r="C94">
            <v>47568591</v>
          </cell>
          <cell r="D94">
            <v>47568591</v>
          </cell>
          <cell r="E94">
            <v>2550104.7418</v>
          </cell>
          <cell r="F94">
            <v>550067.83689999999</v>
          </cell>
          <cell r="G94">
            <v>2799649.3</v>
          </cell>
          <cell r="H94">
            <v>0</v>
          </cell>
          <cell r="I94">
            <v>28892.278794176014</v>
          </cell>
          <cell r="J94">
            <v>134.11000000000001</v>
          </cell>
          <cell r="K94">
            <v>18.2</v>
          </cell>
          <cell r="L94">
            <v>2666.0880000000002</v>
          </cell>
          <cell r="M94">
            <v>0</v>
          </cell>
          <cell r="N94">
            <v>128046825.56012681</v>
          </cell>
          <cell r="O94">
            <v>307728.65999999997</v>
          </cell>
          <cell r="P94">
            <v>9779</v>
          </cell>
          <cell r="Q94">
            <v>8465101.1280000005</v>
          </cell>
          <cell r="R94">
            <v>0</v>
          </cell>
          <cell r="S94">
            <v>2635794.0523105087</v>
          </cell>
          <cell r="T94">
            <v>-9.14</v>
          </cell>
          <cell r="U94">
            <v>29.4</v>
          </cell>
          <cell r="V94">
            <v>454939.28</v>
          </cell>
          <cell r="W94">
            <v>0</v>
          </cell>
          <cell r="X94">
            <v>256685.41</v>
          </cell>
          <cell r="Y94">
            <v>2799649.3</v>
          </cell>
          <cell r="Z94">
            <v>0</v>
          </cell>
          <cell r="AA94">
            <v>115.91</v>
          </cell>
          <cell r="AB94">
            <v>297949.65999999997</v>
          </cell>
          <cell r="AC94">
            <v>-38.54</v>
          </cell>
        </row>
        <row r="95">
          <cell r="A95" t="str">
            <v>NOV</v>
          </cell>
          <cell r="B95" t="str">
            <v>Retail Stores</v>
          </cell>
          <cell r="C95">
            <v>20850872</v>
          </cell>
          <cell r="D95">
            <v>20850872</v>
          </cell>
          <cell r="E95">
            <v>2082988.1972000001</v>
          </cell>
          <cell r="F95">
            <v>775091.2476</v>
          </cell>
          <cell r="G95">
            <v>283813.69</v>
          </cell>
          <cell r="H95">
            <v>0</v>
          </cell>
          <cell r="I95">
            <v>21271.596533140018</v>
          </cell>
          <cell r="J95">
            <v>567.29</v>
          </cell>
          <cell r="K95">
            <v>436.91</v>
          </cell>
          <cell r="L95">
            <v>634.41199999999992</v>
          </cell>
          <cell r="M95">
            <v>0</v>
          </cell>
          <cell r="N95">
            <v>125946107.22913301</v>
          </cell>
          <cell r="O95">
            <v>1521522.74</v>
          </cell>
          <cell r="P95">
            <v>770511.04</v>
          </cell>
          <cell r="Q95">
            <v>2850685.176</v>
          </cell>
          <cell r="R95">
            <v>0</v>
          </cell>
          <cell r="S95">
            <v>17583.588</v>
          </cell>
          <cell r="T95">
            <v>3543.35</v>
          </cell>
          <cell r="U95">
            <v>58.509999999999764</v>
          </cell>
          <cell r="V95">
            <v>825.7</v>
          </cell>
          <cell r="W95">
            <v>0</v>
          </cell>
          <cell r="X95">
            <v>144624.71</v>
          </cell>
          <cell r="Y95">
            <v>283813.69</v>
          </cell>
          <cell r="Z95">
            <v>0</v>
          </cell>
          <cell r="AA95">
            <v>130.38</v>
          </cell>
          <cell r="AB95">
            <v>751011.7</v>
          </cell>
          <cell r="AC95">
            <v>3484.84</v>
          </cell>
        </row>
        <row r="96">
          <cell r="A96" t="str">
            <v>NOV</v>
          </cell>
          <cell r="B96" t="str">
            <v>Fab, Prcss &amp; Hvy Indl Mfg</v>
          </cell>
          <cell r="C96">
            <v>121849249</v>
          </cell>
          <cell r="D96">
            <v>121849249</v>
          </cell>
          <cell r="E96">
            <v>5530647.4443999995</v>
          </cell>
          <cell r="F96">
            <v>1546251.8752000001</v>
          </cell>
          <cell r="G96">
            <v>10409649.98</v>
          </cell>
          <cell r="H96">
            <v>0</v>
          </cell>
          <cell r="I96">
            <v>69225.227525006732</v>
          </cell>
          <cell r="J96">
            <v>1671.11</v>
          </cell>
          <cell r="K96">
            <v>1130.8699999999999</v>
          </cell>
          <cell r="L96">
            <v>10558.698</v>
          </cell>
          <cell r="M96">
            <v>0</v>
          </cell>
          <cell r="N96">
            <v>475376401.45399302</v>
          </cell>
          <cell r="O96">
            <v>14180391.530000001</v>
          </cell>
          <cell r="P96">
            <v>9994318.4000000022</v>
          </cell>
          <cell r="Q96">
            <v>98060853.628000021</v>
          </cell>
          <cell r="R96">
            <v>0</v>
          </cell>
          <cell r="S96">
            <v>18198035.099455945</v>
          </cell>
          <cell r="T96">
            <v>1414176.6</v>
          </cell>
          <cell r="U96">
            <v>1746.5600000000559</v>
          </cell>
          <cell r="V96">
            <v>4915533.7439999999</v>
          </cell>
          <cell r="W96">
            <v>0</v>
          </cell>
          <cell r="X96">
            <v>2240772.9700000002</v>
          </cell>
          <cell r="Y96">
            <v>10409649.98</v>
          </cell>
          <cell r="Z96">
            <v>0</v>
          </cell>
          <cell r="AA96">
            <v>540.24</v>
          </cell>
          <cell r="AB96">
            <v>4186073.13</v>
          </cell>
          <cell r="AC96">
            <v>1412430.04</v>
          </cell>
        </row>
        <row r="97">
          <cell r="A97" t="str">
            <v>NOV</v>
          </cell>
          <cell r="B97" t="str">
            <v>Hi-Tech Facilities</v>
          </cell>
          <cell r="C97">
            <v>11759803</v>
          </cell>
          <cell r="D97">
            <v>11759803</v>
          </cell>
          <cell r="E97">
            <v>1759342.7905999997</v>
          </cell>
          <cell r="F97">
            <v>271645.31230000005</v>
          </cell>
          <cell r="G97">
            <v>1366150.31</v>
          </cell>
          <cell r="H97">
            <v>0</v>
          </cell>
          <cell r="I97">
            <v>6532.0886490478697</v>
          </cell>
          <cell r="J97">
            <v>155.97999999999999</v>
          </cell>
          <cell r="K97">
            <v>14.12</v>
          </cell>
          <cell r="L97">
            <v>1828.6489999999999</v>
          </cell>
          <cell r="M97">
            <v>0</v>
          </cell>
          <cell r="N97">
            <v>44364926.587099597</v>
          </cell>
          <cell r="O97">
            <v>1567046.57</v>
          </cell>
          <cell r="P97">
            <v>160297.99</v>
          </cell>
          <cell r="Q97">
            <v>21352669.561000001</v>
          </cell>
          <cell r="R97">
            <v>0</v>
          </cell>
          <cell r="S97">
            <v>25523.813309561065</v>
          </cell>
          <cell r="T97">
            <v>11088</v>
          </cell>
          <cell r="U97">
            <v>0</v>
          </cell>
          <cell r="V97">
            <v>226731.95</v>
          </cell>
          <cell r="W97">
            <v>0</v>
          </cell>
          <cell r="X97">
            <v>177019.61</v>
          </cell>
          <cell r="Y97">
            <v>1366150.31</v>
          </cell>
          <cell r="Z97">
            <v>0</v>
          </cell>
          <cell r="AA97">
            <v>141.86000000000001</v>
          </cell>
          <cell r="AB97">
            <v>1406748.58</v>
          </cell>
          <cell r="AC97">
            <v>11088</v>
          </cell>
        </row>
        <row r="98">
          <cell r="A98" t="str">
            <v>NOV</v>
          </cell>
          <cell r="B98" t="str">
            <v>Medical Facilities</v>
          </cell>
          <cell r="C98">
            <v>21407152</v>
          </cell>
          <cell r="D98">
            <v>21407152</v>
          </cell>
          <cell r="E98">
            <v>757341.75120000006</v>
          </cell>
          <cell r="F98">
            <v>78588.584600000017</v>
          </cell>
          <cell r="G98">
            <v>420616.44</v>
          </cell>
          <cell r="H98">
            <v>0</v>
          </cell>
          <cell r="I98">
            <v>27753.153177169657</v>
          </cell>
          <cell r="J98">
            <v>0</v>
          </cell>
          <cell r="K98">
            <v>0</v>
          </cell>
          <cell r="L98">
            <v>277.79800000000006</v>
          </cell>
          <cell r="M98">
            <v>0</v>
          </cell>
          <cell r="N98">
            <v>68661112.057484001</v>
          </cell>
          <cell r="O98">
            <v>0</v>
          </cell>
          <cell r="P98">
            <v>0</v>
          </cell>
          <cell r="Q98">
            <v>2174455.56</v>
          </cell>
          <cell r="R98">
            <v>0</v>
          </cell>
          <cell r="S98">
            <v>494605</v>
          </cell>
          <cell r="T98">
            <v>0</v>
          </cell>
          <cell r="U98">
            <v>0</v>
          </cell>
          <cell r="V98">
            <v>8059.8</v>
          </cell>
          <cell r="W98">
            <v>0</v>
          </cell>
          <cell r="X98">
            <v>0</v>
          </cell>
          <cell r="Y98">
            <v>420616.44</v>
          </cell>
          <cell r="Z98">
            <v>0</v>
          </cell>
          <cell r="AA98">
            <v>0</v>
          </cell>
          <cell r="AB98">
            <v>0</v>
          </cell>
          <cell r="AC98">
            <v>0</v>
          </cell>
        </row>
        <row r="99">
          <cell r="A99" t="str">
            <v>NOV</v>
          </cell>
          <cell r="B99" t="str">
            <v>Large Commercial</v>
          </cell>
          <cell r="C99">
            <v>68595302</v>
          </cell>
          <cell r="D99">
            <v>68595302</v>
          </cell>
          <cell r="E99">
            <v>4591858.4023999991</v>
          </cell>
          <cell r="F99">
            <v>1057182.8391999998</v>
          </cell>
          <cell r="G99">
            <v>2094277.94</v>
          </cell>
          <cell r="H99">
            <v>0</v>
          </cell>
          <cell r="I99">
            <v>73838.296918087362</v>
          </cell>
          <cell r="J99">
            <v>671.49</v>
          </cell>
          <cell r="K99">
            <v>220.65</v>
          </cell>
          <cell r="L99">
            <v>2662.9490000000001</v>
          </cell>
          <cell r="M99">
            <v>0</v>
          </cell>
          <cell r="N99">
            <v>219609296.0400379</v>
          </cell>
          <cell r="O99">
            <v>4426696.3499999996</v>
          </cell>
          <cell r="P99">
            <v>1106110.82</v>
          </cell>
          <cell r="Q99">
            <v>16828186.783999998</v>
          </cell>
          <cell r="R99">
            <v>0</v>
          </cell>
          <cell r="S99">
            <v>2224825.1578322467</v>
          </cell>
          <cell r="T99">
            <v>8984.06</v>
          </cell>
          <cell r="U99">
            <v>5064.76</v>
          </cell>
          <cell r="V99">
            <v>46401.68</v>
          </cell>
          <cell r="W99">
            <v>0</v>
          </cell>
          <cell r="X99">
            <v>838482.27</v>
          </cell>
          <cell r="Y99">
            <v>2094277.94</v>
          </cell>
          <cell r="Z99">
            <v>0</v>
          </cell>
          <cell r="AA99">
            <v>450.84</v>
          </cell>
          <cell r="AB99">
            <v>3320585.53</v>
          </cell>
          <cell r="AC99">
            <v>3919.3</v>
          </cell>
        </row>
        <row r="100">
          <cell r="A100" t="str">
            <v>NOV</v>
          </cell>
          <cell r="B100" t="str">
            <v>Hospitality Facilities</v>
          </cell>
          <cell r="C100">
            <v>11793097</v>
          </cell>
          <cell r="D100">
            <v>11793097</v>
          </cell>
          <cell r="E100">
            <v>1172656.2930000001</v>
          </cell>
          <cell r="F100">
            <v>105022.65150000001</v>
          </cell>
          <cell r="G100">
            <v>170246.39</v>
          </cell>
          <cell r="H100">
            <v>0</v>
          </cell>
          <cell r="I100">
            <v>7577.0826254285475</v>
          </cell>
          <cell r="J100">
            <v>40.4</v>
          </cell>
          <cell r="K100">
            <v>17.579999999999998</v>
          </cell>
          <cell r="L100">
            <v>71.984999999999999</v>
          </cell>
          <cell r="M100">
            <v>0</v>
          </cell>
          <cell r="N100">
            <v>37330060.295922801</v>
          </cell>
          <cell r="O100">
            <v>277420.71999999997</v>
          </cell>
          <cell r="P100">
            <v>136029.34</v>
          </cell>
          <cell r="Q100">
            <v>1128932.4409999999</v>
          </cell>
          <cell r="R100">
            <v>0</v>
          </cell>
          <cell r="S100">
            <v>33302.25</v>
          </cell>
          <cell r="T100">
            <v>2813.49</v>
          </cell>
          <cell r="U100">
            <v>1137.55</v>
          </cell>
          <cell r="V100">
            <v>41279.919999999998</v>
          </cell>
          <cell r="W100">
            <v>0</v>
          </cell>
          <cell r="X100">
            <v>38021.26</v>
          </cell>
          <cell r="Y100">
            <v>170246.39</v>
          </cell>
          <cell r="Z100">
            <v>0</v>
          </cell>
          <cell r="AA100">
            <v>22.82</v>
          </cell>
          <cell r="AB100">
            <v>141391.38</v>
          </cell>
          <cell r="AC100">
            <v>1675.94</v>
          </cell>
        </row>
        <row r="101">
          <cell r="A101" t="str">
            <v>NOV</v>
          </cell>
          <cell r="B101" t="str">
            <v>Res New Construction</v>
          </cell>
          <cell r="C101">
            <v>26264217</v>
          </cell>
          <cell r="D101">
            <v>26264217</v>
          </cell>
          <cell r="E101">
            <v>1990262.4524000003</v>
          </cell>
          <cell r="F101">
            <v>113027.77919999999</v>
          </cell>
          <cell r="G101">
            <v>2577925</v>
          </cell>
          <cell r="H101">
            <v>0</v>
          </cell>
          <cell r="I101">
            <v>9015.1305056540205</v>
          </cell>
          <cell r="J101">
            <v>38.770000000000003</v>
          </cell>
          <cell r="K101">
            <v>24.12</v>
          </cell>
          <cell r="L101">
            <v>1206.2935696000002</v>
          </cell>
          <cell r="M101">
            <v>0</v>
          </cell>
          <cell r="N101">
            <v>13357136.488374671</v>
          </cell>
          <cell r="O101">
            <v>36762.400000000001</v>
          </cell>
          <cell r="P101">
            <v>22461.599999999999</v>
          </cell>
          <cell r="Q101">
            <v>1659011.2</v>
          </cell>
          <cell r="R101">
            <v>0</v>
          </cell>
          <cell r="S101">
            <v>2454487.1347570699</v>
          </cell>
          <cell r="T101">
            <v>7798.98</v>
          </cell>
          <cell r="U101">
            <v>4624</v>
          </cell>
          <cell r="V101">
            <v>449065.6</v>
          </cell>
          <cell r="W101">
            <v>0</v>
          </cell>
          <cell r="X101">
            <v>168305</v>
          </cell>
          <cell r="Y101">
            <v>2577925</v>
          </cell>
          <cell r="Z101">
            <v>0</v>
          </cell>
          <cell r="AA101">
            <v>14.65</v>
          </cell>
          <cell r="AB101">
            <v>14300.8</v>
          </cell>
          <cell r="AC101">
            <v>3174.98</v>
          </cell>
        </row>
        <row r="102">
          <cell r="A102" t="str">
            <v>NOV</v>
          </cell>
          <cell r="B102" t="str">
            <v>Education &amp; Training</v>
          </cell>
          <cell r="C102">
            <v>41154602</v>
          </cell>
          <cell r="D102">
            <v>41154602</v>
          </cell>
          <cell r="E102">
            <v>8447311.8112000003</v>
          </cell>
          <cell r="F102">
            <v>1151232.4146</v>
          </cell>
          <cell r="G102" t="str">
            <v>N/A</v>
          </cell>
          <cell r="H102">
            <v>0</v>
          </cell>
          <cell r="I102" t="str">
            <v>N/A</v>
          </cell>
          <cell r="J102" t="str">
            <v>N/A</v>
          </cell>
          <cell r="K102" t="str">
            <v>N/A</v>
          </cell>
          <cell r="L102" t="str">
            <v>N/A</v>
          </cell>
          <cell r="M102">
            <v>0</v>
          </cell>
          <cell r="N102" t="str">
            <v>N/A</v>
          </cell>
          <cell r="O102" t="str">
            <v>N/A</v>
          </cell>
          <cell r="P102" t="str">
            <v>N/A</v>
          </cell>
          <cell r="Q102" t="str">
            <v>N/A</v>
          </cell>
          <cell r="R102">
            <v>0</v>
          </cell>
          <cell r="S102" t="str">
            <v>N/A</v>
          </cell>
          <cell r="T102" t="str">
            <v>N/A</v>
          </cell>
          <cell r="U102" t="str">
            <v>N/A</v>
          </cell>
          <cell r="V102" t="str">
            <v>N/A</v>
          </cell>
          <cell r="W102">
            <v>0</v>
          </cell>
          <cell r="X102" t="str">
            <v>N/A</v>
          </cell>
          <cell r="Y102" t="str">
            <v>N/A</v>
          </cell>
          <cell r="Z102">
            <v>0</v>
          </cell>
          <cell r="AA102" t="str">
            <v>N/A</v>
          </cell>
          <cell r="AB102" t="str">
            <v>N/A</v>
          </cell>
          <cell r="AC102" t="str">
            <v>N/A</v>
          </cell>
        </row>
        <row r="103">
          <cell r="A103" t="str">
            <v>NOV</v>
          </cell>
          <cell r="B103" t="str">
            <v>Codes &amp; Standards</v>
          </cell>
          <cell r="C103">
            <v>4635754</v>
          </cell>
          <cell r="D103">
            <v>4635754</v>
          </cell>
          <cell r="E103">
            <v>1070394.8400000001</v>
          </cell>
          <cell r="F103">
            <v>130883.22</v>
          </cell>
          <cell r="G103" t="str">
            <v>N/A</v>
          </cell>
          <cell r="H103">
            <v>0</v>
          </cell>
          <cell r="I103" t="str">
            <v>N/A</v>
          </cell>
          <cell r="J103" t="str">
            <v>N/A</v>
          </cell>
          <cell r="K103" t="str">
            <v>N/A</v>
          </cell>
          <cell r="L103" t="str">
            <v>N/A</v>
          </cell>
          <cell r="M103">
            <v>0</v>
          </cell>
          <cell r="N103" t="str">
            <v>N/A</v>
          </cell>
          <cell r="O103" t="str">
            <v>N/A</v>
          </cell>
          <cell r="P103" t="str">
            <v>N/A</v>
          </cell>
          <cell r="Q103" t="str">
            <v>N/A</v>
          </cell>
          <cell r="R103">
            <v>0</v>
          </cell>
          <cell r="S103" t="str">
            <v>N/A</v>
          </cell>
          <cell r="T103" t="str">
            <v>N/A</v>
          </cell>
          <cell r="U103" t="str">
            <v>N/A</v>
          </cell>
          <cell r="V103" t="str">
            <v>N/A</v>
          </cell>
          <cell r="W103">
            <v>0</v>
          </cell>
          <cell r="X103" t="str">
            <v>N/A</v>
          </cell>
          <cell r="Y103" t="str">
            <v>N/A</v>
          </cell>
          <cell r="Z103">
            <v>0</v>
          </cell>
          <cell r="AA103" t="str">
            <v>N/A</v>
          </cell>
          <cell r="AB103" t="str">
            <v>N/A</v>
          </cell>
          <cell r="AC103" t="str">
            <v>N/A</v>
          </cell>
        </row>
        <row r="104">
          <cell r="A104" t="str">
            <v>NOV</v>
          </cell>
          <cell r="B104" t="str">
            <v>Emerging Technologies</v>
          </cell>
          <cell r="C104">
            <v>11260376</v>
          </cell>
          <cell r="D104">
            <v>11260376</v>
          </cell>
          <cell r="E104">
            <v>909850.23</v>
          </cell>
          <cell r="F104">
            <v>116880.62</v>
          </cell>
          <cell r="G104" t="str">
            <v>N/A</v>
          </cell>
          <cell r="H104">
            <v>0</v>
          </cell>
          <cell r="I104" t="str">
            <v>N/A</v>
          </cell>
          <cell r="J104" t="str">
            <v>N/A</v>
          </cell>
          <cell r="K104" t="str">
            <v>N/A</v>
          </cell>
          <cell r="L104" t="str">
            <v>N/A</v>
          </cell>
          <cell r="M104">
            <v>0</v>
          </cell>
          <cell r="N104" t="str">
            <v>N/A</v>
          </cell>
          <cell r="O104" t="str">
            <v>N/A</v>
          </cell>
          <cell r="P104" t="str">
            <v>N/A</v>
          </cell>
          <cell r="Q104" t="str">
            <v>N/A</v>
          </cell>
          <cell r="R104">
            <v>0</v>
          </cell>
          <cell r="S104" t="str">
            <v>N/A</v>
          </cell>
          <cell r="T104" t="str">
            <v>N/A</v>
          </cell>
          <cell r="U104" t="str">
            <v>N/A</v>
          </cell>
          <cell r="V104" t="str">
            <v>N/A</v>
          </cell>
          <cell r="W104">
            <v>0</v>
          </cell>
          <cell r="X104" t="str">
            <v>N/A</v>
          </cell>
          <cell r="Y104" t="str">
            <v>N/A</v>
          </cell>
          <cell r="Z104">
            <v>0</v>
          </cell>
          <cell r="AA104" t="str">
            <v>N/A</v>
          </cell>
          <cell r="AB104" t="str">
            <v>N/A</v>
          </cell>
          <cell r="AC104" t="str">
            <v>N/A</v>
          </cell>
        </row>
        <row r="105">
          <cell r="A105" t="str">
            <v>NOV</v>
          </cell>
          <cell r="B105" t="str">
            <v>Statewide Marketing &amp; Info</v>
          </cell>
          <cell r="C105">
            <v>26948382</v>
          </cell>
          <cell r="D105">
            <v>26948382</v>
          </cell>
          <cell r="E105">
            <v>31.59</v>
          </cell>
          <cell r="F105">
            <v>0</v>
          </cell>
          <cell r="G105" t="str">
            <v>N/A</v>
          </cell>
          <cell r="H105">
            <v>0</v>
          </cell>
          <cell r="I105" t="str">
            <v>N/A</v>
          </cell>
          <cell r="J105" t="str">
            <v>N/A</v>
          </cell>
          <cell r="K105" t="str">
            <v>N/A</v>
          </cell>
          <cell r="L105" t="str">
            <v>N/A</v>
          </cell>
          <cell r="M105">
            <v>0</v>
          </cell>
          <cell r="N105" t="str">
            <v>N/A</v>
          </cell>
          <cell r="O105" t="str">
            <v>N/A</v>
          </cell>
          <cell r="P105" t="str">
            <v>N/A</v>
          </cell>
          <cell r="Q105" t="str">
            <v>N/A</v>
          </cell>
          <cell r="R105">
            <v>0</v>
          </cell>
          <cell r="S105" t="str">
            <v>N/A</v>
          </cell>
          <cell r="T105" t="str">
            <v>N/A</v>
          </cell>
          <cell r="U105" t="str">
            <v>N/A</v>
          </cell>
          <cell r="V105" t="str">
            <v>N/A</v>
          </cell>
          <cell r="W105">
            <v>0</v>
          </cell>
          <cell r="X105" t="str">
            <v>N/A</v>
          </cell>
          <cell r="Y105" t="str">
            <v>N/A</v>
          </cell>
          <cell r="Z105">
            <v>0</v>
          </cell>
          <cell r="AA105" t="str">
            <v>N/A</v>
          </cell>
          <cell r="AB105" t="str">
            <v>N/A</v>
          </cell>
          <cell r="AC105" t="str">
            <v>N/A</v>
          </cell>
        </row>
        <row r="106">
          <cell r="A106" t="str">
            <v>NOV</v>
          </cell>
          <cell r="B106" t="str">
            <v>Low Income EE (3)  (1 YR Budgets/Goals)</v>
          </cell>
          <cell r="C106">
            <v>90094498</v>
          </cell>
          <cell r="D106">
            <v>90094498</v>
          </cell>
          <cell r="E106">
            <v>74998760.829999998</v>
          </cell>
          <cell r="F106">
            <v>6707496.9200000009</v>
          </cell>
          <cell r="G106" t="str">
            <v>N/A</v>
          </cell>
          <cell r="H106">
            <v>0</v>
          </cell>
          <cell r="I106">
            <v>5551</v>
          </cell>
          <cell r="J106">
            <v>5179.7727630100007</v>
          </cell>
          <cell r="K106">
            <v>378.94807987000058</v>
          </cell>
          <cell r="L106" t="str">
            <v>N/A</v>
          </cell>
          <cell r="M106">
            <v>0</v>
          </cell>
          <cell r="N106">
            <v>26282000</v>
          </cell>
          <cell r="O106">
            <v>23791394.990000002</v>
          </cell>
          <cell r="P106">
            <v>1911842.14</v>
          </cell>
          <cell r="Q106" t="str">
            <v>N/A</v>
          </cell>
          <cell r="R106">
            <v>0</v>
          </cell>
          <cell r="S106">
            <v>1370000</v>
          </cell>
          <cell r="T106">
            <v>1200944.03</v>
          </cell>
          <cell r="U106">
            <v>91507.10999999987</v>
          </cell>
          <cell r="V106" t="str">
            <v>N/A</v>
          </cell>
          <cell r="W106">
            <v>0</v>
          </cell>
          <cell r="X106" t="str">
            <v>N/A</v>
          </cell>
          <cell r="Y106" t="str">
            <v>N/A</v>
          </cell>
          <cell r="Z106">
            <v>0</v>
          </cell>
          <cell r="AA106">
            <v>4800.8246831400002</v>
          </cell>
          <cell r="AB106">
            <v>21879552.849999998</v>
          </cell>
          <cell r="AC106">
            <v>1109436.92</v>
          </cell>
        </row>
        <row r="107">
          <cell r="A107" t="str">
            <v>DEC</v>
          </cell>
          <cell r="B107" t="str">
            <v>Mass Market</v>
          </cell>
          <cell r="C107">
            <v>405857712</v>
          </cell>
          <cell r="D107">
            <v>405857712</v>
          </cell>
          <cell r="E107">
            <v>83705229.187600002</v>
          </cell>
          <cell r="F107">
            <v>16313568.358399998</v>
          </cell>
          <cell r="G107">
            <v>5635371.4000000004</v>
          </cell>
          <cell r="H107">
            <v>0</v>
          </cell>
          <cell r="I107">
            <v>334053.85427348199</v>
          </cell>
          <cell r="J107">
            <v>134550.84813269999</v>
          </cell>
          <cell r="K107">
            <v>14969.218132699985</v>
          </cell>
          <cell r="L107">
            <v>3818.0863101</v>
          </cell>
          <cell r="M107">
            <v>0</v>
          </cell>
          <cell r="N107">
            <v>1728133316.3078108</v>
          </cell>
          <cell r="O107">
            <v>787764525.20319998</v>
          </cell>
          <cell r="P107">
            <v>75483421.283200145</v>
          </cell>
          <cell r="Q107">
            <v>18481395.405099999</v>
          </cell>
          <cell r="R107">
            <v>0</v>
          </cell>
          <cell r="S107">
            <v>15871656.841610486</v>
          </cell>
          <cell r="T107">
            <v>3054884.9718999998</v>
          </cell>
          <cell r="U107">
            <v>1422720.5918999999</v>
          </cell>
          <cell r="V107">
            <v>91714.428799999994</v>
          </cell>
          <cell r="W107">
            <v>0</v>
          </cell>
          <cell r="X107">
            <v>52171257.509999998</v>
          </cell>
          <cell r="Y107">
            <v>5635371.4000000004</v>
          </cell>
          <cell r="Z107">
            <v>0</v>
          </cell>
          <cell r="AA107">
            <v>119581.63</v>
          </cell>
          <cell r="AB107">
            <v>712281103.91999984</v>
          </cell>
          <cell r="AC107">
            <v>1632164.38</v>
          </cell>
        </row>
        <row r="108">
          <cell r="A108" t="str">
            <v>DEC</v>
          </cell>
          <cell r="B108" t="str">
            <v>Ag &amp; Food Processing</v>
          </cell>
          <cell r="C108">
            <v>47523134</v>
          </cell>
          <cell r="D108">
            <v>47523134</v>
          </cell>
          <cell r="E108">
            <v>6374090.0773</v>
          </cell>
          <cell r="F108">
            <v>2246023.6607000004</v>
          </cell>
          <cell r="G108">
            <v>3187790.57</v>
          </cell>
          <cell r="H108">
            <v>0</v>
          </cell>
          <cell r="I108">
            <v>22797.08846466984</v>
          </cell>
          <cell r="J108">
            <v>3307.567</v>
          </cell>
          <cell r="K108">
            <v>1115.2570000000001</v>
          </cell>
          <cell r="L108">
            <v>3512.3609999999999</v>
          </cell>
          <cell r="M108">
            <v>0</v>
          </cell>
          <cell r="N108">
            <v>164346860.9940128</v>
          </cell>
          <cell r="O108">
            <v>10418546.109999999</v>
          </cell>
          <cell r="P108">
            <v>3225113.5</v>
          </cell>
          <cell r="Q108">
            <v>21501861.487</v>
          </cell>
          <cell r="R108">
            <v>0</v>
          </cell>
          <cell r="S108">
            <v>3082951.7327311719</v>
          </cell>
          <cell r="T108">
            <v>1320746.1399999999</v>
          </cell>
          <cell r="U108">
            <v>1019328.4</v>
          </cell>
          <cell r="V108">
            <v>1101306.22</v>
          </cell>
          <cell r="W108">
            <v>0</v>
          </cell>
          <cell r="X108">
            <v>2206246.11</v>
          </cell>
          <cell r="Y108">
            <v>3187790.57</v>
          </cell>
          <cell r="Z108">
            <v>0</v>
          </cell>
          <cell r="AA108">
            <v>2192.31</v>
          </cell>
          <cell r="AB108">
            <v>7193432.6100000003</v>
          </cell>
          <cell r="AC108">
            <v>301417.74</v>
          </cell>
        </row>
        <row r="109">
          <cell r="A109" t="str">
            <v>DEC</v>
          </cell>
          <cell r="B109" t="str">
            <v>Schools &amp; Colleges</v>
          </cell>
          <cell r="C109">
            <v>47568591</v>
          </cell>
          <cell r="D109">
            <v>47568591</v>
          </cell>
          <cell r="E109">
            <v>4516542.9128999999</v>
          </cell>
          <cell r="F109">
            <v>1966438.1711000002</v>
          </cell>
          <cell r="G109">
            <v>3043061.19</v>
          </cell>
          <cell r="H109">
            <v>0</v>
          </cell>
          <cell r="I109">
            <v>28892.278794176014</v>
          </cell>
          <cell r="J109">
            <v>298.20499999999998</v>
          </cell>
          <cell r="K109">
            <v>164.095</v>
          </cell>
          <cell r="L109">
            <v>3935.1039999999998</v>
          </cell>
          <cell r="M109">
            <v>0</v>
          </cell>
          <cell r="N109">
            <v>128046825.56012681</v>
          </cell>
          <cell r="O109">
            <v>1441889.26</v>
          </cell>
          <cell r="P109">
            <v>1134160.6000000001</v>
          </cell>
          <cell r="Q109">
            <v>9117320.1279999986</v>
          </cell>
          <cell r="R109">
            <v>0</v>
          </cell>
          <cell r="S109">
            <v>2635794.0523105087</v>
          </cell>
          <cell r="T109">
            <v>80034.86</v>
          </cell>
          <cell r="U109">
            <v>80044</v>
          </cell>
          <cell r="V109">
            <v>462348.36</v>
          </cell>
          <cell r="W109">
            <v>0</v>
          </cell>
          <cell r="X109">
            <v>874642.96</v>
          </cell>
          <cell r="Y109">
            <v>3043061.19</v>
          </cell>
          <cell r="Z109">
            <v>0</v>
          </cell>
          <cell r="AA109">
            <v>134.11000000000001</v>
          </cell>
          <cell r="AB109">
            <v>307728.65999999997</v>
          </cell>
          <cell r="AC109">
            <v>-9.14</v>
          </cell>
        </row>
        <row r="110">
          <cell r="A110" t="str">
            <v>DEC</v>
          </cell>
          <cell r="B110" t="str">
            <v>Retail Stores</v>
          </cell>
          <cell r="C110">
            <v>20850872</v>
          </cell>
          <cell r="D110">
            <v>20850872</v>
          </cell>
          <cell r="E110">
            <v>3142025.6816000002</v>
          </cell>
          <cell r="F110">
            <v>1059037.4844000002</v>
          </cell>
          <cell r="G110">
            <v>272074.81</v>
          </cell>
          <cell r="H110">
            <v>0</v>
          </cell>
          <cell r="I110">
            <v>21271.596533140018</v>
          </cell>
          <cell r="J110">
            <v>796.04600000000005</v>
          </cell>
          <cell r="K110">
            <v>228.75600000000009</v>
          </cell>
          <cell r="L110">
            <v>529.43200000000002</v>
          </cell>
          <cell r="M110">
            <v>0</v>
          </cell>
          <cell r="N110">
            <v>125946107.22913301</v>
          </cell>
          <cell r="O110">
            <v>2115449.2000000002</v>
          </cell>
          <cell r="P110">
            <v>593926.46</v>
          </cell>
          <cell r="Q110">
            <v>3370742.1289999997</v>
          </cell>
          <cell r="R110">
            <v>0</v>
          </cell>
          <cell r="S110">
            <v>17583.588</v>
          </cell>
          <cell r="T110">
            <v>6986.51</v>
          </cell>
          <cell r="U110">
            <v>3443.16</v>
          </cell>
          <cell r="V110">
            <v>1183.22</v>
          </cell>
          <cell r="W110">
            <v>0</v>
          </cell>
          <cell r="X110">
            <v>258388.52</v>
          </cell>
          <cell r="Y110">
            <v>272074.81</v>
          </cell>
          <cell r="Z110">
            <v>0</v>
          </cell>
          <cell r="AA110">
            <v>567.29</v>
          </cell>
          <cell r="AB110">
            <v>1521522.74</v>
          </cell>
          <cell r="AC110">
            <v>3543.35</v>
          </cell>
        </row>
        <row r="111">
          <cell r="A111" t="str">
            <v>DEC</v>
          </cell>
          <cell r="B111" t="str">
            <v>Fab, Prcss &amp; Hvy Indl Mfg</v>
          </cell>
          <cell r="C111">
            <v>121849249</v>
          </cell>
          <cell r="D111">
            <v>121849249</v>
          </cell>
          <cell r="E111">
            <v>10314198.5132</v>
          </cell>
          <cell r="F111">
            <v>4783551.0687999995</v>
          </cell>
          <cell r="G111">
            <v>8823807.8800000008</v>
          </cell>
          <cell r="H111">
            <v>0</v>
          </cell>
          <cell r="I111">
            <v>69225.227525006732</v>
          </cell>
          <cell r="J111">
            <v>3771.4679999999998</v>
          </cell>
          <cell r="K111">
            <v>2100.3580000000002</v>
          </cell>
          <cell r="L111">
            <v>8550.5370000000003</v>
          </cell>
          <cell r="M111">
            <v>0</v>
          </cell>
          <cell r="N111">
            <v>475376401.45399302</v>
          </cell>
          <cell r="O111">
            <v>34448673.093999997</v>
          </cell>
          <cell r="P111">
            <v>20268281.563999996</v>
          </cell>
          <cell r="Q111">
            <v>76091752.098000005</v>
          </cell>
          <cell r="R111">
            <v>0</v>
          </cell>
          <cell r="S111">
            <v>18198035.099455945</v>
          </cell>
          <cell r="T111">
            <v>3301966.22</v>
          </cell>
          <cell r="U111">
            <v>1887789.62</v>
          </cell>
          <cell r="V111">
            <v>4321845.1279999996</v>
          </cell>
          <cell r="W111">
            <v>0</v>
          </cell>
          <cell r="X111">
            <v>5360233.57</v>
          </cell>
          <cell r="Y111">
            <v>8823807.8800000008</v>
          </cell>
          <cell r="Z111">
            <v>0</v>
          </cell>
          <cell r="AA111">
            <v>1671.11</v>
          </cell>
          <cell r="AB111">
            <v>14180391.530000001</v>
          </cell>
          <cell r="AC111">
            <v>1414176.6</v>
          </cell>
        </row>
        <row r="112">
          <cell r="A112" t="str">
            <v>DEC</v>
          </cell>
          <cell r="B112" t="str">
            <v>Hi-Tech Facilities</v>
          </cell>
          <cell r="C112">
            <v>11759803</v>
          </cell>
          <cell r="D112">
            <v>11759803</v>
          </cell>
          <cell r="E112">
            <v>2222920.8943000003</v>
          </cell>
          <cell r="F112">
            <v>463578.10369999998</v>
          </cell>
          <cell r="G112">
            <v>1963539.69</v>
          </cell>
          <cell r="H112">
            <v>0</v>
          </cell>
          <cell r="I112">
            <v>6532.0886490478697</v>
          </cell>
          <cell r="J112">
            <v>261.48199999999997</v>
          </cell>
          <cell r="K112">
            <v>105.50199999999998</v>
          </cell>
          <cell r="L112">
            <v>2133.1709999999998</v>
          </cell>
          <cell r="M112">
            <v>0</v>
          </cell>
          <cell r="N112">
            <v>44364926.587099597</v>
          </cell>
          <cell r="O112">
            <v>2523705.67</v>
          </cell>
          <cell r="P112">
            <v>956659.1</v>
          </cell>
          <cell r="Q112">
            <v>24206216.894000001</v>
          </cell>
          <cell r="R112">
            <v>0</v>
          </cell>
          <cell r="S112">
            <v>25523.813309561065</v>
          </cell>
          <cell r="T112">
            <v>38484.949999999997</v>
          </cell>
          <cell r="U112">
            <v>27396.95</v>
          </cell>
          <cell r="V112">
            <v>493980.4</v>
          </cell>
          <cell r="W112">
            <v>0</v>
          </cell>
          <cell r="X112">
            <v>311596.42</v>
          </cell>
          <cell r="Y112">
            <v>1963539.69</v>
          </cell>
          <cell r="Z112">
            <v>0</v>
          </cell>
          <cell r="AA112">
            <v>155.97999999999999</v>
          </cell>
          <cell r="AB112">
            <v>1567046.57</v>
          </cell>
          <cell r="AC112">
            <v>11088</v>
          </cell>
        </row>
        <row r="113">
          <cell r="A113" t="str">
            <v>DEC</v>
          </cell>
          <cell r="B113" t="str">
            <v>Medical Facilities</v>
          </cell>
          <cell r="C113">
            <v>21407152</v>
          </cell>
          <cell r="D113">
            <v>21407152</v>
          </cell>
          <cell r="E113">
            <v>914670.98860000004</v>
          </cell>
          <cell r="F113">
            <v>157329.23740000001</v>
          </cell>
          <cell r="G113">
            <v>478444.44</v>
          </cell>
          <cell r="H113">
            <v>0</v>
          </cell>
          <cell r="I113">
            <v>27753.153177169657</v>
          </cell>
          <cell r="J113">
            <v>0</v>
          </cell>
          <cell r="K113">
            <v>0</v>
          </cell>
          <cell r="L113">
            <v>343.22280000000001</v>
          </cell>
          <cell r="M113">
            <v>0</v>
          </cell>
          <cell r="N113">
            <v>68661112.057484001</v>
          </cell>
          <cell r="O113">
            <v>0</v>
          </cell>
          <cell r="P113">
            <v>0</v>
          </cell>
          <cell r="Q113">
            <v>2467718.824</v>
          </cell>
          <cell r="R113">
            <v>0</v>
          </cell>
          <cell r="S113">
            <v>494605</v>
          </cell>
          <cell r="T113">
            <v>0</v>
          </cell>
          <cell r="U113">
            <v>0</v>
          </cell>
          <cell r="V113">
            <v>25149.53</v>
          </cell>
          <cell r="W113">
            <v>0</v>
          </cell>
          <cell r="X113">
            <v>16035</v>
          </cell>
          <cell r="Y113">
            <v>478444.44</v>
          </cell>
          <cell r="Z113">
            <v>0</v>
          </cell>
          <cell r="AA113">
            <v>0</v>
          </cell>
          <cell r="AB113">
            <v>0</v>
          </cell>
          <cell r="AC113">
            <v>0</v>
          </cell>
        </row>
        <row r="114">
          <cell r="A114" t="str">
            <v>DEC</v>
          </cell>
          <cell r="B114" t="str">
            <v>Large Commercial</v>
          </cell>
          <cell r="C114">
            <v>68595302</v>
          </cell>
          <cell r="D114">
            <v>68595302</v>
          </cell>
          <cell r="E114">
            <v>6407950.9772000005</v>
          </cell>
          <cell r="F114">
            <v>1816092.5747999998</v>
          </cell>
          <cell r="G114">
            <v>2209841.46</v>
          </cell>
          <cell r="H114">
            <v>0</v>
          </cell>
          <cell r="I114">
            <v>73838.296918087362</v>
          </cell>
          <cell r="J114">
            <v>858.02</v>
          </cell>
          <cell r="K114">
            <v>186.53</v>
          </cell>
          <cell r="L114">
            <v>2866.11</v>
          </cell>
          <cell r="M114">
            <v>0</v>
          </cell>
          <cell r="N114">
            <v>219609296.0400379</v>
          </cell>
          <cell r="O114">
            <v>5672999.6500000004</v>
          </cell>
          <cell r="P114">
            <v>1246303.3</v>
          </cell>
          <cell r="Q114">
            <v>18133806.164000001</v>
          </cell>
          <cell r="R114">
            <v>0</v>
          </cell>
          <cell r="S114">
            <v>2224825.1578322467</v>
          </cell>
          <cell r="T114">
            <v>79994.16</v>
          </cell>
          <cell r="U114">
            <v>71010.100000000006</v>
          </cell>
          <cell r="V114">
            <v>42907.28</v>
          </cell>
          <cell r="W114">
            <v>0</v>
          </cell>
          <cell r="X114">
            <v>1301257.6399999999</v>
          </cell>
          <cell r="Y114">
            <v>2209841.46</v>
          </cell>
          <cell r="Z114">
            <v>0</v>
          </cell>
          <cell r="AA114">
            <v>671.49</v>
          </cell>
          <cell r="AB114">
            <v>4426696.3499999996</v>
          </cell>
          <cell r="AC114">
            <v>8984.06</v>
          </cell>
        </row>
        <row r="115">
          <cell r="A115" t="str">
            <v>DEC</v>
          </cell>
          <cell r="B115" t="str">
            <v>Hospitality Facilities</v>
          </cell>
          <cell r="C115">
            <v>11793097</v>
          </cell>
          <cell r="D115">
            <v>11793097</v>
          </cell>
          <cell r="E115">
            <v>1598026.5715000001</v>
          </cell>
          <cell r="F115">
            <v>425370.27850000001</v>
          </cell>
          <cell r="G115">
            <v>143944.22</v>
          </cell>
          <cell r="H115">
            <v>0</v>
          </cell>
          <cell r="I115">
            <v>7577.0826254285475</v>
          </cell>
          <cell r="J115">
            <v>62.559000000000005</v>
          </cell>
          <cell r="K115">
            <v>22.159000000000006</v>
          </cell>
          <cell r="L115">
            <v>71.984999999999999</v>
          </cell>
          <cell r="M115">
            <v>0</v>
          </cell>
          <cell r="N115">
            <v>37330060.295922801</v>
          </cell>
          <cell r="O115">
            <v>395766.85</v>
          </cell>
          <cell r="P115">
            <v>118346.13</v>
          </cell>
          <cell r="Q115">
            <v>968624.321</v>
          </cell>
          <cell r="R115">
            <v>0</v>
          </cell>
          <cell r="S115">
            <v>33302.25</v>
          </cell>
          <cell r="T115">
            <v>16872.503000000001</v>
          </cell>
          <cell r="U115">
            <v>14059.013000000001</v>
          </cell>
          <cell r="V115">
            <v>39307.32</v>
          </cell>
          <cell r="W115">
            <v>0</v>
          </cell>
          <cell r="X115">
            <v>67613.94</v>
          </cell>
          <cell r="Y115">
            <v>143944.22</v>
          </cell>
          <cell r="Z115">
            <v>0</v>
          </cell>
          <cell r="AA115">
            <v>40.4</v>
          </cell>
          <cell r="AB115">
            <v>277420.71999999997</v>
          </cell>
          <cell r="AC115">
            <v>2813.49</v>
          </cell>
        </row>
        <row r="116">
          <cell r="A116" t="str">
            <v>DEC</v>
          </cell>
          <cell r="B116" t="str">
            <v>Res New Construction</v>
          </cell>
          <cell r="C116">
            <v>26264217</v>
          </cell>
          <cell r="D116">
            <v>26264217</v>
          </cell>
          <cell r="E116">
            <v>2402364.3272000002</v>
          </cell>
          <cell r="F116">
            <v>412101.87480000005</v>
          </cell>
          <cell r="G116">
            <v>2426515</v>
          </cell>
          <cell r="H116">
            <v>0</v>
          </cell>
          <cell r="I116">
            <v>9015.1305056540205</v>
          </cell>
          <cell r="J116">
            <v>56.656323199999996</v>
          </cell>
          <cell r="K116">
            <v>17.886323199999993</v>
          </cell>
          <cell r="L116">
            <v>1095.6832672</v>
          </cell>
          <cell r="M116">
            <v>0</v>
          </cell>
          <cell r="N116">
            <v>13357136.488374671</v>
          </cell>
          <cell r="O116">
            <v>81976</v>
          </cell>
          <cell r="P116">
            <v>45213.599999999999</v>
          </cell>
          <cell r="Q116">
            <v>1414298.4</v>
          </cell>
          <cell r="R116">
            <v>0</v>
          </cell>
          <cell r="S116">
            <v>2454487.1347570699</v>
          </cell>
          <cell r="T116">
            <v>11307.776</v>
          </cell>
          <cell r="U116">
            <v>3508.7960000000003</v>
          </cell>
          <cell r="V116">
            <v>432518.40000000002</v>
          </cell>
          <cell r="W116">
            <v>0</v>
          </cell>
          <cell r="X116">
            <v>204515</v>
          </cell>
          <cell r="Y116">
            <v>2426515</v>
          </cell>
          <cell r="Z116">
            <v>0</v>
          </cell>
          <cell r="AA116">
            <v>38.770000000000003</v>
          </cell>
          <cell r="AB116">
            <v>36762.400000000001</v>
          </cell>
          <cell r="AC116">
            <v>7798.98</v>
          </cell>
        </row>
        <row r="117">
          <cell r="A117" t="str">
            <v>DEC</v>
          </cell>
          <cell r="B117" t="str">
            <v>Education &amp; Training</v>
          </cell>
          <cell r="C117">
            <v>41154602</v>
          </cell>
          <cell r="D117">
            <v>41154602</v>
          </cell>
          <cell r="E117">
            <v>9755857.8486000001</v>
          </cell>
          <cell r="F117">
            <v>1308546.0374</v>
          </cell>
          <cell r="G117" t="str">
            <v>N/A</v>
          </cell>
          <cell r="H117">
            <v>0</v>
          </cell>
          <cell r="I117" t="str">
            <v>N/A</v>
          </cell>
          <cell r="J117" t="str">
            <v>N/A</v>
          </cell>
          <cell r="K117" t="str">
            <v>N/A</v>
          </cell>
          <cell r="L117" t="str">
            <v>N/A</v>
          </cell>
          <cell r="M117">
            <v>0</v>
          </cell>
          <cell r="N117" t="str">
            <v>N/A</v>
          </cell>
          <cell r="O117" t="str">
            <v>N/A</v>
          </cell>
          <cell r="P117" t="str">
            <v>N/A</v>
          </cell>
          <cell r="Q117" t="str">
            <v>N/A</v>
          </cell>
          <cell r="R117">
            <v>0</v>
          </cell>
          <cell r="S117" t="str">
            <v>N/A</v>
          </cell>
          <cell r="T117" t="str">
            <v>N/A</v>
          </cell>
          <cell r="U117" t="str">
            <v>N/A</v>
          </cell>
          <cell r="V117" t="str">
            <v>N/A</v>
          </cell>
          <cell r="W117">
            <v>0</v>
          </cell>
          <cell r="X117" t="str">
            <v>N/A</v>
          </cell>
          <cell r="Y117" t="str">
            <v>N/A</v>
          </cell>
          <cell r="Z117">
            <v>0</v>
          </cell>
          <cell r="AA117" t="str">
            <v>N/A</v>
          </cell>
          <cell r="AB117" t="str">
            <v>N/A</v>
          </cell>
          <cell r="AC117" t="str">
            <v>N/A</v>
          </cell>
        </row>
        <row r="118">
          <cell r="A118" t="str">
            <v>DEC</v>
          </cell>
          <cell r="B118" t="str">
            <v>Codes &amp; Standards</v>
          </cell>
          <cell r="C118">
            <v>4635754</v>
          </cell>
          <cell r="D118">
            <v>4635754</v>
          </cell>
          <cell r="E118">
            <v>1006937.13</v>
          </cell>
          <cell r="F118">
            <v>-63457.71</v>
          </cell>
          <cell r="G118" t="str">
            <v>N/A</v>
          </cell>
          <cell r="H118">
            <v>0</v>
          </cell>
          <cell r="I118" t="str">
            <v>N/A</v>
          </cell>
          <cell r="J118">
            <v>11490</v>
          </cell>
          <cell r="K118" t="str">
            <v>N/A</v>
          </cell>
          <cell r="L118" t="str">
            <v>N/A</v>
          </cell>
          <cell r="M118">
            <v>0</v>
          </cell>
          <cell r="N118" t="str">
            <v>N/A</v>
          </cell>
          <cell r="O118">
            <v>38000000</v>
          </cell>
          <cell r="P118" t="str">
            <v>N/A</v>
          </cell>
          <cell r="Q118" t="str">
            <v>N/A</v>
          </cell>
          <cell r="R118">
            <v>0</v>
          </cell>
          <cell r="S118" t="str">
            <v>N/A</v>
          </cell>
          <cell r="T118">
            <v>950000</v>
          </cell>
          <cell r="U118" t="str">
            <v>N/A</v>
          </cell>
          <cell r="V118" t="str">
            <v>N/A</v>
          </cell>
          <cell r="W118">
            <v>0</v>
          </cell>
          <cell r="X118" t="str">
            <v>N/A</v>
          </cell>
          <cell r="Y118" t="str">
            <v>N/A</v>
          </cell>
          <cell r="Z118">
            <v>0</v>
          </cell>
          <cell r="AA118" t="str">
            <v>N/A</v>
          </cell>
          <cell r="AB118" t="str">
            <v>N/A</v>
          </cell>
          <cell r="AC118" t="str">
            <v>N/A</v>
          </cell>
        </row>
        <row r="119">
          <cell r="A119" t="str">
            <v>DEC</v>
          </cell>
          <cell r="B119" t="str">
            <v>Emerging Technologies</v>
          </cell>
          <cell r="C119">
            <v>11260376</v>
          </cell>
          <cell r="D119">
            <v>11260376</v>
          </cell>
          <cell r="E119">
            <v>1171262.0900000001</v>
          </cell>
          <cell r="F119">
            <v>261411.86</v>
          </cell>
          <cell r="G119" t="str">
            <v>N/A</v>
          </cell>
          <cell r="H119">
            <v>0</v>
          </cell>
          <cell r="I119" t="str">
            <v>N/A</v>
          </cell>
          <cell r="J119" t="str">
            <v>N/A</v>
          </cell>
          <cell r="K119" t="str">
            <v>N/A</v>
          </cell>
          <cell r="L119" t="str">
            <v>N/A</v>
          </cell>
          <cell r="M119">
            <v>0</v>
          </cell>
          <cell r="N119" t="str">
            <v>N/A</v>
          </cell>
          <cell r="O119" t="str">
            <v>N/A</v>
          </cell>
          <cell r="P119" t="str">
            <v>N/A</v>
          </cell>
          <cell r="Q119" t="str">
            <v>N/A</v>
          </cell>
          <cell r="R119">
            <v>0</v>
          </cell>
          <cell r="S119" t="str">
            <v>N/A</v>
          </cell>
          <cell r="T119" t="str">
            <v>N/A</v>
          </cell>
          <cell r="U119" t="str">
            <v>N/A</v>
          </cell>
          <cell r="V119" t="str">
            <v>N/A</v>
          </cell>
          <cell r="W119">
            <v>0</v>
          </cell>
          <cell r="X119" t="str">
            <v>N/A</v>
          </cell>
          <cell r="Y119" t="str">
            <v>N/A</v>
          </cell>
          <cell r="Z119">
            <v>0</v>
          </cell>
          <cell r="AA119" t="str">
            <v>N/A</v>
          </cell>
          <cell r="AB119" t="str">
            <v>N/A</v>
          </cell>
          <cell r="AC119" t="str">
            <v>N/A</v>
          </cell>
        </row>
        <row r="120">
          <cell r="A120" t="str">
            <v>DEC</v>
          </cell>
          <cell r="B120" t="str">
            <v>Statewide Marketing &amp; Info</v>
          </cell>
          <cell r="C120">
            <v>26948382</v>
          </cell>
          <cell r="D120">
            <v>26948382</v>
          </cell>
          <cell r="E120">
            <v>8700334.5899999999</v>
          </cell>
          <cell r="F120">
            <v>8700303</v>
          </cell>
          <cell r="G120" t="str">
            <v>N/A</v>
          </cell>
          <cell r="H120">
            <v>0</v>
          </cell>
          <cell r="I120" t="str">
            <v>N/A</v>
          </cell>
          <cell r="J120" t="str">
            <v>N/A</v>
          </cell>
          <cell r="K120" t="str">
            <v>N/A</v>
          </cell>
          <cell r="L120" t="str">
            <v>N/A</v>
          </cell>
          <cell r="M120">
            <v>0</v>
          </cell>
          <cell r="N120" t="str">
            <v>N/A</v>
          </cell>
          <cell r="O120" t="str">
            <v>N/A</v>
          </cell>
          <cell r="P120" t="str">
            <v>N/A</v>
          </cell>
          <cell r="Q120" t="str">
            <v>N/A</v>
          </cell>
          <cell r="R120">
            <v>0</v>
          </cell>
          <cell r="S120" t="str">
            <v>N/A</v>
          </cell>
          <cell r="T120" t="str">
            <v>N/A</v>
          </cell>
          <cell r="U120" t="str">
            <v>N/A</v>
          </cell>
          <cell r="V120" t="str">
            <v>N/A</v>
          </cell>
          <cell r="W120">
            <v>0</v>
          </cell>
          <cell r="X120" t="str">
            <v>N/A</v>
          </cell>
          <cell r="Y120" t="str">
            <v>N/A</v>
          </cell>
          <cell r="Z120">
            <v>0</v>
          </cell>
          <cell r="AA120" t="str">
            <v>N/A</v>
          </cell>
          <cell r="AB120" t="str">
            <v>N/A</v>
          </cell>
          <cell r="AC120" t="str">
            <v>N/A</v>
          </cell>
        </row>
        <row r="121">
          <cell r="A121" t="str">
            <v>DEC</v>
          </cell>
          <cell r="B121" t="str">
            <v>Low Income EE (3)  (1 YR Budgets/Goals)</v>
          </cell>
          <cell r="C121">
            <v>90094498</v>
          </cell>
          <cell r="D121">
            <v>90094498</v>
          </cell>
          <cell r="E121">
            <v>87130107.710000008</v>
          </cell>
          <cell r="F121">
            <v>12131346.880000001</v>
          </cell>
          <cell r="G121" t="str">
            <v>N/A</v>
          </cell>
          <cell r="H121">
            <v>0</v>
          </cell>
          <cell r="I121">
            <v>5551</v>
          </cell>
          <cell r="J121">
            <v>5754.9372810000013</v>
          </cell>
          <cell r="K121">
            <v>575.1645179900006</v>
          </cell>
          <cell r="L121" t="str">
            <v>N/A</v>
          </cell>
          <cell r="M121">
            <v>0</v>
          </cell>
          <cell r="N121">
            <v>26282000</v>
          </cell>
          <cell r="O121">
            <v>26629309.779999994</v>
          </cell>
          <cell r="P121">
            <v>2837914.7899999917</v>
          </cell>
          <cell r="Q121" t="str">
            <v>N/A</v>
          </cell>
          <cell r="R121">
            <v>0</v>
          </cell>
          <cell r="S121">
            <v>1370000</v>
          </cell>
          <cell r="T121">
            <v>1391585.57</v>
          </cell>
          <cell r="U121">
            <v>190641.54</v>
          </cell>
          <cell r="V121" t="str">
            <v>N/A</v>
          </cell>
          <cell r="W121">
            <v>0</v>
          </cell>
          <cell r="X121" t="str">
            <v>N/A</v>
          </cell>
          <cell r="Y121" t="str">
            <v>N/A</v>
          </cell>
          <cell r="Z121">
            <v>0</v>
          </cell>
          <cell r="AA121">
            <v>5179.7727630100007</v>
          </cell>
          <cell r="AB121">
            <v>23791394.990000002</v>
          </cell>
          <cell r="AC121">
            <v>1200944.03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Done"/>
      <sheetName val="Years"/>
      <sheetName val="2.1 Done"/>
      <sheetName val="3.1 Done"/>
      <sheetName val="4.1 Done"/>
      <sheetName val="5.1 Done"/>
      <sheetName val="6.1 Done"/>
      <sheetName val="7.1 Done"/>
      <sheetName val="5.2 Done"/>
      <sheetName val="1.3 Done"/>
      <sheetName val="2.3 Done"/>
      <sheetName val="3.3 Done"/>
      <sheetName val="4.3 Done"/>
      <sheetName val="7.3 Done"/>
      <sheetName val="1.4 Done"/>
      <sheetName val="2.4 Done"/>
      <sheetName val="3.4 Done"/>
      <sheetName val="4.4 Done"/>
      <sheetName val="7.4 Done"/>
      <sheetName val="TA 2.1 Done"/>
      <sheetName val="TA 3.1 Done"/>
      <sheetName val="TA 4.1 Done"/>
      <sheetName val="TA 5.1 Done"/>
      <sheetName val="TA 7.1 Done"/>
      <sheetName val="TA 2.2 Done"/>
      <sheetName val="TA 3.2 Done"/>
      <sheetName val="TA 4.2 Done"/>
      <sheetName val="TA 7.2 Done"/>
      <sheetName val="TA 2.4A Done"/>
      <sheetName val="TA 2.4B Done"/>
      <sheetName val="TA 3.4A Done"/>
      <sheetName val="TA 3.4B Done"/>
      <sheetName val="TA 6.1 Done"/>
      <sheetName val="TA 6.2 Done"/>
      <sheetName val="TA 6.3 Done"/>
      <sheetName val="TA 8.1 Done"/>
      <sheetName val="TA 8.2 Done"/>
      <sheetName val="TA 8.3 Done"/>
      <sheetName val="99 $EE"/>
      <sheetName val="99 $EE Commitments"/>
      <sheetName val="99 $&quot;Bridge&quot;"/>
      <sheetName val="99 $LI"/>
      <sheetName val="00 $EE"/>
      <sheetName val="PY99 E-4 DONE"/>
      <sheetName val="PY99 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Output"/>
      <sheetName val="Calculations"/>
      <sheetName val="CostG"/>
      <sheetName val="CostE"/>
      <sheetName val="PolicyManual"/>
    </sheetNames>
    <sheetDataSet>
      <sheetData sheetId="0"/>
      <sheetData sheetId="1"/>
      <sheetData sheetId="2"/>
      <sheetData sheetId="3">
        <row r="8">
          <cell r="K8">
            <v>300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showGridLines="0" showZeros="0" zoomScaleNormal="100" zoomScaleSheetLayoutView="100" workbookViewId="0">
      <selection activeCell="F12" sqref="F12"/>
    </sheetView>
  </sheetViews>
  <sheetFormatPr defaultColWidth="8" defaultRowHeight="15.75" outlineLevelRow="1"/>
  <cols>
    <col min="1" max="1" width="53.7109375" style="1" customWidth="1"/>
    <col min="2" max="2" width="19.5703125" style="16" customWidth="1"/>
    <col min="3" max="3" width="22.5703125" style="1" bestFit="1" customWidth="1"/>
    <col min="4" max="4" width="11.85546875" style="1" bestFit="1" customWidth="1"/>
    <col min="5" max="16384" width="8" style="1"/>
  </cols>
  <sheetData>
    <row r="1" spans="1:4" ht="16.5" thickBot="1">
      <c r="A1" s="14" t="s">
        <v>0</v>
      </c>
      <c r="B1" s="17" t="s">
        <v>1</v>
      </c>
      <c r="C1" s="15" t="s">
        <v>2</v>
      </c>
      <c r="D1" s="106" t="s">
        <v>3</v>
      </c>
    </row>
    <row r="2" spans="1:4" ht="16.5" thickTop="1">
      <c r="A2" s="6" t="s">
        <v>4</v>
      </c>
      <c r="B2" s="18"/>
      <c r="C2" s="7"/>
      <c r="D2" s="107"/>
    </row>
    <row r="3" spans="1:4" ht="17.25" thickBot="1">
      <c r="A3" s="234" t="s">
        <v>5</v>
      </c>
      <c r="B3" s="19"/>
      <c r="C3" s="2"/>
      <c r="D3" s="108"/>
    </row>
    <row r="4" spans="1:4" ht="48" thickBot="1">
      <c r="A4" s="8" t="s">
        <v>6</v>
      </c>
      <c r="B4" s="20" t="s">
        <v>7</v>
      </c>
      <c r="C4" s="20" t="s">
        <v>8</v>
      </c>
      <c r="D4" s="109" t="s">
        <v>9</v>
      </c>
    </row>
    <row r="5" spans="1:4">
      <c r="A5" s="9" t="s">
        <v>10</v>
      </c>
      <c r="B5" s="21">
        <f>B6</f>
        <v>1406.1295247313669</v>
      </c>
      <c r="C5" s="21">
        <f>C6</f>
        <v>1236</v>
      </c>
      <c r="D5" s="110">
        <f>B5/C5</f>
        <v>1.1376452465464133</v>
      </c>
    </row>
    <row r="6" spans="1:4" ht="15.75" customHeight="1" outlineLevel="1">
      <c r="A6" s="10" t="s">
        <v>11</v>
      </c>
      <c r="B6" s="129">
        <v>1406.1295247313669</v>
      </c>
      <c r="C6" s="130">
        <v>1236</v>
      </c>
      <c r="D6" s="131">
        <f>(B6/C6)</f>
        <v>1.1376452465464133</v>
      </c>
    </row>
    <row r="7" spans="1:4" outlineLevel="1">
      <c r="A7" s="10" t="s">
        <v>12</v>
      </c>
      <c r="B7" s="22"/>
      <c r="C7" s="222"/>
      <c r="D7" s="111"/>
    </row>
    <row r="8" spans="1:4" outlineLevel="1">
      <c r="A8" s="10" t="s">
        <v>13</v>
      </c>
      <c r="B8" s="28"/>
      <c r="C8" s="22"/>
      <c r="D8" s="111"/>
    </row>
    <row r="9" spans="1:4" outlineLevel="1">
      <c r="A9" s="10" t="s">
        <v>14</v>
      </c>
      <c r="B9" s="22"/>
      <c r="C9" s="222"/>
      <c r="D9" s="111"/>
    </row>
    <row r="10" spans="1:4" outlineLevel="1">
      <c r="A10" s="10" t="s">
        <v>15</v>
      </c>
      <c r="B10" s="22"/>
      <c r="C10" s="235"/>
      <c r="D10" s="236"/>
    </row>
    <row r="11" spans="1:4" outlineLevel="1">
      <c r="A11" s="10" t="s">
        <v>16</v>
      </c>
      <c r="B11" s="22"/>
      <c r="C11" s="235"/>
      <c r="D11" s="236"/>
    </row>
    <row r="12" spans="1:4" outlineLevel="1">
      <c r="A12" s="10" t="s">
        <v>17</v>
      </c>
      <c r="B12" s="22"/>
      <c r="C12" s="222"/>
      <c r="D12" s="111"/>
    </row>
    <row r="13" spans="1:4" ht="20.100000000000001" customHeight="1" outlineLevel="1" thickBot="1">
      <c r="A13" s="12" t="s">
        <v>18</v>
      </c>
      <c r="B13" s="23">
        <f>B6</f>
        <v>1406.1295247313669</v>
      </c>
      <c r="C13" s="23">
        <f t="shared" ref="C13:D13" si="0">C6</f>
        <v>1236</v>
      </c>
      <c r="D13" s="132">
        <f t="shared" si="0"/>
        <v>1.1376452465464133</v>
      </c>
    </row>
    <row r="14" spans="1:4" ht="20.100000000000001" customHeight="1" thickTop="1">
      <c r="A14" s="11" t="s">
        <v>19</v>
      </c>
      <c r="B14" s="24">
        <f>B15</f>
        <v>31161.434031708704</v>
      </c>
      <c r="C14" s="220"/>
      <c r="D14" s="112"/>
    </row>
    <row r="15" spans="1:4" ht="20.100000000000001" customHeight="1" outlineLevel="1">
      <c r="A15" s="10" t="s">
        <v>11</v>
      </c>
      <c r="B15" s="129">
        <v>31161.434031708704</v>
      </c>
      <c r="C15" s="4"/>
      <c r="D15" s="111"/>
    </row>
    <row r="16" spans="1:4" ht="20.100000000000001" customHeight="1" outlineLevel="1">
      <c r="A16" s="10" t="s">
        <v>12</v>
      </c>
      <c r="B16" s="22"/>
      <c r="C16" s="4"/>
      <c r="D16" s="111"/>
    </row>
    <row r="17" spans="1:5" ht="20.100000000000001" customHeight="1" outlineLevel="1">
      <c r="A17" s="10" t="s">
        <v>13</v>
      </c>
      <c r="B17" s="28"/>
      <c r="C17" s="22"/>
      <c r="D17" s="111"/>
    </row>
    <row r="18" spans="1:5" ht="20.100000000000001" customHeight="1" outlineLevel="1">
      <c r="A18" s="10" t="s">
        <v>14</v>
      </c>
      <c r="B18" s="22"/>
      <c r="C18" s="4"/>
      <c r="D18" s="111"/>
    </row>
    <row r="19" spans="1:5" ht="20.100000000000001" customHeight="1" outlineLevel="1">
      <c r="A19" s="10" t="s">
        <v>15</v>
      </c>
      <c r="B19" s="22"/>
      <c r="C19" s="235"/>
      <c r="D19" s="236"/>
    </row>
    <row r="20" spans="1:5" ht="20.100000000000001" customHeight="1" outlineLevel="1">
      <c r="A20" s="10" t="s">
        <v>16</v>
      </c>
      <c r="B20" s="22"/>
      <c r="C20" s="235"/>
      <c r="D20" s="236"/>
    </row>
    <row r="21" spans="1:5" ht="20.100000000000001" customHeight="1" outlineLevel="1">
      <c r="A21" s="10" t="s">
        <v>17</v>
      </c>
      <c r="B21" s="22"/>
      <c r="C21" s="4"/>
      <c r="D21" s="111"/>
    </row>
    <row r="22" spans="1:5" ht="20.100000000000001" customHeight="1" outlineLevel="1" thickBot="1">
      <c r="A22" s="13" t="s">
        <v>20</v>
      </c>
      <c r="B22" s="23">
        <f>B15</f>
        <v>31161.434031708704</v>
      </c>
      <c r="C22" s="223"/>
      <c r="D22" s="113">
        <f>D14</f>
        <v>0</v>
      </c>
    </row>
    <row r="23" spans="1:5" ht="20.100000000000001" customHeight="1" thickTop="1">
      <c r="A23" s="11" t="s">
        <v>21</v>
      </c>
      <c r="B23" s="30">
        <f>B24</f>
        <v>23.592424427005518</v>
      </c>
      <c r="C23" s="221">
        <f>C24</f>
        <v>18.399999999999999</v>
      </c>
      <c r="D23" s="110">
        <f>B23/C23</f>
        <v>1.2821969797285608</v>
      </c>
      <c r="E23" s="233"/>
    </row>
    <row r="24" spans="1:5" ht="20.100000000000001" customHeight="1" outlineLevel="1">
      <c r="A24" s="10" t="s">
        <v>11</v>
      </c>
      <c r="B24" s="129">
        <v>23.592424427005518</v>
      </c>
      <c r="C24" s="133">
        <v>18.399999999999999</v>
      </c>
      <c r="D24" s="131">
        <f>(B24/C24)</f>
        <v>1.2821969797285608</v>
      </c>
      <c r="E24" s="233"/>
    </row>
    <row r="25" spans="1:5" ht="20.100000000000001" customHeight="1" outlineLevel="1">
      <c r="A25" s="10" t="s">
        <v>12</v>
      </c>
      <c r="B25" s="22"/>
      <c r="C25" s="4"/>
      <c r="D25" s="111"/>
    </row>
    <row r="26" spans="1:5" ht="20.100000000000001" customHeight="1" outlineLevel="1">
      <c r="A26" s="10" t="s">
        <v>13</v>
      </c>
      <c r="B26" s="27"/>
      <c r="C26" s="29"/>
      <c r="D26" s="111"/>
    </row>
    <row r="27" spans="1:5" ht="20.100000000000001" customHeight="1" outlineLevel="1">
      <c r="A27" s="10" t="s">
        <v>14</v>
      </c>
      <c r="B27" s="22"/>
      <c r="C27" s="4"/>
      <c r="D27" s="111"/>
    </row>
    <row r="28" spans="1:5" ht="20.100000000000001" customHeight="1" outlineLevel="1">
      <c r="A28" s="10" t="s">
        <v>15</v>
      </c>
      <c r="B28" s="22"/>
      <c r="C28" s="235"/>
      <c r="D28" s="236"/>
    </row>
    <row r="29" spans="1:5" ht="20.100000000000001" customHeight="1" outlineLevel="1">
      <c r="A29" s="10" t="s">
        <v>16</v>
      </c>
      <c r="B29" s="22"/>
      <c r="C29" s="235"/>
      <c r="D29" s="236"/>
    </row>
    <row r="30" spans="1:5" ht="20.100000000000001" customHeight="1" outlineLevel="1">
      <c r="A30" s="10" t="s">
        <v>17</v>
      </c>
      <c r="B30" s="22"/>
      <c r="C30" s="4"/>
      <c r="D30" s="111"/>
    </row>
    <row r="31" spans="1:5" ht="20.100000000000001" customHeight="1" outlineLevel="1" thickBot="1">
      <c r="A31" s="12" t="s">
        <v>22</v>
      </c>
      <c r="B31" s="36">
        <f>B23</f>
        <v>23.592424427005518</v>
      </c>
      <c r="C31" s="36">
        <f>C23</f>
        <v>18.399999999999999</v>
      </c>
      <c r="D31" s="148">
        <f>B31/C31</f>
        <v>1.2821969797285608</v>
      </c>
    </row>
    <row r="32" spans="1:5" ht="20.100000000000001" customHeight="1" thickTop="1">
      <c r="A32" s="11" t="s">
        <v>23</v>
      </c>
      <c r="B32" s="24">
        <f>B33</f>
        <v>387.16797585453315</v>
      </c>
      <c r="C32" s="220"/>
      <c r="D32" s="112"/>
    </row>
    <row r="33" spans="1:4" ht="20.100000000000001" customHeight="1" outlineLevel="1">
      <c r="A33" s="10" t="s">
        <v>11</v>
      </c>
      <c r="B33" s="22">
        <v>387.16797585453315</v>
      </c>
      <c r="C33" s="4"/>
      <c r="D33" s="111"/>
    </row>
    <row r="34" spans="1:4" ht="20.100000000000001" customHeight="1" outlineLevel="1">
      <c r="A34" s="10" t="s">
        <v>12</v>
      </c>
      <c r="B34" s="22"/>
      <c r="C34" s="4"/>
      <c r="D34" s="111"/>
    </row>
    <row r="35" spans="1:4" ht="20.100000000000001" customHeight="1" outlineLevel="1">
      <c r="A35" s="10" t="s">
        <v>13</v>
      </c>
      <c r="B35" s="28"/>
      <c r="C35" s="4"/>
      <c r="D35" s="111"/>
    </row>
    <row r="36" spans="1:4" ht="20.100000000000001" customHeight="1" outlineLevel="1">
      <c r="A36" s="10" t="s">
        <v>14</v>
      </c>
      <c r="B36" s="22"/>
      <c r="C36" s="4"/>
      <c r="D36" s="111"/>
    </row>
    <row r="37" spans="1:4" ht="20.100000000000001" customHeight="1" outlineLevel="1">
      <c r="A37" s="10" t="s">
        <v>15</v>
      </c>
      <c r="B37" s="22"/>
      <c r="C37" s="235"/>
      <c r="D37" s="236"/>
    </row>
    <row r="38" spans="1:4" ht="20.100000000000001" customHeight="1" outlineLevel="1">
      <c r="A38" s="10" t="s">
        <v>16</v>
      </c>
      <c r="B38" s="22"/>
      <c r="C38" s="235"/>
      <c r="D38" s="236"/>
    </row>
    <row r="39" spans="1:4" ht="20.100000000000001" customHeight="1" outlineLevel="1">
      <c r="A39" s="10" t="s">
        <v>17</v>
      </c>
      <c r="B39" s="22"/>
      <c r="C39" s="4"/>
      <c r="D39" s="111"/>
    </row>
    <row r="40" spans="1:4" ht="20.100000000000001" customHeight="1" outlineLevel="1" thickBot="1">
      <c r="A40" s="12" t="s">
        <v>24</v>
      </c>
      <c r="B40" s="26">
        <f>B32</f>
        <v>387.16797585453315</v>
      </c>
      <c r="C40" s="224"/>
      <c r="D40" s="114"/>
    </row>
    <row r="41" spans="1:4" ht="20.100000000000001" customHeight="1" thickTop="1">
      <c r="A41" s="11" t="s">
        <v>25</v>
      </c>
      <c r="B41" s="24">
        <f>B42</f>
        <v>292.19216932950098</v>
      </c>
      <c r="C41" s="220">
        <f>C42</f>
        <v>226</v>
      </c>
      <c r="D41" s="112">
        <f>B41/C41</f>
        <v>1.292885704997792</v>
      </c>
    </row>
    <row r="42" spans="1:4" ht="20.100000000000001" customHeight="1" outlineLevel="1">
      <c r="A42" s="3" t="s">
        <v>11</v>
      </c>
      <c r="B42" s="129">
        <v>292.19216932950098</v>
      </c>
      <c r="C42" s="4">
        <v>226</v>
      </c>
      <c r="D42" s="131">
        <f>(B42/C42)</f>
        <v>1.292885704997792</v>
      </c>
    </row>
    <row r="43" spans="1:4" ht="20.100000000000001" customHeight="1" outlineLevel="1">
      <c r="A43" s="3" t="s">
        <v>12</v>
      </c>
      <c r="B43" s="25"/>
      <c r="C43" s="4"/>
      <c r="D43" s="111"/>
    </row>
    <row r="44" spans="1:4" ht="20.100000000000001" customHeight="1" outlineLevel="1">
      <c r="A44" s="3" t="s">
        <v>13</v>
      </c>
      <c r="B44" s="31"/>
      <c r="C44" s="4"/>
      <c r="D44" s="111"/>
    </row>
    <row r="45" spans="1:4" ht="20.100000000000001" customHeight="1" outlineLevel="1">
      <c r="A45" s="3" t="s">
        <v>14</v>
      </c>
      <c r="B45" s="25"/>
      <c r="C45" s="4"/>
      <c r="D45" s="111"/>
    </row>
    <row r="46" spans="1:4" ht="20.100000000000001" customHeight="1" outlineLevel="1">
      <c r="A46" s="10" t="s">
        <v>15</v>
      </c>
      <c r="B46" s="25"/>
      <c r="C46" s="235"/>
      <c r="D46" s="236"/>
    </row>
    <row r="47" spans="1:4" ht="20.100000000000001" customHeight="1" outlineLevel="1">
      <c r="A47" s="10" t="s">
        <v>16</v>
      </c>
      <c r="B47" s="25"/>
      <c r="C47" s="235"/>
      <c r="D47" s="236"/>
    </row>
    <row r="48" spans="1:4" ht="20.100000000000001" customHeight="1" outlineLevel="1">
      <c r="A48" s="10" t="s">
        <v>17</v>
      </c>
      <c r="B48" s="25"/>
      <c r="C48" s="4"/>
      <c r="D48" s="111"/>
    </row>
    <row r="49" spans="1:4" ht="20.100000000000001" customHeight="1" outlineLevel="1" thickBot="1">
      <c r="A49" s="5" t="s">
        <v>26</v>
      </c>
      <c r="B49" s="23">
        <f>B41</f>
        <v>292.19216932950098</v>
      </c>
      <c r="C49" s="23">
        <f>C41</f>
        <v>226</v>
      </c>
      <c r="D49" s="132">
        <f>B49/C49</f>
        <v>1.292885704997792</v>
      </c>
    </row>
    <row r="50" spans="1:4" ht="16.5" thickTop="1">
      <c r="A50" s="140" t="s">
        <v>27</v>
      </c>
      <c r="B50" s="141"/>
      <c r="C50" s="142"/>
      <c r="D50" s="143"/>
    </row>
    <row r="51" spans="1:4">
      <c r="A51" s="136" t="s">
        <v>28</v>
      </c>
      <c r="B51" s="137"/>
      <c r="C51" s="2"/>
      <c r="D51" s="108"/>
    </row>
    <row r="52" spans="1:4">
      <c r="A52" s="138" t="s">
        <v>29</v>
      </c>
      <c r="B52" s="137"/>
      <c r="C52" s="2"/>
      <c r="D52" s="108"/>
    </row>
    <row r="53" spans="1:4">
      <c r="A53" s="138" t="s">
        <v>30</v>
      </c>
      <c r="B53" s="137"/>
      <c r="C53" s="2"/>
      <c r="D53" s="108"/>
    </row>
    <row r="54" spans="1:4">
      <c r="A54" s="138" t="s">
        <v>31</v>
      </c>
      <c r="B54" s="137"/>
      <c r="C54" s="2"/>
      <c r="D54" s="108"/>
    </row>
    <row r="55" spans="1:4">
      <c r="A55" s="138" t="s">
        <v>32</v>
      </c>
      <c r="B55" s="137"/>
      <c r="C55" s="2"/>
      <c r="D55" s="108"/>
    </row>
    <row r="56" spans="1:4">
      <c r="A56" s="136" t="s">
        <v>33</v>
      </c>
      <c r="B56" s="137"/>
      <c r="C56" s="2"/>
      <c r="D56" s="108"/>
    </row>
    <row r="57" spans="1:4">
      <c r="A57" s="136" t="s">
        <v>34</v>
      </c>
      <c r="B57" s="137"/>
      <c r="C57" s="2"/>
      <c r="D57" s="108"/>
    </row>
    <row r="58" spans="1:4">
      <c r="A58" s="144" t="s">
        <v>35</v>
      </c>
      <c r="B58" s="145"/>
      <c r="C58" s="146"/>
      <c r="D58" s="147"/>
    </row>
    <row r="61" spans="1:4">
      <c r="B61" s="225"/>
      <c r="C61" s="226"/>
    </row>
    <row r="62" spans="1:4">
      <c r="C62" s="38"/>
    </row>
    <row r="63" spans="1:4">
      <c r="C63" s="38"/>
    </row>
  </sheetData>
  <pageMargins left="0.75" right="0.75" top="1" bottom="1" header="0.5" footer="0.5"/>
  <pageSetup scale="58" orientation="portrait" horizontalDpi="1200" verticalDpi="1200" r:id="rId1"/>
  <headerFooter alignWithMargins="0">
    <oddHeader>&amp;CPacific Gas and Electric Company EE Programs 2016 Annual Report - May 2017</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30" sqref="A30"/>
    </sheetView>
  </sheetViews>
  <sheetFormatPr defaultRowHeight="15"/>
  <cols>
    <col min="1" max="1" width="38.42578125" style="39" customWidth="1"/>
    <col min="2" max="2" width="16.28515625" style="39" customWidth="1"/>
    <col min="3" max="3" width="15.5703125" style="39" customWidth="1"/>
    <col min="4" max="4" width="8.42578125" style="39" bestFit="1" customWidth="1"/>
    <col min="5" max="5" width="9.7109375" style="39" bestFit="1" customWidth="1"/>
    <col min="6" max="6" width="11.28515625" style="39" customWidth="1"/>
    <col min="7" max="7" width="12.42578125" style="39" customWidth="1"/>
    <col min="8" max="8" width="13.42578125" style="39" customWidth="1"/>
    <col min="9" max="9" width="11.28515625" style="39" customWidth="1"/>
    <col min="10" max="16384" width="9.140625" style="39"/>
  </cols>
  <sheetData>
    <row r="1" spans="1:9" ht="16.5" thickBot="1">
      <c r="A1" s="47"/>
      <c r="B1" s="47"/>
      <c r="C1" s="47"/>
      <c r="D1" s="47"/>
      <c r="E1" s="47"/>
      <c r="F1" s="47"/>
      <c r="G1" s="47"/>
      <c r="H1" s="47"/>
      <c r="I1" s="47"/>
    </row>
    <row r="2" spans="1:9" ht="15.75">
      <c r="A2" s="48" t="s">
        <v>36</v>
      </c>
      <c r="B2" s="49"/>
      <c r="C2" s="49"/>
      <c r="D2" s="49"/>
      <c r="E2" s="49"/>
      <c r="F2" s="49"/>
      <c r="G2" s="49"/>
      <c r="H2" s="49"/>
      <c r="I2" s="50"/>
    </row>
    <row r="3" spans="1:9" ht="15.75">
      <c r="A3" s="51" t="s">
        <v>37</v>
      </c>
      <c r="B3" s="2"/>
      <c r="C3" s="2"/>
      <c r="D3" s="2"/>
      <c r="E3" s="2"/>
      <c r="F3" s="2"/>
      <c r="G3" s="2"/>
      <c r="H3" s="2"/>
      <c r="I3" s="52"/>
    </row>
    <row r="4" spans="1:9" ht="66.75" thickBot="1">
      <c r="A4" s="44" t="s">
        <v>6</v>
      </c>
      <c r="B4" s="53" t="s">
        <v>38</v>
      </c>
      <c r="C4" s="53" t="s">
        <v>39</v>
      </c>
      <c r="D4" s="53" t="s">
        <v>40</v>
      </c>
      <c r="E4" s="53" t="s">
        <v>41</v>
      </c>
      <c r="F4" s="53" t="s">
        <v>42</v>
      </c>
      <c r="G4" s="53" t="s">
        <v>43</v>
      </c>
      <c r="H4" s="53" t="s">
        <v>44</v>
      </c>
      <c r="I4" s="54" t="s">
        <v>45</v>
      </c>
    </row>
    <row r="5" spans="1:9" ht="16.5" thickBot="1">
      <c r="A5" s="55" t="s">
        <v>46</v>
      </c>
      <c r="B5" s="56" t="s">
        <v>47</v>
      </c>
      <c r="C5" s="56" t="s">
        <v>47</v>
      </c>
      <c r="D5" s="56" t="s">
        <v>47</v>
      </c>
      <c r="E5" s="56" t="s">
        <v>47</v>
      </c>
      <c r="F5" s="56" t="s">
        <v>47</v>
      </c>
      <c r="G5" s="56" t="s">
        <v>47</v>
      </c>
      <c r="H5" s="56" t="s">
        <v>47</v>
      </c>
      <c r="I5" s="57" t="s">
        <v>47</v>
      </c>
    </row>
    <row r="6" spans="1:9" ht="16.5" thickTop="1">
      <c r="A6" s="58" t="s">
        <v>11</v>
      </c>
      <c r="B6" s="59">
        <v>1575799.7791167721</v>
      </c>
      <c r="C6" s="59">
        <v>17379821.107567906</v>
      </c>
      <c r="D6" s="59">
        <v>295.52612477717764</v>
      </c>
      <c r="E6" s="59">
        <v>3616.3764843002646</v>
      </c>
      <c r="F6" s="59">
        <v>0</v>
      </c>
      <c r="G6" s="59">
        <v>0</v>
      </c>
      <c r="H6" s="59">
        <v>93.47470818902454</v>
      </c>
      <c r="I6" s="60">
        <v>995.37399711972171</v>
      </c>
    </row>
    <row r="7" spans="1:9" ht="16.5" thickBot="1">
      <c r="A7" s="149" t="s">
        <v>48</v>
      </c>
      <c r="B7" s="150">
        <f>B6</f>
        <v>1575799.7791167721</v>
      </c>
      <c r="C7" s="150">
        <f t="shared" ref="C7:I7" si="0">C6</f>
        <v>17379821.107567906</v>
      </c>
      <c r="D7" s="150">
        <f t="shared" si="0"/>
        <v>295.52612477717764</v>
      </c>
      <c r="E7" s="150">
        <f t="shared" si="0"/>
        <v>3616.3764843002646</v>
      </c>
      <c r="F7" s="150">
        <f t="shared" si="0"/>
        <v>0</v>
      </c>
      <c r="G7" s="150">
        <f t="shared" si="0"/>
        <v>0</v>
      </c>
      <c r="H7" s="150">
        <f t="shared" si="0"/>
        <v>93.47470818902454</v>
      </c>
      <c r="I7" s="151">
        <f t="shared" si="0"/>
        <v>995.37399711972171</v>
      </c>
    </row>
    <row r="8" spans="1:9" ht="31.5" customHeight="1">
      <c r="A8" s="280" t="s">
        <v>49</v>
      </c>
      <c r="B8" s="281"/>
      <c r="C8" s="281"/>
      <c r="D8" s="281"/>
      <c r="E8" s="281"/>
      <c r="F8" s="281"/>
      <c r="G8" s="281"/>
      <c r="H8" s="281"/>
      <c r="I8" s="282"/>
    </row>
    <row r="9" spans="1:9" s="237" customFormat="1" ht="31.5" customHeight="1">
      <c r="A9" s="286" t="s">
        <v>50</v>
      </c>
      <c r="B9" s="287"/>
      <c r="C9" s="287"/>
      <c r="D9" s="287"/>
      <c r="E9" s="287"/>
      <c r="F9" s="287"/>
      <c r="G9" s="287"/>
      <c r="H9" s="287"/>
      <c r="I9" s="288"/>
    </row>
    <row r="10" spans="1:9" ht="20.25" customHeight="1" thickBot="1">
      <c r="A10" s="283" t="s">
        <v>51</v>
      </c>
      <c r="B10" s="284"/>
      <c r="C10" s="284"/>
      <c r="D10" s="284"/>
      <c r="E10" s="284"/>
      <c r="F10" s="284"/>
      <c r="G10" s="284"/>
      <c r="H10" s="284"/>
      <c r="I10" s="285"/>
    </row>
    <row r="12" spans="1:9">
      <c r="A12" s="277"/>
      <c r="E12" s="278"/>
    </row>
    <row r="13" spans="1:9">
      <c r="B13" s="279"/>
    </row>
    <row r="14" spans="1:9">
      <c r="F14" s="278"/>
    </row>
  </sheetData>
  <mergeCells count="3">
    <mergeCell ref="A8:I8"/>
    <mergeCell ref="A10:I10"/>
    <mergeCell ref="A9:I9"/>
  </mergeCells>
  <pageMargins left="0.7" right="0.7" top="0.75" bottom="0.75" header="0.3" footer="0.3"/>
  <pageSetup scale="85" orientation="landscape" r:id="rId1"/>
  <headerFooter>
    <oddHeader>&amp;CPacific Gas and Electric Company EE Programs 2016 Annual Report - May 2017</oddHead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
  <sheetViews>
    <sheetView showGridLines="0" showZeros="0" zoomScale="85" zoomScaleNormal="85" zoomScaleSheetLayoutView="100" workbookViewId="0">
      <pane xSplit="1" ySplit="6" topLeftCell="J7" activePane="bottomRight" state="frozen"/>
      <selection pane="topRight" activeCell="B1" sqref="B1"/>
      <selection pane="bottomLeft" activeCell="A7" sqref="A7"/>
      <selection pane="bottomRight" activeCell="M16" sqref="M16"/>
    </sheetView>
  </sheetViews>
  <sheetFormatPr defaultColWidth="8.85546875" defaultRowHeight="16.5"/>
  <cols>
    <col min="1" max="1" width="63.85546875" style="32" customWidth="1"/>
    <col min="2" max="3" width="16.7109375" style="1" customWidth="1"/>
    <col min="4" max="4" width="18.42578125" style="1" customWidth="1"/>
    <col min="5" max="6" width="16.7109375" style="1" customWidth="1"/>
    <col min="7" max="7" width="20.85546875" style="1" customWidth="1"/>
    <col min="8" max="8" width="16.7109375" style="1" customWidth="1"/>
    <col min="9" max="9" width="19.140625" style="1" bestFit="1" customWidth="1"/>
    <col min="10" max="10" width="20.85546875" style="1" customWidth="1"/>
    <col min="11" max="12" width="16.7109375" style="1" customWidth="1"/>
    <col min="13" max="13" width="21" style="1" customWidth="1"/>
    <col min="14" max="15" width="16.7109375" style="1" customWidth="1"/>
    <col min="16" max="16" width="19.5703125" style="1" customWidth="1"/>
    <col min="17" max="17" width="16.7109375" style="1" customWidth="1"/>
    <col min="18" max="18" width="19.5703125" style="1" customWidth="1"/>
    <col min="19" max="19" width="20.85546875" style="1" customWidth="1"/>
    <col min="20" max="20" width="20.7109375" style="1" customWidth="1"/>
    <col min="21" max="21" width="8.85546875" style="1"/>
    <col min="22" max="22" width="20.5703125" style="245" customWidth="1"/>
    <col min="23" max="23" width="9" style="245" bestFit="1" customWidth="1"/>
    <col min="24" max="24" width="21.85546875" style="246" customWidth="1"/>
    <col min="25" max="25" width="26.140625" style="245" bestFit="1" customWidth="1"/>
    <col min="26" max="33" width="8.85546875" style="245"/>
    <col min="34" max="16384" width="8.85546875" style="1"/>
  </cols>
  <sheetData>
    <row r="1" spans="1:33" s="32" customFormat="1" ht="16.899999999999999" customHeight="1">
      <c r="A1" s="299" t="s">
        <v>52</v>
      </c>
      <c r="B1" s="120"/>
      <c r="C1" s="120"/>
      <c r="D1" s="120"/>
      <c r="V1" s="261"/>
      <c r="W1" s="261"/>
      <c r="X1" s="262"/>
      <c r="Y1" s="261"/>
      <c r="Z1" s="261"/>
      <c r="AA1" s="261"/>
      <c r="AB1" s="261"/>
      <c r="AC1" s="261"/>
      <c r="AD1" s="261"/>
      <c r="AE1" s="261"/>
      <c r="AF1" s="261"/>
      <c r="AG1" s="261"/>
    </row>
    <row r="2" spans="1:33" s="32" customFormat="1">
      <c r="A2" s="299"/>
      <c r="B2" s="120"/>
      <c r="C2" s="120"/>
      <c r="D2" s="120"/>
      <c r="V2" s="261"/>
      <c r="W2" s="261"/>
      <c r="X2" s="262"/>
      <c r="Y2" s="261"/>
      <c r="Z2" s="261"/>
      <c r="AA2" s="261"/>
      <c r="AB2" s="261"/>
      <c r="AC2" s="261"/>
      <c r="AD2" s="261"/>
      <c r="AE2" s="261"/>
      <c r="AF2" s="261"/>
      <c r="AG2" s="261"/>
    </row>
    <row r="3" spans="1:33" s="32" customFormat="1">
      <c r="A3" s="300"/>
      <c r="B3" s="120"/>
      <c r="C3" s="120"/>
      <c r="D3" s="120"/>
      <c r="V3" s="261"/>
      <c r="W3" s="261"/>
      <c r="X3" s="262"/>
      <c r="Y3" s="261"/>
      <c r="Z3" s="261"/>
      <c r="AA3" s="261"/>
      <c r="AB3" s="261"/>
      <c r="AC3" s="261"/>
      <c r="AD3" s="261"/>
      <c r="AE3" s="261"/>
      <c r="AF3" s="261"/>
      <c r="AG3" s="261"/>
    </row>
    <row r="4" spans="1:33" s="32" customFormat="1">
      <c r="A4" s="301" t="s">
        <v>53</v>
      </c>
      <c r="B4" s="304" t="s">
        <v>54</v>
      </c>
      <c r="C4" s="305"/>
      <c r="D4" s="305"/>
      <c r="E4" s="305"/>
      <c r="F4" s="305"/>
      <c r="G4" s="306"/>
      <c r="H4" s="307" t="s">
        <v>55</v>
      </c>
      <c r="I4" s="308"/>
      <c r="J4" s="309"/>
      <c r="K4" s="313" t="s">
        <v>56</v>
      </c>
      <c r="L4" s="314"/>
      <c r="M4" s="315"/>
      <c r="N4" s="319" t="s">
        <v>57</v>
      </c>
      <c r="O4" s="320"/>
      <c r="P4" s="321"/>
      <c r="Q4" s="289" t="s">
        <v>58</v>
      </c>
      <c r="R4" s="290"/>
      <c r="S4" s="291"/>
      <c r="T4" s="295" t="s">
        <v>59</v>
      </c>
      <c r="V4" s="261"/>
      <c r="W4" s="261"/>
      <c r="X4" s="262"/>
      <c r="Y4" s="261"/>
      <c r="Z4" s="261"/>
      <c r="AA4" s="261"/>
      <c r="AB4" s="261"/>
      <c r="AC4" s="261"/>
      <c r="AD4" s="261"/>
      <c r="AE4" s="261"/>
      <c r="AF4" s="261"/>
      <c r="AG4" s="261"/>
    </row>
    <row r="5" spans="1:33" s="32" customFormat="1">
      <c r="A5" s="302"/>
      <c r="B5" s="298" t="s">
        <v>60</v>
      </c>
      <c r="C5" s="298"/>
      <c r="D5" s="298"/>
      <c r="E5" s="298" t="s">
        <v>61</v>
      </c>
      <c r="F5" s="298"/>
      <c r="G5" s="298"/>
      <c r="H5" s="310"/>
      <c r="I5" s="311"/>
      <c r="J5" s="312"/>
      <c r="K5" s="316"/>
      <c r="L5" s="317"/>
      <c r="M5" s="318"/>
      <c r="N5" s="322"/>
      <c r="O5" s="323"/>
      <c r="P5" s="324"/>
      <c r="Q5" s="292"/>
      <c r="R5" s="293"/>
      <c r="S5" s="294"/>
      <c r="T5" s="296"/>
      <c r="V5" s="261"/>
      <c r="W5" s="261"/>
      <c r="X5" s="262"/>
      <c r="Y5" s="261"/>
      <c r="Z5" s="261"/>
      <c r="AA5" s="261"/>
      <c r="AB5" s="261"/>
      <c r="AC5" s="261"/>
      <c r="AD5" s="261"/>
      <c r="AE5" s="261"/>
      <c r="AF5" s="261"/>
      <c r="AG5" s="261"/>
    </row>
    <row r="6" spans="1:33" s="32" customFormat="1" ht="59.45" customHeight="1">
      <c r="A6" s="303"/>
      <c r="B6" s="116" t="s">
        <v>62</v>
      </c>
      <c r="C6" s="116" t="s">
        <v>63</v>
      </c>
      <c r="D6" s="116" t="s">
        <v>64</v>
      </c>
      <c r="E6" s="116" t="s">
        <v>62</v>
      </c>
      <c r="F6" s="116" t="s">
        <v>63</v>
      </c>
      <c r="G6" s="116" t="s">
        <v>64</v>
      </c>
      <c r="H6" s="117" t="s">
        <v>62</v>
      </c>
      <c r="I6" s="117" t="s">
        <v>63</v>
      </c>
      <c r="J6" s="117" t="s">
        <v>64</v>
      </c>
      <c r="K6" s="118" t="s">
        <v>62</v>
      </c>
      <c r="L6" s="118" t="s">
        <v>63</v>
      </c>
      <c r="M6" s="118" t="s">
        <v>64</v>
      </c>
      <c r="N6" s="119" t="s">
        <v>62</v>
      </c>
      <c r="O6" s="119" t="s">
        <v>63</v>
      </c>
      <c r="P6" s="119" t="s">
        <v>64</v>
      </c>
      <c r="Q6" s="263" t="s">
        <v>62</v>
      </c>
      <c r="R6" s="263" t="s">
        <v>63</v>
      </c>
      <c r="S6" s="263" t="s">
        <v>64</v>
      </c>
      <c r="T6" s="297"/>
      <c r="V6" s="261"/>
      <c r="W6" s="261"/>
      <c r="X6" s="262"/>
      <c r="Y6" s="261"/>
      <c r="Z6" s="261"/>
      <c r="AA6" s="261"/>
      <c r="AB6" s="261"/>
      <c r="AC6" s="261"/>
      <c r="AD6" s="261"/>
      <c r="AE6" s="261"/>
      <c r="AF6" s="261"/>
      <c r="AG6" s="261"/>
    </row>
    <row r="7" spans="1:33" ht="15.75">
      <c r="A7" s="121" t="s">
        <v>65</v>
      </c>
      <c r="B7" s="260">
        <v>0</v>
      </c>
      <c r="C7" s="260">
        <v>0</v>
      </c>
      <c r="D7" s="260">
        <v>0</v>
      </c>
      <c r="E7" s="260">
        <v>0</v>
      </c>
      <c r="F7" s="260">
        <v>131496.55000000008</v>
      </c>
      <c r="G7" s="260">
        <v>22224112.750000197</v>
      </c>
      <c r="H7" s="260">
        <v>-154604</v>
      </c>
      <c r="I7" s="260">
        <v>2384000.6300000008</v>
      </c>
      <c r="J7" s="260">
        <v>77797457.860000357</v>
      </c>
      <c r="K7" s="260">
        <v>159694.94</v>
      </c>
      <c r="L7" s="260">
        <v>0</v>
      </c>
      <c r="M7" s="260">
        <v>139626349.46000049</v>
      </c>
      <c r="N7" s="260">
        <v>0</v>
      </c>
      <c r="O7" s="260">
        <v>616594.52000000025</v>
      </c>
      <c r="P7" s="260">
        <v>15051081.060000081</v>
      </c>
      <c r="Q7" s="260">
        <f t="shared" ref="Q7:S10" si="0">B7+E7+H7+K7+N7</f>
        <v>5090.9400000000023</v>
      </c>
      <c r="R7" s="260">
        <f t="shared" si="0"/>
        <v>3132091.7000000011</v>
      </c>
      <c r="S7" s="260">
        <f t="shared" si="0"/>
        <v>254699001.13000113</v>
      </c>
      <c r="T7" s="260">
        <v>248078686.02854231</v>
      </c>
      <c r="U7" s="245"/>
    </row>
    <row r="8" spans="1:33" ht="15.75">
      <c r="A8" s="121" t="s">
        <v>66</v>
      </c>
      <c r="B8" s="260">
        <v>0</v>
      </c>
      <c r="C8" s="260">
        <v>0</v>
      </c>
      <c r="D8" s="260">
        <v>2902584.1099999971</v>
      </c>
      <c r="E8" s="260">
        <v>0</v>
      </c>
      <c r="F8" s="260">
        <v>0</v>
      </c>
      <c r="G8" s="260">
        <v>6794740.5399998482</v>
      </c>
      <c r="H8" s="260">
        <v>0</v>
      </c>
      <c r="I8" s="260">
        <v>0</v>
      </c>
      <c r="J8" s="260">
        <v>31228597.440000165</v>
      </c>
      <c r="K8" s="260">
        <v>0</v>
      </c>
      <c r="L8" s="260">
        <v>0</v>
      </c>
      <c r="M8" s="260">
        <v>20072435.309999987</v>
      </c>
      <c r="N8" s="260">
        <v>0</v>
      </c>
      <c r="O8" s="260">
        <v>0</v>
      </c>
      <c r="P8" s="260">
        <v>2693971.939999999</v>
      </c>
      <c r="Q8" s="260">
        <f t="shared" si="0"/>
        <v>0</v>
      </c>
      <c r="R8" s="260">
        <f t="shared" si="0"/>
        <v>0</v>
      </c>
      <c r="S8" s="260">
        <f t="shared" si="0"/>
        <v>63692329.339999996</v>
      </c>
      <c r="T8" s="260">
        <v>72321914.01171717</v>
      </c>
      <c r="U8" s="245"/>
    </row>
    <row r="9" spans="1:33" ht="15.75">
      <c r="A9" s="121" t="s">
        <v>67</v>
      </c>
      <c r="B9" s="260">
        <v>0</v>
      </c>
      <c r="C9" s="260">
        <v>0</v>
      </c>
      <c r="D9" s="260">
        <v>2103128.1699999995</v>
      </c>
      <c r="E9" s="260">
        <v>0</v>
      </c>
      <c r="F9" s="260">
        <v>0</v>
      </c>
      <c r="G9" s="260">
        <v>7085716.4399995208</v>
      </c>
      <c r="H9" s="260">
        <v>0</v>
      </c>
      <c r="I9" s="260">
        <v>-105704</v>
      </c>
      <c r="J9" s="260">
        <v>24594878.890000045</v>
      </c>
      <c r="K9" s="260">
        <v>0</v>
      </c>
      <c r="L9" s="260">
        <v>0</v>
      </c>
      <c r="M9" s="260">
        <v>20124379.419999983</v>
      </c>
      <c r="N9" s="260">
        <v>0</v>
      </c>
      <c r="O9" s="260">
        <v>0</v>
      </c>
      <c r="P9" s="260">
        <v>4278051.9899999825</v>
      </c>
      <c r="Q9" s="260">
        <f t="shared" si="0"/>
        <v>0</v>
      </c>
      <c r="R9" s="260">
        <f t="shared" si="0"/>
        <v>-105704</v>
      </c>
      <c r="S9" s="260">
        <f t="shared" si="0"/>
        <v>58186154.909999534</v>
      </c>
      <c r="T9" s="260">
        <v>90906190.739747554</v>
      </c>
      <c r="U9" s="245"/>
    </row>
    <row r="10" spans="1:33" thickBot="1">
      <c r="A10" s="121" t="s">
        <v>68</v>
      </c>
      <c r="B10" s="259">
        <v>0</v>
      </c>
      <c r="C10" s="259">
        <v>0</v>
      </c>
      <c r="D10" s="259">
        <v>971226.69999999984</v>
      </c>
      <c r="E10" s="259">
        <v>0</v>
      </c>
      <c r="F10" s="259">
        <v>0</v>
      </c>
      <c r="G10" s="259">
        <v>0</v>
      </c>
      <c r="H10" s="259">
        <v>0</v>
      </c>
      <c r="I10" s="259">
        <v>0</v>
      </c>
      <c r="J10" s="259">
        <v>10471509.939999999</v>
      </c>
      <c r="K10" s="259">
        <v>0</v>
      </c>
      <c r="L10" s="259">
        <v>0</v>
      </c>
      <c r="M10" s="259">
        <v>6008239</v>
      </c>
      <c r="N10" s="259">
        <v>0</v>
      </c>
      <c r="O10" s="259">
        <v>0</v>
      </c>
      <c r="P10" s="259">
        <v>1356887.2200000002</v>
      </c>
      <c r="Q10" s="259">
        <f t="shared" si="0"/>
        <v>0</v>
      </c>
      <c r="R10" s="259">
        <f t="shared" si="0"/>
        <v>0</v>
      </c>
      <c r="S10" s="259">
        <f t="shared" si="0"/>
        <v>18807862.859999999</v>
      </c>
      <c r="T10" s="259">
        <v>18123347</v>
      </c>
      <c r="U10" s="245"/>
    </row>
    <row r="11" spans="1:33" thickBot="1">
      <c r="A11" s="122" t="s">
        <v>69</v>
      </c>
      <c r="B11" s="258">
        <f t="shared" ref="B11:T11" si="1">SUM(B7:B10)</f>
        <v>0</v>
      </c>
      <c r="C11" s="258">
        <f t="shared" si="1"/>
        <v>0</v>
      </c>
      <c r="D11" s="258">
        <f t="shared" si="1"/>
        <v>5976938.9799999967</v>
      </c>
      <c r="E11" s="258">
        <f t="shared" si="1"/>
        <v>0</v>
      </c>
      <c r="F11" s="258">
        <f t="shared" si="1"/>
        <v>131496.55000000008</v>
      </c>
      <c r="G11" s="258">
        <f t="shared" si="1"/>
        <v>36104569.729999565</v>
      </c>
      <c r="H11" s="258">
        <f t="shared" si="1"/>
        <v>-154604</v>
      </c>
      <c r="I11" s="258">
        <f t="shared" si="1"/>
        <v>2278296.6300000008</v>
      </c>
      <c r="J11" s="258">
        <f t="shared" si="1"/>
        <v>144092444.13000056</v>
      </c>
      <c r="K11" s="258">
        <f t="shared" si="1"/>
        <v>159694.94</v>
      </c>
      <c r="L11" s="258">
        <f t="shared" si="1"/>
        <v>0</v>
      </c>
      <c r="M11" s="258">
        <f t="shared" si="1"/>
        <v>185831403.19000044</v>
      </c>
      <c r="N11" s="258">
        <f t="shared" si="1"/>
        <v>0</v>
      </c>
      <c r="O11" s="258">
        <f t="shared" si="1"/>
        <v>616594.52000000025</v>
      </c>
      <c r="P11" s="258">
        <f t="shared" si="1"/>
        <v>23379992.21000006</v>
      </c>
      <c r="Q11" s="258">
        <f t="shared" si="1"/>
        <v>5090.9400000000023</v>
      </c>
      <c r="R11" s="258">
        <f t="shared" si="1"/>
        <v>3026387.7000000011</v>
      </c>
      <c r="S11" s="258">
        <f t="shared" si="1"/>
        <v>395385348.24000067</v>
      </c>
      <c r="T11" s="258">
        <f t="shared" si="1"/>
        <v>429430137.780007</v>
      </c>
      <c r="U11" s="245"/>
    </row>
    <row r="12" spans="1:33" ht="15.75">
      <c r="A12" s="123" t="s">
        <v>70</v>
      </c>
      <c r="B12" s="248">
        <v>0</v>
      </c>
      <c r="C12" s="248">
        <v>0</v>
      </c>
      <c r="D12" s="248">
        <v>0</v>
      </c>
      <c r="E12" s="248">
        <v>0</v>
      </c>
      <c r="F12" s="248">
        <v>0</v>
      </c>
      <c r="G12" s="248">
        <v>0</v>
      </c>
      <c r="H12" s="248">
        <v>383596.16999999946</v>
      </c>
      <c r="I12" s="248">
        <v>2622233.7500000857</v>
      </c>
      <c r="J12" s="248">
        <v>1053923.3199999793</v>
      </c>
      <c r="K12" s="248">
        <v>0</v>
      </c>
      <c r="L12" s="248">
        <v>0</v>
      </c>
      <c r="M12" s="248">
        <v>0</v>
      </c>
      <c r="N12" s="248">
        <v>0</v>
      </c>
      <c r="O12" s="248">
        <v>0</v>
      </c>
      <c r="P12" s="248">
        <v>0</v>
      </c>
      <c r="Q12" s="248">
        <f t="shared" ref="Q12:S13" si="2">B12+E12+H12+K12+N12</f>
        <v>383596.16999999946</v>
      </c>
      <c r="R12" s="248">
        <f t="shared" si="2"/>
        <v>2622233.7500000857</v>
      </c>
      <c r="S12" s="248">
        <f t="shared" si="2"/>
        <v>1053923.3199999793</v>
      </c>
      <c r="T12" s="248">
        <v>5003449.5500000007</v>
      </c>
      <c r="U12" s="245"/>
    </row>
    <row r="13" spans="1:33" thickBot="1">
      <c r="A13" s="121" t="s">
        <v>71</v>
      </c>
      <c r="B13" s="257">
        <v>0</v>
      </c>
      <c r="C13" s="257">
        <v>0</v>
      </c>
      <c r="D13" s="257">
        <v>0</v>
      </c>
      <c r="E13" s="257">
        <v>0</v>
      </c>
      <c r="F13" s="257">
        <v>0</v>
      </c>
      <c r="G13" s="257">
        <v>0</v>
      </c>
      <c r="H13" s="257">
        <v>320295.66000000003</v>
      </c>
      <c r="I13" s="257">
        <v>6738075.9700000035</v>
      </c>
      <c r="J13" s="257">
        <v>477667.86</v>
      </c>
      <c r="K13" s="257">
        <v>0</v>
      </c>
      <c r="L13" s="257">
        <v>0</v>
      </c>
      <c r="M13" s="257">
        <v>0</v>
      </c>
      <c r="N13" s="257">
        <v>0</v>
      </c>
      <c r="O13" s="257">
        <v>0</v>
      </c>
      <c r="P13" s="257">
        <v>0</v>
      </c>
      <c r="Q13" s="257">
        <f t="shared" si="2"/>
        <v>320295.66000000003</v>
      </c>
      <c r="R13" s="257">
        <f t="shared" si="2"/>
        <v>6738075.9700000035</v>
      </c>
      <c r="S13" s="257">
        <f t="shared" si="2"/>
        <v>477667.86</v>
      </c>
      <c r="T13" s="257">
        <v>12200968.449999999</v>
      </c>
      <c r="U13" s="245"/>
    </row>
    <row r="14" spans="1:33" ht="17.25" thickTop="1" thickBot="1">
      <c r="A14" s="256" t="s">
        <v>72</v>
      </c>
      <c r="B14" s="255">
        <f t="shared" ref="B14:T14" si="3">B11+B13+B12</f>
        <v>0</v>
      </c>
      <c r="C14" s="255">
        <f t="shared" si="3"/>
        <v>0</v>
      </c>
      <c r="D14" s="255">
        <f t="shared" si="3"/>
        <v>5976938.9799999967</v>
      </c>
      <c r="E14" s="255">
        <f t="shared" si="3"/>
        <v>0</v>
      </c>
      <c r="F14" s="255">
        <f t="shared" si="3"/>
        <v>131496.55000000008</v>
      </c>
      <c r="G14" s="255">
        <f t="shared" si="3"/>
        <v>36104569.729999565</v>
      </c>
      <c r="H14" s="255">
        <f t="shared" si="3"/>
        <v>549287.82999999949</v>
      </c>
      <c r="I14" s="255">
        <f t="shared" si="3"/>
        <v>11638606.350000091</v>
      </c>
      <c r="J14" s="255">
        <f t="shared" si="3"/>
        <v>145624035.31000057</v>
      </c>
      <c r="K14" s="255">
        <f t="shared" si="3"/>
        <v>159694.94</v>
      </c>
      <c r="L14" s="255">
        <f t="shared" si="3"/>
        <v>0</v>
      </c>
      <c r="M14" s="255">
        <f t="shared" si="3"/>
        <v>185831403.19000044</v>
      </c>
      <c r="N14" s="255">
        <f t="shared" si="3"/>
        <v>0</v>
      </c>
      <c r="O14" s="255">
        <f t="shared" si="3"/>
        <v>616594.52000000025</v>
      </c>
      <c r="P14" s="255">
        <f t="shared" si="3"/>
        <v>23379992.21000006</v>
      </c>
      <c r="Q14" s="255">
        <f t="shared" si="3"/>
        <v>708982.76999999955</v>
      </c>
      <c r="R14" s="255">
        <f t="shared" si="3"/>
        <v>12386697.420000091</v>
      </c>
      <c r="S14" s="255">
        <f t="shared" si="3"/>
        <v>396916939.42000067</v>
      </c>
      <c r="T14" s="255">
        <f t="shared" si="3"/>
        <v>446634555.780007</v>
      </c>
      <c r="U14" s="245"/>
    </row>
    <row r="15" spans="1:33" ht="15.75">
      <c r="A15" s="253" t="s">
        <v>73</v>
      </c>
      <c r="B15" s="254">
        <v>0</v>
      </c>
      <c r="C15" s="254">
        <v>0</v>
      </c>
      <c r="D15" s="254">
        <v>0</v>
      </c>
      <c r="E15" s="254">
        <v>0</v>
      </c>
      <c r="F15" s="254">
        <v>0</v>
      </c>
      <c r="G15" s="254">
        <v>0</v>
      </c>
      <c r="H15" s="254">
        <v>0</v>
      </c>
      <c r="I15" s="254">
        <v>0</v>
      </c>
      <c r="J15" s="254">
        <v>0</v>
      </c>
      <c r="K15" s="254">
        <v>0</v>
      </c>
      <c r="L15" s="254">
        <v>0</v>
      </c>
      <c r="M15" s="254">
        <v>0</v>
      </c>
      <c r="N15" s="254">
        <v>0</v>
      </c>
      <c r="O15" s="254">
        <v>0</v>
      </c>
      <c r="P15" s="254">
        <f>((12275913.38)*0.600442)+((530389.73)*0.600442)</f>
        <v>7689442.2519746209</v>
      </c>
      <c r="Q15" s="254">
        <f t="shared" ref="Q15:S17" si="4">B15+E15+H15+K15+N15</f>
        <v>0</v>
      </c>
      <c r="R15" s="254">
        <f t="shared" si="4"/>
        <v>0</v>
      </c>
      <c r="S15" s="254">
        <f t="shared" si="4"/>
        <v>7689442.2519746209</v>
      </c>
      <c r="T15" s="254">
        <v>8445775</v>
      </c>
      <c r="U15" s="245"/>
    </row>
    <row r="16" spans="1:33" ht="15.75">
      <c r="A16" s="253" t="s">
        <v>74</v>
      </c>
      <c r="B16" s="252">
        <v>0</v>
      </c>
      <c r="C16" s="252">
        <v>0</v>
      </c>
      <c r="D16" s="252">
        <v>0</v>
      </c>
      <c r="E16" s="252">
        <v>0</v>
      </c>
      <c r="F16" s="252">
        <v>0</v>
      </c>
      <c r="G16" s="252">
        <v>0</v>
      </c>
      <c r="H16" s="252">
        <v>0</v>
      </c>
      <c r="I16" s="252">
        <v>0</v>
      </c>
      <c r="J16" s="252">
        <v>0</v>
      </c>
      <c r="K16" s="252">
        <v>0</v>
      </c>
      <c r="L16" s="252">
        <v>0</v>
      </c>
      <c r="M16" s="252">
        <v>2224456.5499999998</v>
      </c>
      <c r="N16" s="252">
        <v>0</v>
      </c>
      <c r="O16" s="252">
        <v>0</v>
      </c>
      <c r="P16" s="252">
        <v>0</v>
      </c>
      <c r="Q16" s="252">
        <f t="shared" si="4"/>
        <v>0</v>
      </c>
      <c r="R16" s="252">
        <f t="shared" si="4"/>
        <v>0</v>
      </c>
      <c r="S16" s="252">
        <f>D16+G16+J16+M16+P16</f>
        <v>2224456.5499999998</v>
      </c>
      <c r="T16" s="252">
        <v>10000000</v>
      </c>
      <c r="U16" s="245"/>
    </row>
    <row r="17" spans="1:33" ht="15.75">
      <c r="A17" s="253" t="s">
        <v>75</v>
      </c>
      <c r="B17" s="251">
        <v>0</v>
      </c>
      <c r="C17" s="251">
        <v>0</v>
      </c>
      <c r="D17" s="251">
        <v>0</v>
      </c>
      <c r="E17" s="251">
        <v>0</v>
      </c>
      <c r="F17" s="251">
        <v>0</v>
      </c>
      <c r="G17" s="251">
        <v>105094304.8099999</v>
      </c>
      <c r="H17" s="252">
        <v>0</v>
      </c>
      <c r="I17" s="252">
        <v>0</v>
      </c>
      <c r="J17" s="252">
        <v>0</v>
      </c>
      <c r="K17" s="251">
        <v>0</v>
      </c>
      <c r="L17" s="251">
        <v>0</v>
      </c>
      <c r="M17" s="251">
        <v>0</v>
      </c>
      <c r="N17" s="251">
        <v>0</v>
      </c>
      <c r="O17" s="251">
        <v>0</v>
      </c>
      <c r="P17" s="251">
        <v>0</v>
      </c>
      <c r="Q17" s="251">
        <f t="shared" si="4"/>
        <v>0</v>
      </c>
      <c r="R17" s="251">
        <f t="shared" si="4"/>
        <v>0</v>
      </c>
      <c r="S17" s="251">
        <f t="shared" si="4"/>
        <v>105094304.8099999</v>
      </c>
      <c r="T17" s="251">
        <f>(80931055*2)+2084668</f>
        <v>163946778</v>
      </c>
      <c r="U17" s="245"/>
    </row>
    <row r="18" spans="1:33" thickBot="1">
      <c r="A18" s="124" t="s">
        <v>76</v>
      </c>
      <c r="B18" s="250">
        <f t="shared" ref="B18:T18" si="5">B17+B16+B15+B14</f>
        <v>0</v>
      </c>
      <c r="C18" s="250">
        <f t="shared" si="5"/>
        <v>0</v>
      </c>
      <c r="D18" s="250">
        <f t="shared" si="5"/>
        <v>5976938.9799999967</v>
      </c>
      <c r="E18" s="250">
        <f t="shared" si="5"/>
        <v>0</v>
      </c>
      <c r="F18" s="250">
        <f t="shared" si="5"/>
        <v>131496.55000000008</v>
      </c>
      <c r="G18" s="250">
        <f t="shared" si="5"/>
        <v>141198874.53999946</v>
      </c>
      <c r="H18" s="250">
        <f t="shared" si="5"/>
        <v>549287.82999999949</v>
      </c>
      <c r="I18" s="250">
        <f t="shared" si="5"/>
        <v>11638606.350000091</v>
      </c>
      <c r="J18" s="250">
        <f>J17+J16+J15+J14</f>
        <v>145624035.31000057</v>
      </c>
      <c r="K18" s="250">
        <f t="shared" si="5"/>
        <v>159694.94</v>
      </c>
      <c r="L18" s="250">
        <f t="shared" si="5"/>
        <v>0</v>
      </c>
      <c r="M18" s="250">
        <f>M17+M16+M15+M14</f>
        <v>188055859.74000046</v>
      </c>
      <c r="N18" s="250">
        <f t="shared" si="5"/>
        <v>0</v>
      </c>
      <c r="O18" s="250">
        <f t="shared" si="5"/>
        <v>616594.52000000025</v>
      </c>
      <c r="P18" s="250">
        <f t="shared" si="5"/>
        <v>31069434.46197468</v>
      </c>
      <c r="Q18" s="250">
        <f t="shared" si="5"/>
        <v>708982.76999999955</v>
      </c>
      <c r="R18" s="250">
        <f t="shared" si="5"/>
        <v>12386697.420000091</v>
      </c>
      <c r="S18" s="250">
        <f t="shared" si="5"/>
        <v>511925143.03197521</v>
      </c>
      <c r="T18" s="250">
        <f t="shared" si="5"/>
        <v>629027108.780007</v>
      </c>
      <c r="U18" s="245"/>
      <c r="X18" s="245"/>
    </row>
    <row r="19" spans="1:33" thickTop="1">
      <c r="A19" s="249"/>
      <c r="B19" s="248"/>
      <c r="C19" s="248"/>
      <c r="D19" s="248"/>
      <c r="E19" s="248"/>
      <c r="F19" s="248"/>
      <c r="G19" s="248"/>
      <c r="H19" s="248"/>
      <c r="I19" s="248"/>
      <c r="J19" s="248"/>
      <c r="K19" s="248"/>
      <c r="L19" s="248"/>
      <c r="M19" s="248"/>
      <c r="N19" s="248"/>
      <c r="O19" s="248"/>
      <c r="P19" s="248"/>
      <c r="Q19" s="248"/>
      <c r="R19" s="248"/>
      <c r="S19" s="248"/>
      <c r="T19" s="248"/>
      <c r="U19" s="245"/>
      <c r="X19" s="245"/>
      <c r="Y19" s="1"/>
      <c r="Z19" s="1"/>
      <c r="AA19" s="1"/>
      <c r="AB19" s="1"/>
      <c r="AC19" s="1"/>
      <c r="AD19" s="1"/>
      <c r="AE19" s="1"/>
      <c r="AF19" s="1"/>
      <c r="AG19" s="1"/>
    </row>
    <row r="20" spans="1:33" ht="15.75">
      <c r="A20" s="249" t="s">
        <v>77</v>
      </c>
      <c r="B20" s="248"/>
      <c r="C20" s="248"/>
      <c r="D20" s="248"/>
      <c r="E20" s="248"/>
      <c r="F20" s="248"/>
      <c r="G20" s="248"/>
      <c r="H20" s="248"/>
      <c r="I20" s="248"/>
      <c r="J20" s="248"/>
      <c r="K20" s="248"/>
      <c r="L20" s="248"/>
      <c r="M20" s="248"/>
      <c r="N20" s="248"/>
      <c r="O20" s="248"/>
      <c r="P20" s="248"/>
      <c r="Q20" s="248"/>
      <c r="R20" s="248"/>
      <c r="S20" s="248"/>
      <c r="T20" s="248"/>
      <c r="U20" s="245"/>
      <c r="X20" s="245"/>
      <c r="Y20" s="1"/>
      <c r="Z20" s="1"/>
      <c r="AA20" s="1"/>
      <c r="AB20" s="1"/>
      <c r="AC20" s="1"/>
      <c r="AD20" s="1"/>
      <c r="AE20" s="1"/>
      <c r="AF20" s="1"/>
      <c r="AG20" s="1"/>
    </row>
    <row r="21" spans="1:33" ht="15.75">
      <c r="A21" s="249" t="s">
        <v>78</v>
      </c>
      <c r="B21" s="248"/>
      <c r="C21" s="248"/>
      <c r="D21" s="248"/>
      <c r="E21" s="248"/>
      <c r="F21" s="248"/>
      <c r="G21" s="248"/>
      <c r="H21" s="248"/>
      <c r="I21" s="248"/>
      <c r="J21" s="248"/>
      <c r="K21" s="248"/>
      <c r="L21" s="248"/>
      <c r="M21" s="248"/>
      <c r="N21" s="248"/>
      <c r="O21" s="248"/>
      <c r="P21" s="248"/>
      <c r="Q21" s="248"/>
      <c r="R21" s="248"/>
      <c r="S21" s="248"/>
      <c r="T21" s="248"/>
      <c r="U21" s="245"/>
      <c r="X21" s="245"/>
      <c r="Y21" s="1"/>
      <c r="Z21" s="1"/>
      <c r="AA21" s="1"/>
      <c r="AB21" s="1"/>
      <c r="AC21" s="1"/>
      <c r="AD21" s="1"/>
      <c r="AE21" s="1"/>
      <c r="AF21" s="1"/>
      <c r="AG21" s="1"/>
    </row>
    <row r="22" spans="1:33" ht="15.75">
      <c r="A22" s="249" t="s">
        <v>79</v>
      </c>
      <c r="B22" s="248"/>
      <c r="C22" s="248"/>
      <c r="D22" s="248"/>
      <c r="E22" s="248"/>
      <c r="F22" s="248"/>
      <c r="G22" s="248"/>
      <c r="H22" s="248"/>
      <c r="I22" s="248"/>
      <c r="J22" s="248"/>
      <c r="K22" s="248"/>
      <c r="L22" s="248"/>
      <c r="M22" s="248"/>
      <c r="N22" s="248"/>
      <c r="O22" s="248"/>
      <c r="P22" s="248"/>
      <c r="Q22" s="248"/>
      <c r="R22" s="248"/>
      <c r="S22" s="248"/>
      <c r="T22" s="248"/>
      <c r="U22" s="245"/>
      <c r="X22" s="245"/>
      <c r="Y22" s="1"/>
      <c r="Z22" s="1"/>
      <c r="AA22" s="1"/>
      <c r="AB22" s="1"/>
      <c r="AC22" s="1"/>
      <c r="AD22" s="1"/>
      <c r="AE22" s="1"/>
      <c r="AF22" s="1"/>
      <c r="AG22" s="1"/>
    </row>
    <row r="23" spans="1:33" ht="15.75">
      <c r="A23" s="249" t="s">
        <v>80</v>
      </c>
      <c r="B23" s="248"/>
      <c r="C23" s="248"/>
      <c r="D23" s="248"/>
      <c r="E23" s="248"/>
      <c r="F23" s="248"/>
      <c r="G23" s="248"/>
      <c r="H23" s="248"/>
      <c r="I23" s="248"/>
      <c r="J23" s="248"/>
      <c r="K23" s="248"/>
      <c r="L23" s="248"/>
      <c r="M23" s="248"/>
      <c r="N23" s="248"/>
      <c r="O23" s="248"/>
      <c r="P23" s="248"/>
      <c r="Q23" s="248"/>
      <c r="R23" s="248"/>
      <c r="S23" s="248"/>
      <c r="T23" s="248"/>
      <c r="U23" s="245"/>
      <c r="X23" s="245"/>
      <c r="Y23" s="1"/>
      <c r="Z23" s="1"/>
      <c r="AA23" s="1"/>
      <c r="AB23" s="1"/>
      <c r="AC23" s="1"/>
      <c r="AD23" s="1"/>
      <c r="AE23" s="1"/>
      <c r="AF23" s="1"/>
      <c r="AG23" s="1"/>
    </row>
    <row r="24" spans="1:33" ht="15.75">
      <c r="A24" s="249" t="s">
        <v>81</v>
      </c>
      <c r="B24" s="248"/>
      <c r="C24" s="248"/>
      <c r="D24" s="248"/>
      <c r="E24" s="248"/>
      <c r="F24" s="248"/>
      <c r="G24" s="248"/>
      <c r="H24" s="248"/>
      <c r="I24" s="248"/>
      <c r="J24" s="248"/>
      <c r="K24" s="248"/>
      <c r="L24" s="248"/>
      <c r="M24" s="248"/>
      <c r="N24" s="248"/>
      <c r="O24" s="248"/>
      <c r="P24" s="248"/>
      <c r="Q24" s="248"/>
      <c r="R24" s="248"/>
      <c r="S24" s="248"/>
      <c r="T24" s="248"/>
      <c r="U24" s="245"/>
      <c r="X24" s="245"/>
      <c r="Y24" s="1"/>
      <c r="Z24" s="1"/>
      <c r="AA24" s="1"/>
      <c r="AB24" s="1"/>
      <c r="AC24" s="1"/>
      <c r="AD24" s="1"/>
      <c r="AE24" s="1"/>
      <c r="AF24" s="1"/>
      <c r="AG24" s="1"/>
    </row>
    <row r="25" spans="1:33" ht="15.75">
      <c r="A25" s="249" t="s">
        <v>82</v>
      </c>
      <c r="B25" s="248"/>
      <c r="C25" s="248"/>
      <c r="D25" s="248"/>
      <c r="E25" s="248"/>
      <c r="F25" s="248"/>
      <c r="G25" s="248"/>
      <c r="H25" s="248"/>
      <c r="I25" s="248"/>
      <c r="J25" s="248"/>
      <c r="K25" s="248"/>
      <c r="L25" s="248"/>
      <c r="M25" s="248"/>
      <c r="N25" s="248"/>
      <c r="O25" s="248"/>
      <c r="P25" s="248"/>
      <c r="Q25" s="248"/>
      <c r="R25" s="248"/>
      <c r="S25" s="248"/>
      <c r="T25" s="248"/>
      <c r="U25" s="245"/>
      <c r="X25" s="245"/>
      <c r="Y25" s="1"/>
      <c r="Z25" s="1"/>
      <c r="AA25" s="1"/>
      <c r="AB25" s="1"/>
      <c r="AC25" s="1"/>
      <c r="AD25" s="1"/>
      <c r="AE25" s="1"/>
      <c r="AF25" s="1"/>
      <c r="AG25" s="1"/>
    </row>
    <row r="26" spans="1:33" ht="15.75">
      <c r="A26" s="249"/>
      <c r="B26" s="248"/>
      <c r="C26" s="248"/>
      <c r="D26" s="248"/>
      <c r="E26" s="248"/>
      <c r="F26" s="248"/>
      <c r="G26" s="248"/>
      <c r="H26" s="248"/>
      <c r="I26" s="248"/>
      <c r="J26" s="248"/>
      <c r="K26" s="248"/>
      <c r="L26" s="248"/>
      <c r="M26" s="248"/>
      <c r="N26" s="248"/>
      <c r="O26" s="248"/>
      <c r="P26" s="248"/>
      <c r="Q26" s="248"/>
      <c r="R26" s="248"/>
      <c r="S26" s="248"/>
      <c r="T26" s="248"/>
      <c r="U26" s="245"/>
      <c r="X26" s="245"/>
      <c r="Y26" s="1"/>
      <c r="Z26" s="1"/>
      <c r="AA26" s="1"/>
      <c r="AB26" s="1"/>
      <c r="AC26" s="1"/>
      <c r="AD26" s="1"/>
      <c r="AE26" s="1"/>
      <c r="AF26" s="1"/>
      <c r="AG26" s="1"/>
    </row>
    <row r="27" spans="1:33" ht="15.75">
      <c r="A27" s="249"/>
      <c r="B27" s="248"/>
      <c r="C27" s="248"/>
      <c r="D27" s="248"/>
      <c r="E27" s="248"/>
      <c r="F27" s="248"/>
      <c r="G27" s="248"/>
      <c r="H27" s="248"/>
      <c r="I27" s="248"/>
      <c r="J27" s="248"/>
      <c r="K27" s="248"/>
      <c r="L27" s="248"/>
      <c r="M27" s="248"/>
      <c r="N27" s="248"/>
      <c r="O27" s="248"/>
      <c r="P27" s="248"/>
      <c r="Q27" s="248"/>
      <c r="R27" s="248"/>
      <c r="S27" s="248"/>
      <c r="T27" s="248"/>
      <c r="U27" s="245"/>
      <c r="X27" s="245"/>
      <c r="Y27" s="1"/>
      <c r="Z27" s="1"/>
      <c r="AA27" s="1"/>
      <c r="AB27" s="1"/>
      <c r="AC27" s="1"/>
      <c r="AD27" s="1"/>
      <c r="AE27" s="1"/>
      <c r="AF27" s="1"/>
      <c r="AG27" s="1"/>
    </row>
    <row r="28" spans="1:33" ht="15.75">
      <c r="A28" s="249"/>
      <c r="B28" s="248"/>
      <c r="C28" s="248"/>
      <c r="D28" s="248"/>
      <c r="E28" s="248"/>
      <c r="F28" s="248"/>
      <c r="G28" s="248"/>
      <c r="H28" s="248"/>
      <c r="I28" s="248"/>
      <c r="J28" s="248"/>
      <c r="K28" s="248"/>
      <c r="L28" s="248"/>
      <c r="M28" s="248"/>
      <c r="N28" s="248"/>
      <c r="O28" s="248"/>
      <c r="P28" s="248"/>
      <c r="Q28" s="248"/>
      <c r="R28" s="248"/>
      <c r="S28" s="248"/>
      <c r="T28" s="248"/>
      <c r="U28" s="245"/>
      <c r="X28" s="245"/>
      <c r="Y28" s="1"/>
      <c r="Z28" s="1"/>
      <c r="AA28" s="1"/>
      <c r="AB28" s="1"/>
      <c r="AC28" s="1"/>
      <c r="AD28" s="1"/>
      <c r="AE28" s="1"/>
      <c r="AF28" s="1"/>
      <c r="AG28" s="1"/>
    </row>
    <row r="29" spans="1:33" ht="15.75">
      <c r="A29" s="249"/>
      <c r="B29" s="248"/>
      <c r="C29" s="248"/>
      <c r="D29" s="248"/>
      <c r="E29" s="248"/>
      <c r="F29" s="248"/>
      <c r="G29" s="248"/>
      <c r="H29" s="248"/>
      <c r="I29" s="248"/>
      <c r="J29" s="248"/>
      <c r="K29" s="248"/>
      <c r="L29" s="248"/>
      <c r="M29" s="248"/>
      <c r="N29" s="248"/>
      <c r="O29" s="248"/>
      <c r="P29" s="248"/>
      <c r="Q29" s="248"/>
      <c r="R29" s="248"/>
      <c r="S29" s="248"/>
      <c r="T29" s="248"/>
      <c r="U29" s="245"/>
      <c r="X29" s="245"/>
      <c r="Y29" s="1"/>
      <c r="Z29" s="1"/>
      <c r="AA29" s="1"/>
      <c r="AB29" s="1"/>
      <c r="AC29" s="1"/>
      <c r="AD29" s="1"/>
      <c r="AE29" s="1"/>
      <c r="AF29" s="1"/>
      <c r="AG29" s="1"/>
    </row>
    <row r="30" spans="1:33" ht="15.75">
      <c r="A30" s="249"/>
      <c r="B30" s="248"/>
      <c r="C30" s="248"/>
      <c r="D30" s="248"/>
      <c r="E30" s="248"/>
      <c r="F30" s="248"/>
      <c r="G30" s="248"/>
      <c r="H30" s="248"/>
      <c r="I30" s="248"/>
      <c r="J30" s="248"/>
      <c r="K30" s="248"/>
      <c r="L30" s="248"/>
      <c r="M30" s="248"/>
      <c r="N30" s="248"/>
      <c r="O30" s="248"/>
      <c r="P30" s="248"/>
      <c r="Q30" s="248"/>
      <c r="R30" s="248"/>
      <c r="S30" s="248"/>
      <c r="T30" s="248"/>
      <c r="U30" s="245"/>
      <c r="X30" s="245"/>
      <c r="Y30" s="1"/>
      <c r="Z30" s="1"/>
      <c r="AA30" s="1"/>
      <c r="AB30" s="1"/>
      <c r="AC30" s="1"/>
      <c r="AD30" s="1"/>
      <c r="AE30" s="1"/>
      <c r="AF30" s="1"/>
      <c r="AG30" s="1"/>
    </row>
    <row r="31" spans="1:33" ht="15.75">
      <c r="A31" s="249"/>
      <c r="B31" s="248"/>
      <c r="C31" s="248"/>
      <c r="D31" s="248"/>
      <c r="E31" s="248"/>
      <c r="F31" s="248"/>
      <c r="G31" s="248"/>
      <c r="H31" s="248"/>
      <c r="I31" s="248"/>
      <c r="J31" s="248"/>
      <c r="K31" s="248"/>
      <c r="L31" s="248"/>
      <c r="M31" s="248"/>
      <c r="N31" s="248"/>
      <c r="O31" s="248"/>
      <c r="P31" s="248"/>
      <c r="Q31" s="248"/>
      <c r="R31" s="248"/>
      <c r="S31" s="248"/>
      <c r="T31" s="248"/>
      <c r="U31" s="245"/>
      <c r="X31" s="245"/>
      <c r="Y31" s="1"/>
      <c r="Z31" s="1"/>
      <c r="AA31" s="1"/>
      <c r="AB31" s="1"/>
      <c r="AC31" s="1"/>
      <c r="AD31" s="1"/>
      <c r="AE31" s="1"/>
      <c r="AF31" s="1"/>
      <c r="AG31" s="1"/>
    </row>
    <row r="32" spans="1:33" ht="15.75">
      <c r="A32" s="249"/>
      <c r="B32" s="248"/>
      <c r="C32" s="248"/>
      <c r="D32" s="248"/>
      <c r="E32" s="248"/>
      <c r="F32" s="248"/>
      <c r="G32" s="248"/>
      <c r="H32" s="248"/>
      <c r="I32" s="248"/>
      <c r="J32" s="248"/>
      <c r="K32" s="248"/>
      <c r="L32" s="248"/>
      <c r="M32" s="248"/>
      <c r="N32" s="248"/>
      <c r="O32" s="248"/>
      <c r="P32" s="248"/>
      <c r="Q32" s="248"/>
      <c r="R32" s="248"/>
      <c r="S32" s="248"/>
      <c r="T32" s="248"/>
      <c r="U32" s="245"/>
      <c r="X32" s="245"/>
      <c r="Y32" s="1"/>
      <c r="Z32" s="1"/>
      <c r="AA32" s="1"/>
      <c r="AB32" s="1"/>
      <c r="AC32" s="1"/>
      <c r="AD32" s="1"/>
      <c r="AE32" s="1"/>
      <c r="AF32" s="1"/>
      <c r="AG32" s="1"/>
    </row>
    <row r="33" spans="1:33" ht="15.75">
      <c r="A33" s="249"/>
      <c r="B33" s="248"/>
      <c r="C33" s="248"/>
      <c r="D33" s="248"/>
      <c r="E33" s="248"/>
      <c r="F33" s="248"/>
      <c r="G33" s="248"/>
      <c r="H33" s="248"/>
      <c r="I33" s="248"/>
      <c r="J33" s="248"/>
      <c r="K33" s="248"/>
      <c r="L33" s="248"/>
      <c r="M33" s="248"/>
      <c r="N33" s="248"/>
      <c r="O33" s="248"/>
      <c r="P33" s="248"/>
      <c r="Q33" s="248"/>
      <c r="R33" s="248"/>
      <c r="S33" s="248"/>
      <c r="T33" s="248"/>
      <c r="U33" s="245"/>
      <c r="X33" s="245"/>
      <c r="Y33" s="1"/>
      <c r="Z33" s="1"/>
      <c r="AA33" s="1"/>
      <c r="AB33" s="1"/>
      <c r="AC33" s="1"/>
      <c r="AD33" s="1"/>
      <c r="AE33" s="1"/>
      <c r="AF33" s="1"/>
      <c r="AG33" s="1"/>
    </row>
    <row r="34" spans="1:33" ht="15.75">
      <c r="A34" s="249"/>
      <c r="B34" s="248"/>
      <c r="C34" s="248"/>
      <c r="D34" s="248"/>
      <c r="E34" s="248"/>
      <c r="F34" s="248"/>
      <c r="G34" s="248"/>
      <c r="H34" s="248"/>
      <c r="I34" s="248"/>
      <c r="J34" s="248"/>
      <c r="K34" s="248"/>
      <c r="L34" s="248"/>
      <c r="M34" s="248"/>
      <c r="N34" s="248"/>
      <c r="O34" s="248"/>
      <c r="P34" s="248"/>
      <c r="Q34" s="248"/>
      <c r="R34" s="248"/>
      <c r="S34" s="248"/>
      <c r="T34" s="248"/>
      <c r="U34" s="245"/>
      <c r="X34" s="245"/>
      <c r="Y34" s="1"/>
      <c r="Z34" s="1"/>
      <c r="AA34" s="1"/>
      <c r="AB34" s="1"/>
      <c r="AC34" s="1"/>
      <c r="AD34" s="1"/>
      <c r="AE34" s="1"/>
      <c r="AF34" s="1"/>
      <c r="AG34" s="1"/>
    </row>
    <row r="35" spans="1:33" ht="15.75">
      <c r="A35" s="249"/>
      <c r="B35" s="248"/>
      <c r="C35" s="248"/>
      <c r="D35" s="248"/>
      <c r="E35" s="248"/>
      <c r="F35" s="248"/>
      <c r="G35" s="248"/>
      <c r="H35" s="248"/>
      <c r="I35" s="248"/>
      <c r="J35" s="248"/>
      <c r="K35" s="248"/>
      <c r="L35" s="248"/>
      <c r="M35" s="248"/>
      <c r="N35" s="248"/>
      <c r="O35" s="248"/>
      <c r="P35" s="248"/>
      <c r="Q35" s="248"/>
      <c r="R35" s="248"/>
      <c r="S35" s="248"/>
      <c r="T35" s="248"/>
      <c r="U35" s="245"/>
      <c r="X35" s="245"/>
      <c r="Y35" s="1"/>
      <c r="Z35" s="1"/>
      <c r="AA35" s="1"/>
      <c r="AB35" s="1"/>
      <c r="AC35" s="1"/>
      <c r="AD35" s="1"/>
      <c r="AE35" s="1"/>
      <c r="AF35" s="1"/>
      <c r="AG35" s="1"/>
    </row>
    <row r="36" spans="1:33" ht="15.75">
      <c r="A36" s="249"/>
      <c r="B36" s="248"/>
      <c r="C36" s="248"/>
      <c r="D36" s="248"/>
      <c r="E36" s="248"/>
      <c r="F36" s="248"/>
      <c r="G36" s="248"/>
      <c r="H36" s="248"/>
      <c r="I36" s="248"/>
      <c r="J36" s="248"/>
      <c r="K36" s="248"/>
      <c r="L36" s="248"/>
      <c r="M36" s="248"/>
      <c r="N36" s="248"/>
      <c r="O36" s="248"/>
      <c r="P36" s="248"/>
      <c r="Q36" s="248"/>
      <c r="R36" s="248"/>
      <c r="S36" s="248"/>
      <c r="T36" s="248"/>
      <c r="U36" s="245"/>
      <c r="X36" s="245"/>
      <c r="Y36" s="1"/>
      <c r="Z36" s="1"/>
      <c r="AA36" s="1"/>
      <c r="AB36" s="1"/>
      <c r="AC36" s="1"/>
      <c r="AD36" s="1"/>
      <c r="AE36" s="1"/>
      <c r="AF36" s="1"/>
      <c r="AG36" s="1"/>
    </row>
    <row r="37" spans="1:33" ht="15.75">
      <c r="A37" s="249"/>
      <c r="B37" s="248"/>
      <c r="C37" s="248"/>
      <c r="D37" s="248"/>
      <c r="E37" s="248"/>
      <c r="F37" s="248"/>
      <c r="G37" s="248"/>
      <c r="H37" s="248"/>
      <c r="I37" s="248"/>
      <c r="J37" s="248"/>
      <c r="K37" s="248"/>
      <c r="L37" s="248"/>
      <c r="M37" s="248"/>
      <c r="N37" s="248"/>
      <c r="O37" s="248"/>
      <c r="P37" s="248"/>
      <c r="Q37" s="248"/>
      <c r="R37" s="248"/>
      <c r="S37" s="248"/>
      <c r="T37" s="248"/>
      <c r="U37" s="245"/>
      <c r="X37" s="245"/>
      <c r="Y37" s="1"/>
      <c r="Z37" s="1"/>
      <c r="AA37" s="1"/>
      <c r="AB37" s="1"/>
      <c r="AC37" s="1"/>
      <c r="AD37" s="1"/>
      <c r="AE37" s="1"/>
      <c r="AF37" s="1"/>
      <c r="AG37" s="1"/>
    </row>
    <row r="38" spans="1:33" ht="15.75">
      <c r="A38" s="249"/>
      <c r="B38" s="248"/>
      <c r="C38" s="248"/>
      <c r="D38" s="248"/>
      <c r="E38" s="248"/>
      <c r="F38" s="248"/>
      <c r="G38" s="248"/>
      <c r="H38" s="248"/>
      <c r="I38" s="248"/>
      <c r="J38" s="248"/>
      <c r="K38" s="248"/>
      <c r="L38" s="248"/>
      <c r="M38" s="248"/>
      <c r="N38" s="248"/>
      <c r="O38" s="248"/>
      <c r="P38" s="248"/>
      <c r="Q38" s="248"/>
      <c r="R38" s="248"/>
      <c r="S38" s="248"/>
      <c r="T38" s="248"/>
      <c r="U38" s="245"/>
      <c r="X38" s="245"/>
      <c r="Y38" s="1"/>
      <c r="Z38" s="1"/>
      <c r="AA38" s="1"/>
      <c r="AB38" s="1"/>
      <c r="AC38" s="1"/>
      <c r="AD38" s="1"/>
      <c r="AE38" s="1"/>
      <c r="AF38" s="1"/>
      <c r="AG38" s="1"/>
    </row>
    <row r="39" spans="1:33" ht="15.75">
      <c r="A39" s="249"/>
      <c r="B39" s="248"/>
      <c r="C39" s="248"/>
      <c r="D39" s="248"/>
      <c r="E39" s="248"/>
      <c r="F39" s="248"/>
      <c r="G39" s="248"/>
      <c r="H39" s="248"/>
      <c r="I39" s="248"/>
      <c r="J39" s="248"/>
      <c r="K39" s="248"/>
      <c r="L39" s="248"/>
      <c r="M39" s="248"/>
      <c r="N39" s="248"/>
      <c r="O39" s="248"/>
      <c r="P39" s="248"/>
      <c r="Q39" s="248"/>
      <c r="R39" s="248"/>
      <c r="S39" s="248"/>
      <c r="T39" s="248"/>
      <c r="U39" s="245"/>
      <c r="X39" s="245"/>
      <c r="Y39" s="1"/>
      <c r="Z39" s="1"/>
      <c r="AA39" s="1"/>
      <c r="AB39" s="1"/>
      <c r="AC39" s="1"/>
      <c r="AD39" s="1"/>
      <c r="AE39" s="1"/>
      <c r="AF39" s="1"/>
      <c r="AG39" s="1"/>
    </row>
    <row r="40" spans="1:33" ht="15.75">
      <c r="A40" s="249"/>
      <c r="B40" s="248"/>
      <c r="C40" s="248"/>
      <c r="D40" s="248"/>
      <c r="E40" s="248"/>
      <c r="F40" s="248"/>
      <c r="G40" s="248"/>
      <c r="H40" s="248"/>
      <c r="I40" s="248"/>
      <c r="J40" s="248"/>
      <c r="K40" s="248"/>
      <c r="L40" s="248"/>
      <c r="M40" s="248"/>
      <c r="N40" s="248"/>
      <c r="O40" s="248"/>
      <c r="P40" s="248"/>
      <c r="Q40" s="248"/>
      <c r="R40" s="248"/>
      <c r="S40" s="248"/>
      <c r="T40" s="248"/>
      <c r="U40" s="245"/>
      <c r="X40" s="245"/>
      <c r="Y40" s="1"/>
      <c r="Z40" s="1"/>
      <c r="AA40" s="1"/>
      <c r="AB40" s="1"/>
      <c r="AC40" s="1"/>
      <c r="AD40" s="1"/>
      <c r="AE40" s="1"/>
      <c r="AF40" s="1"/>
      <c r="AG40" s="1"/>
    </row>
    <row r="41" spans="1:33" ht="15.75">
      <c r="A41" s="249"/>
      <c r="B41" s="248"/>
      <c r="C41" s="248"/>
      <c r="D41" s="248"/>
      <c r="E41" s="248"/>
      <c r="F41" s="248"/>
      <c r="G41" s="248"/>
      <c r="H41" s="248"/>
      <c r="I41" s="248"/>
      <c r="J41" s="248"/>
      <c r="K41" s="248"/>
      <c r="L41" s="248"/>
      <c r="M41" s="248"/>
      <c r="N41" s="248"/>
      <c r="O41" s="248"/>
      <c r="P41" s="248"/>
      <c r="Q41" s="248"/>
      <c r="R41" s="248"/>
      <c r="S41" s="248"/>
      <c r="T41" s="248"/>
      <c r="U41" s="245"/>
      <c r="X41" s="245"/>
      <c r="Y41" s="1"/>
      <c r="Z41" s="1"/>
      <c r="AA41" s="1"/>
      <c r="AB41" s="1"/>
      <c r="AC41" s="1"/>
      <c r="AD41" s="1"/>
      <c r="AE41" s="1"/>
      <c r="AF41" s="1"/>
      <c r="AG41" s="1"/>
    </row>
    <row r="42" spans="1:33" ht="15.75">
      <c r="A42" s="249"/>
      <c r="B42" s="248"/>
      <c r="C42" s="248"/>
      <c r="D42" s="248"/>
      <c r="E42" s="248"/>
      <c r="F42" s="248"/>
      <c r="G42" s="248"/>
      <c r="H42" s="248"/>
      <c r="I42" s="248"/>
      <c r="J42" s="248"/>
      <c r="K42" s="248"/>
      <c r="L42" s="248"/>
      <c r="M42" s="248"/>
      <c r="N42" s="248"/>
      <c r="O42" s="248"/>
      <c r="P42" s="248"/>
      <c r="Q42" s="248"/>
      <c r="R42" s="248"/>
      <c r="S42" s="248"/>
      <c r="T42" s="248"/>
      <c r="U42" s="245"/>
      <c r="X42" s="245"/>
      <c r="Y42" s="1"/>
      <c r="Z42" s="1"/>
      <c r="AA42" s="1"/>
      <c r="AB42" s="1"/>
      <c r="AC42" s="1"/>
      <c r="AD42" s="1"/>
      <c r="AE42" s="1"/>
      <c r="AF42" s="1"/>
      <c r="AG42" s="1"/>
    </row>
    <row r="43" spans="1:33" ht="15.75">
      <c r="A43" s="249"/>
      <c r="B43" s="248"/>
      <c r="C43" s="248"/>
      <c r="D43" s="248"/>
      <c r="E43" s="248"/>
      <c r="F43" s="248"/>
      <c r="G43" s="248"/>
      <c r="H43" s="248"/>
      <c r="I43" s="248"/>
      <c r="J43" s="248"/>
      <c r="K43" s="248"/>
      <c r="L43" s="248"/>
      <c r="M43" s="248"/>
      <c r="N43" s="248"/>
      <c r="O43" s="248"/>
      <c r="P43" s="248"/>
      <c r="Q43" s="248"/>
      <c r="R43" s="248"/>
      <c r="S43" s="248"/>
      <c r="T43" s="248"/>
      <c r="U43" s="245"/>
      <c r="X43" s="245"/>
      <c r="Y43" s="1"/>
      <c r="Z43" s="1"/>
      <c r="AA43" s="1"/>
      <c r="AB43" s="1"/>
      <c r="AC43" s="1"/>
      <c r="AD43" s="1"/>
      <c r="AE43" s="1"/>
      <c r="AF43" s="1"/>
      <c r="AG43" s="1"/>
    </row>
    <row r="44" spans="1:33" ht="15.75">
      <c r="A44" s="249"/>
      <c r="B44" s="248"/>
      <c r="C44" s="248"/>
      <c r="D44" s="248"/>
      <c r="E44" s="248"/>
      <c r="F44" s="248"/>
      <c r="G44" s="248"/>
      <c r="H44" s="248"/>
      <c r="I44" s="248"/>
      <c r="J44" s="248"/>
      <c r="K44" s="248"/>
      <c r="L44" s="248"/>
      <c r="M44" s="248"/>
      <c r="N44" s="248"/>
      <c r="O44" s="248"/>
      <c r="P44" s="248"/>
      <c r="Q44" s="248"/>
      <c r="R44" s="248"/>
      <c r="S44" s="248"/>
      <c r="T44" s="248"/>
      <c r="U44" s="245"/>
      <c r="X44" s="245"/>
      <c r="Y44" s="1"/>
      <c r="Z44" s="1"/>
      <c r="AA44" s="1"/>
      <c r="AB44" s="1"/>
      <c r="AC44" s="1"/>
      <c r="AD44" s="1"/>
      <c r="AE44" s="1"/>
      <c r="AF44" s="1"/>
      <c r="AG44" s="1"/>
    </row>
    <row r="45" spans="1:33">
      <c r="B45" s="247"/>
      <c r="C45" s="247"/>
      <c r="D45" s="247"/>
      <c r="E45" s="247"/>
      <c r="F45" s="247"/>
      <c r="G45" s="247"/>
      <c r="H45" s="247"/>
      <c r="I45" s="247"/>
      <c r="J45" s="247"/>
      <c r="K45" s="247"/>
      <c r="L45" s="247"/>
      <c r="M45" s="247"/>
      <c r="N45" s="247"/>
      <c r="O45" s="247"/>
      <c r="P45" s="247"/>
      <c r="Q45" s="247"/>
      <c r="R45" s="247"/>
      <c r="S45" s="247"/>
      <c r="T45" s="247"/>
      <c r="U45" s="245"/>
      <c r="V45" s="1"/>
      <c r="W45" s="1"/>
      <c r="X45" s="1"/>
      <c r="Y45" s="1"/>
      <c r="Z45" s="1"/>
      <c r="AA45" s="1"/>
      <c r="AB45" s="1"/>
      <c r="AC45" s="1"/>
      <c r="AD45" s="1"/>
      <c r="AE45" s="1"/>
      <c r="AF45" s="1"/>
      <c r="AG45" s="1"/>
    </row>
    <row r="46" spans="1:33">
      <c r="B46" s="245"/>
      <c r="C46" s="245"/>
      <c r="D46" s="245"/>
      <c r="E46" s="245"/>
      <c r="F46" s="245"/>
      <c r="G46" s="245"/>
      <c r="H46" s="245"/>
      <c r="I46" s="245"/>
      <c r="J46" s="245"/>
      <c r="K46" s="245"/>
      <c r="L46" s="245"/>
      <c r="M46" s="245"/>
      <c r="N46" s="245"/>
      <c r="O46" s="245"/>
      <c r="P46" s="245"/>
      <c r="Q46" s="245"/>
      <c r="R46" s="245"/>
      <c r="S46" s="245"/>
      <c r="T46" s="245"/>
      <c r="U46" s="245"/>
      <c r="V46" s="1"/>
      <c r="W46" s="1"/>
      <c r="X46" s="1"/>
      <c r="Y46" s="1"/>
      <c r="Z46" s="1"/>
      <c r="AA46" s="1"/>
      <c r="AB46" s="1"/>
      <c r="AC46" s="1"/>
      <c r="AD46" s="1"/>
      <c r="AE46" s="1"/>
      <c r="AF46" s="1"/>
      <c r="AG46" s="1"/>
    </row>
    <row r="47" spans="1:33">
      <c r="B47" s="245"/>
      <c r="C47" s="245"/>
      <c r="D47" s="245"/>
      <c r="E47" s="245"/>
      <c r="F47" s="245"/>
      <c r="G47" s="245"/>
      <c r="H47" s="245"/>
      <c r="I47" s="245"/>
      <c r="J47" s="245"/>
      <c r="K47" s="245"/>
      <c r="L47" s="245"/>
      <c r="M47" s="245"/>
      <c r="N47" s="245"/>
      <c r="O47" s="245"/>
      <c r="P47" s="245"/>
      <c r="Q47" s="245"/>
      <c r="R47" s="245"/>
      <c r="S47" s="245"/>
      <c r="T47" s="245"/>
      <c r="U47" s="245"/>
      <c r="V47" s="1"/>
      <c r="W47" s="1"/>
      <c r="X47" s="1"/>
      <c r="Y47" s="1"/>
      <c r="Z47" s="1"/>
      <c r="AA47" s="1"/>
      <c r="AB47" s="1"/>
      <c r="AC47" s="1"/>
      <c r="AD47" s="1"/>
      <c r="AE47" s="1"/>
      <c r="AF47" s="1"/>
      <c r="AG47" s="1"/>
    </row>
    <row r="48" spans="1:33">
      <c r="B48" s="245"/>
      <c r="C48" s="245"/>
      <c r="D48" s="245"/>
      <c r="E48" s="245"/>
      <c r="F48" s="245"/>
      <c r="G48" s="245"/>
      <c r="H48" s="245"/>
      <c r="I48" s="245"/>
      <c r="J48" s="245"/>
      <c r="K48" s="245"/>
      <c r="L48" s="245"/>
      <c r="M48" s="245"/>
      <c r="N48" s="245"/>
      <c r="O48" s="245"/>
      <c r="P48" s="245"/>
      <c r="Q48" s="245"/>
      <c r="R48" s="245"/>
      <c r="S48" s="245"/>
      <c r="T48" s="245"/>
      <c r="U48" s="245"/>
      <c r="V48" s="1"/>
      <c r="W48" s="1"/>
      <c r="X48" s="1"/>
      <c r="Y48" s="1"/>
      <c r="Z48" s="1"/>
      <c r="AA48" s="1"/>
      <c r="AB48" s="1"/>
      <c r="AC48" s="1"/>
      <c r="AD48" s="1"/>
      <c r="AE48" s="1"/>
      <c r="AF48" s="1"/>
      <c r="AG48" s="1"/>
    </row>
    <row r="49" spans="2:21" s="1" customFormat="1" ht="15.75">
      <c r="B49" s="245"/>
      <c r="C49" s="245"/>
      <c r="D49" s="245"/>
      <c r="E49" s="245"/>
      <c r="F49" s="245"/>
      <c r="G49" s="245"/>
      <c r="H49" s="245"/>
      <c r="I49" s="245"/>
      <c r="J49" s="245"/>
      <c r="K49" s="245"/>
      <c r="L49" s="245"/>
      <c r="M49" s="245"/>
      <c r="N49" s="245"/>
      <c r="O49" s="245"/>
      <c r="P49" s="245"/>
      <c r="Q49" s="245"/>
      <c r="R49" s="245"/>
      <c r="S49" s="245"/>
      <c r="T49" s="245"/>
      <c r="U49" s="245"/>
    </row>
    <row r="50" spans="2:21" s="1" customFormat="1" ht="15.75">
      <c r="B50" s="245"/>
      <c r="C50" s="245"/>
      <c r="D50" s="245"/>
      <c r="E50" s="245"/>
      <c r="F50" s="245"/>
      <c r="G50" s="245"/>
      <c r="H50" s="245"/>
      <c r="I50" s="245"/>
      <c r="J50" s="245"/>
      <c r="K50" s="245"/>
      <c r="L50" s="245"/>
      <c r="M50" s="245"/>
      <c r="N50" s="245"/>
      <c r="O50" s="245"/>
      <c r="P50" s="245"/>
      <c r="Q50" s="245"/>
      <c r="R50" s="245"/>
      <c r="S50" s="245"/>
      <c r="T50" s="245"/>
      <c r="U50" s="245"/>
    </row>
    <row r="51" spans="2:21" s="1" customFormat="1" ht="15.75">
      <c r="B51" s="245"/>
      <c r="C51" s="245"/>
      <c r="D51" s="245"/>
      <c r="E51" s="245"/>
      <c r="F51" s="245"/>
      <c r="G51" s="245"/>
      <c r="H51" s="245"/>
      <c r="I51" s="245"/>
      <c r="J51" s="245"/>
      <c r="K51" s="245"/>
      <c r="L51" s="245"/>
      <c r="M51" s="245"/>
      <c r="N51" s="245"/>
      <c r="O51" s="245"/>
      <c r="P51" s="245"/>
      <c r="Q51" s="245"/>
      <c r="R51" s="245"/>
      <c r="S51" s="245"/>
      <c r="T51" s="245"/>
      <c r="U51" s="245"/>
    </row>
    <row r="52" spans="2:21" s="1" customFormat="1" ht="15.75">
      <c r="B52" s="245"/>
      <c r="C52" s="245"/>
      <c r="D52" s="245"/>
      <c r="E52" s="245"/>
      <c r="F52" s="245"/>
      <c r="G52" s="245"/>
      <c r="H52" s="245"/>
      <c r="I52" s="245"/>
      <c r="J52" s="245"/>
      <c r="K52" s="245"/>
      <c r="L52" s="245"/>
      <c r="M52" s="245"/>
      <c r="N52" s="245"/>
      <c r="O52" s="245"/>
      <c r="P52" s="245"/>
      <c r="Q52" s="245"/>
      <c r="R52" s="245"/>
      <c r="S52" s="245"/>
      <c r="T52" s="245"/>
      <c r="U52" s="245"/>
    </row>
    <row r="53" spans="2:21" s="1" customFormat="1" ht="15.75">
      <c r="B53" s="245"/>
      <c r="C53" s="245"/>
      <c r="D53" s="245"/>
      <c r="E53" s="245"/>
      <c r="F53" s="245"/>
      <c r="G53" s="245"/>
      <c r="H53" s="245"/>
      <c r="I53" s="245"/>
      <c r="J53" s="245"/>
      <c r="K53" s="245"/>
      <c r="L53" s="245"/>
      <c r="M53" s="245"/>
      <c r="N53" s="245"/>
      <c r="O53" s="245"/>
      <c r="P53" s="245"/>
      <c r="Q53" s="245"/>
      <c r="R53" s="245"/>
      <c r="S53" s="245"/>
      <c r="T53" s="245"/>
      <c r="U53" s="245"/>
    </row>
  </sheetData>
  <mergeCells count="10">
    <mergeCell ref="Q4:S5"/>
    <mergeCell ref="T4:T6"/>
    <mergeCell ref="B5:D5"/>
    <mergeCell ref="E5:G5"/>
    <mergeCell ref="A1:A3"/>
    <mergeCell ref="A4:A6"/>
    <mergeCell ref="B4:G4"/>
    <mergeCell ref="H4:J5"/>
    <mergeCell ref="K4:M5"/>
    <mergeCell ref="N4:P5"/>
  </mergeCells>
  <pageMargins left="0.75" right="0.75" top="1" bottom="1" header="0.5" footer="0.5"/>
  <pageSetup paperSize="5" scale="42" orientation="landscape" horizontalDpi="1200" verticalDpi="1200" r:id="rId1"/>
  <headerFooter alignWithMargins="0">
    <oddFooter>&amp;L&amp;Z&amp;F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opLeftCell="A3" workbookViewId="0">
      <selection activeCell="A3" sqref="A3"/>
    </sheetView>
  </sheetViews>
  <sheetFormatPr defaultRowHeight="15"/>
  <cols>
    <col min="1" max="1" width="19.7109375" style="39" customWidth="1"/>
    <col min="2" max="4" width="17.28515625" style="39" bestFit="1" customWidth="1"/>
    <col min="5" max="5" width="6.42578125" style="39" customWidth="1"/>
    <col min="6" max="6" width="15" style="39" customWidth="1"/>
    <col min="7" max="7" width="11.85546875" style="39" customWidth="1"/>
    <col min="8" max="8" width="8.85546875" style="39" customWidth="1"/>
    <col min="9" max="9" width="10.42578125" style="39" customWidth="1"/>
    <col min="10" max="10" width="11.28515625" style="39" customWidth="1"/>
    <col min="11" max="16384" width="9.140625" style="39"/>
  </cols>
  <sheetData>
    <row r="1" spans="1:10" ht="15.75">
      <c r="A1" s="37" t="s">
        <v>83</v>
      </c>
      <c r="B1" s="1"/>
      <c r="C1" s="1"/>
      <c r="D1" s="1"/>
      <c r="E1" s="1"/>
      <c r="F1" s="1"/>
      <c r="G1" s="38"/>
      <c r="H1" s="1"/>
      <c r="I1" s="1"/>
      <c r="J1" s="1"/>
    </row>
    <row r="2" spans="1:10" ht="17.25" thickBot="1">
      <c r="A2" s="40" t="s">
        <v>84</v>
      </c>
      <c r="B2" s="16"/>
      <c r="C2" s="16"/>
      <c r="D2" s="38"/>
      <c r="E2" s="1"/>
      <c r="F2" s="1"/>
      <c r="G2" s="1"/>
      <c r="H2" s="1"/>
      <c r="I2" s="1"/>
      <c r="J2" s="1"/>
    </row>
    <row r="3" spans="1:10" ht="94.5">
      <c r="A3" s="41" t="s">
        <v>6</v>
      </c>
      <c r="B3" s="42" t="s">
        <v>85</v>
      </c>
      <c r="C3" s="42" t="s">
        <v>86</v>
      </c>
      <c r="D3" s="42" t="s">
        <v>87</v>
      </c>
      <c r="E3" s="42" t="s">
        <v>88</v>
      </c>
      <c r="F3" s="42" t="s">
        <v>89</v>
      </c>
      <c r="G3" s="42" t="s">
        <v>90</v>
      </c>
      <c r="H3" s="42" t="s">
        <v>91</v>
      </c>
      <c r="I3" s="42" t="s">
        <v>92</v>
      </c>
      <c r="J3" s="43" t="s">
        <v>93</v>
      </c>
    </row>
    <row r="4" spans="1:10" ht="16.5" thickBot="1">
      <c r="A4" s="44" t="s">
        <v>94</v>
      </c>
      <c r="B4" s="45">
        <v>951436902.6536541</v>
      </c>
      <c r="C4" s="45">
        <v>1418844351.5094612</v>
      </c>
      <c r="D4" s="45">
        <f>C4-B4</f>
        <v>467407448.85580707</v>
      </c>
      <c r="E4" s="46">
        <v>1.4912647886077997</v>
      </c>
      <c r="F4" s="45">
        <v>418193570.14127618</v>
      </c>
      <c r="G4" s="46">
        <v>3.3927933206389094</v>
      </c>
      <c r="H4" s="46"/>
      <c r="I4" s="46">
        <v>2.3283513223787806E-2</v>
      </c>
      <c r="J4" s="152">
        <v>0.14121164420070365</v>
      </c>
    </row>
    <row r="5" spans="1:10" ht="16.5" thickBot="1">
      <c r="A5" s="48" t="s">
        <v>95</v>
      </c>
      <c r="B5" s="153">
        <f>B4</f>
        <v>951436902.6536541</v>
      </c>
      <c r="C5" s="153">
        <f t="shared" ref="C5:J5" si="0">C4</f>
        <v>1418844351.5094612</v>
      </c>
      <c r="D5" s="153">
        <f t="shared" si="0"/>
        <v>467407448.85580707</v>
      </c>
      <c r="E5" s="154">
        <f t="shared" si="0"/>
        <v>1.4912647886077997</v>
      </c>
      <c r="F5" s="153">
        <f t="shared" si="0"/>
        <v>418193570.14127618</v>
      </c>
      <c r="G5" s="154">
        <f t="shared" si="0"/>
        <v>3.3927933206389094</v>
      </c>
      <c r="H5" s="153">
        <f t="shared" si="0"/>
        <v>0</v>
      </c>
      <c r="I5" s="154">
        <f t="shared" si="0"/>
        <v>2.3283513223787806E-2</v>
      </c>
      <c r="J5" s="155">
        <f t="shared" si="0"/>
        <v>0.14121164420070365</v>
      </c>
    </row>
    <row r="6" spans="1:10">
      <c r="A6" s="156" t="s">
        <v>96</v>
      </c>
      <c r="B6" s="157"/>
      <c r="C6" s="157"/>
      <c r="D6" s="157"/>
      <c r="E6" s="157"/>
      <c r="F6" s="157"/>
      <c r="G6" s="157"/>
      <c r="H6" s="157"/>
      <c r="I6" s="157"/>
      <c r="J6" s="163"/>
    </row>
    <row r="7" spans="1:10">
      <c r="A7" s="229" t="s">
        <v>97</v>
      </c>
      <c r="B7" s="158"/>
      <c r="C7" s="162"/>
      <c r="D7" s="162"/>
      <c r="E7" s="162"/>
      <c r="F7" s="160"/>
      <c r="G7" s="160"/>
      <c r="H7" s="160"/>
      <c r="I7" s="160"/>
      <c r="J7" s="161"/>
    </row>
    <row r="8" spans="1:10">
      <c r="A8" s="229" t="s">
        <v>98</v>
      </c>
      <c r="B8" s="160"/>
      <c r="C8" s="160"/>
      <c r="D8" s="160"/>
      <c r="E8" s="160"/>
      <c r="F8" s="160"/>
      <c r="G8" s="160"/>
      <c r="H8" s="160"/>
      <c r="I8" s="160"/>
      <c r="J8" s="161"/>
    </row>
    <row r="9" spans="1:10">
      <c r="A9" s="229" t="s">
        <v>99</v>
      </c>
      <c r="B9" s="160"/>
      <c r="C9" s="160"/>
      <c r="D9" s="160"/>
      <c r="E9" s="160"/>
      <c r="F9" s="160"/>
      <c r="G9" s="160"/>
      <c r="H9" s="160"/>
      <c r="I9" s="160"/>
      <c r="J9" s="161"/>
    </row>
    <row r="10" spans="1:10">
      <c r="A10" s="229" t="s">
        <v>100</v>
      </c>
      <c r="B10" s="158"/>
      <c r="C10" s="158"/>
      <c r="D10" s="158"/>
      <c r="E10" s="158"/>
      <c r="F10" s="159"/>
      <c r="G10" s="159"/>
      <c r="H10" s="159"/>
      <c r="I10" s="160"/>
      <c r="J10" s="161"/>
    </row>
    <row r="11" spans="1:10">
      <c r="A11" s="229" t="s">
        <v>101</v>
      </c>
      <c r="B11" s="158"/>
      <c r="C11" s="158"/>
      <c r="D11" s="158"/>
      <c r="E11" s="158"/>
      <c r="F11" s="159"/>
      <c r="G11" s="159"/>
      <c r="H11" s="159"/>
      <c r="I11" s="160"/>
      <c r="J11" s="161"/>
    </row>
    <row r="12" spans="1:10">
      <c r="A12" s="229" t="s">
        <v>102</v>
      </c>
      <c r="B12" s="158"/>
      <c r="C12" s="158"/>
      <c r="D12" s="158"/>
      <c r="E12" s="158"/>
      <c r="F12" s="159"/>
      <c r="G12" s="159"/>
      <c r="H12" s="159"/>
      <c r="I12" s="159"/>
      <c r="J12" s="238"/>
    </row>
    <row r="13" spans="1:10">
      <c r="A13" s="136" t="s">
        <v>103</v>
      </c>
      <c r="B13" s="159"/>
      <c r="C13" s="159"/>
      <c r="D13" s="159"/>
      <c r="E13" s="159"/>
      <c r="F13" s="159"/>
      <c r="G13" s="159"/>
      <c r="H13" s="159"/>
      <c r="I13" s="159"/>
      <c r="J13" s="238"/>
    </row>
    <row r="14" spans="1:10">
      <c r="A14" s="229" t="s">
        <v>104</v>
      </c>
      <c r="B14" s="158"/>
      <c r="C14" s="158"/>
      <c r="D14" s="158"/>
      <c r="E14" s="158"/>
      <c r="F14" s="159"/>
      <c r="G14" s="159"/>
      <c r="H14" s="159"/>
      <c r="I14" s="159"/>
      <c r="J14" s="238"/>
    </row>
    <row r="15" spans="1:10">
      <c r="A15" s="229" t="s">
        <v>105</v>
      </c>
      <c r="B15" s="158"/>
      <c r="C15" s="158"/>
      <c r="D15" s="158"/>
      <c r="E15" s="158"/>
      <c r="F15" s="159"/>
      <c r="G15" s="159"/>
      <c r="H15" s="159"/>
      <c r="I15" s="159"/>
      <c r="J15" s="238"/>
    </row>
    <row r="16" spans="1:10">
      <c r="A16" s="229" t="s">
        <v>106</v>
      </c>
      <c r="B16" s="158"/>
      <c r="C16" s="158"/>
      <c r="D16" s="158"/>
      <c r="E16" s="158"/>
      <c r="F16" s="159"/>
      <c r="G16" s="159"/>
      <c r="H16" s="159"/>
      <c r="I16" s="159"/>
      <c r="J16" s="238"/>
    </row>
    <row r="17" spans="1:10">
      <c r="A17" s="229" t="s">
        <v>107</v>
      </c>
      <c r="B17" s="159"/>
      <c r="C17" s="159"/>
      <c r="D17" s="159"/>
      <c r="E17" s="159"/>
      <c r="F17" s="159"/>
      <c r="G17" s="159"/>
      <c r="H17" s="159"/>
      <c r="I17" s="159"/>
      <c r="J17" s="238"/>
    </row>
    <row r="18" spans="1:10">
      <c r="A18" s="229" t="s">
        <v>108</v>
      </c>
      <c r="B18" s="159"/>
      <c r="C18" s="159"/>
      <c r="D18" s="159"/>
      <c r="E18" s="159"/>
      <c r="F18" s="159"/>
      <c r="G18" s="159"/>
      <c r="H18" s="159"/>
      <c r="I18" s="159"/>
      <c r="J18" s="238"/>
    </row>
    <row r="19" spans="1:10">
      <c r="A19" s="229" t="s">
        <v>109</v>
      </c>
      <c r="B19" s="159"/>
      <c r="C19" s="159"/>
      <c r="D19" s="159"/>
      <c r="E19" s="159"/>
      <c r="F19" s="159"/>
      <c r="G19" s="159"/>
      <c r="H19" s="159"/>
      <c r="I19" s="159"/>
      <c r="J19" s="238"/>
    </row>
    <row r="20" spans="1:10" ht="15.75" thickBot="1">
      <c r="A20" s="239" t="s">
        <v>110</v>
      </c>
      <c r="B20" s="240"/>
      <c r="C20" s="240"/>
      <c r="D20" s="240"/>
      <c r="E20" s="240"/>
      <c r="F20" s="240"/>
      <c r="G20" s="240"/>
      <c r="H20" s="240"/>
      <c r="I20" s="240"/>
      <c r="J20" s="241"/>
    </row>
  </sheetData>
  <pageMargins left="0.7" right="0.7" top="0.75" bottom="0.75" header="0.3" footer="0.3"/>
  <pageSetup scale="92" orientation="landscape" r:id="rId1"/>
  <headerFooter>
    <oddHeader>&amp;CPacific Gas and Electric Company EE Programs 2016 Annual Report - May 2017</oddHead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zoomScaleNormal="100" zoomScaleSheetLayoutView="100" workbookViewId="0">
      <selection activeCell="A2" sqref="A2"/>
    </sheetView>
  </sheetViews>
  <sheetFormatPr defaultColWidth="8" defaultRowHeight="12.75"/>
  <cols>
    <col min="1" max="1" width="19.28515625" bestFit="1" customWidth="1"/>
    <col min="2" max="2" width="25" bestFit="1" customWidth="1"/>
    <col min="3" max="3" width="27.28515625" bestFit="1" customWidth="1"/>
    <col min="4" max="4" width="21.85546875" bestFit="1" customWidth="1"/>
    <col min="5" max="5" width="29.42578125" customWidth="1"/>
    <col min="6" max="6" width="11.85546875" customWidth="1"/>
  </cols>
  <sheetData>
    <row r="1" spans="1:6" ht="15.75">
      <c r="A1" s="199" t="s">
        <v>0</v>
      </c>
      <c r="B1" s="200"/>
      <c r="C1" s="200"/>
      <c r="D1" s="201" t="s">
        <v>1</v>
      </c>
      <c r="E1" s="202" t="s">
        <v>2</v>
      </c>
      <c r="F1" s="1"/>
    </row>
    <row r="2" spans="1:6" ht="16.5">
      <c r="A2" s="203" t="s">
        <v>111</v>
      </c>
      <c r="B2" s="204"/>
      <c r="C2" s="204"/>
      <c r="D2" s="2"/>
      <c r="E2" s="52"/>
      <c r="F2" s="1"/>
    </row>
    <row r="3" spans="1:6" ht="16.5" thickBot="1">
      <c r="A3" s="205" t="s">
        <v>112</v>
      </c>
      <c r="B3" s="206"/>
      <c r="C3" s="206"/>
      <c r="D3" s="2"/>
      <c r="E3" s="52"/>
      <c r="F3" s="1"/>
    </row>
    <row r="4" spans="1:6" ht="50.25" thickBot="1">
      <c r="A4" s="128">
        <v>2016</v>
      </c>
      <c r="B4" s="125" t="s">
        <v>113</v>
      </c>
      <c r="C4" s="125" t="s">
        <v>114</v>
      </c>
      <c r="D4" s="126" t="s">
        <v>115</v>
      </c>
      <c r="E4" s="127" t="s">
        <v>116</v>
      </c>
      <c r="F4" s="16"/>
    </row>
    <row r="5" spans="1:6" ht="16.5" hidden="1">
      <c r="A5" s="33" t="s">
        <v>117</v>
      </c>
      <c r="B5" s="34"/>
      <c r="C5" s="34"/>
      <c r="D5" s="207"/>
      <c r="E5" s="35"/>
      <c r="F5" s="16"/>
    </row>
    <row r="6" spans="1:6" ht="16.5" hidden="1">
      <c r="A6" s="33" t="s">
        <v>12</v>
      </c>
      <c r="B6" s="34"/>
      <c r="C6" s="34"/>
      <c r="D6" s="207"/>
      <c r="E6" s="35"/>
      <c r="F6" s="16"/>
    </row>
    <row r="7" spans="1:6" ht="17.25" thickBot="1">
      <c r="A7" s="208" t="s">
        <v>118</v>
      </c>
      <c r="B7" s="209">
        <v>0.1822797513410698</v>
      </c>
      <c r="C7" s="209">
        <v>1.4853333333333332</v>
      </c>
      <c r="D7" s="210">
        <v>257662360.73062944</v>
      </c>
      <c r="E7" s="211">
        <v>2604759808.0481381</v>
      </c>
      <c r="F7" s="16"/>
    </row>
    <row r="8" spans="1:6" ht="16.5" hidden="1">
      <c r="A8" s="212" t="s">
        <v>14</v>
      </c>
      <c r="B8" s="213"/>
      <c r="C8" s="213"/>
      <c r="D8" s="214"/>
      <c r="E8" s="215"/>
      <c r="F8" s="16"/>
    </row>
    <row r="9" spans="1:6" ht="17.25" thickBot="1">
      <c r="A9" s="216" t="s">
        <v>118</v>
      </c>
      <c r="B9" s="217">
        <f>B7</f>
        <v>0.1822797513410698</v>
      </c>
      <c r="C9" s="217">
        <f t="shared" ref="C9:E9" si="0">C7</f>
        <v>1.4853333333333332</v>
      </c>
      <c r="D9" s="218">
        <f t="shared" si="0"/>
        <v>257662360.73062944</v>
      </c>
      <c r="E9" s="219">
        <f t="shared" si="0"/>
        <v>2604759808.0481381</v>
      </c>
      <c r="F9" s="16"/>
    </row>
    <row r="10" spans="1:6" ht="15.75">
      <c r="A10" s="164" t="s">
        <v>119</v>
      </c>
      <c r="B10" s="2"/>
      <c r="C10" s="164"/>
      <c r="D10" s="2"/>
      <c r="E10" s="52"/>
      <c r="F10" s="1"/>
    </row>
    <row r="11" spans="1:6">
      <c r="A11" s="165" t="s">
        <v>120</v>
      </c>
      <c r="B11" s="166"/>
      <c r="C11" s="166"/>
      <c r="D11" s="166"/>
      <c r="E11" s="167"/>
      <c r="F11" s="227"/>
    </row>
    <row r="12" spans="1:6">
      <c r="A12" s="165" t="s">
        <v>121</v>
      </c>
      <c r="B12" s="166"/>
      <c r="C12" s="166"/>
      <c r="D12" s="166"/>
      <c r="E12" s="167"/>
      <c r="F12" s="227"/>
    </row>
    <row r="13" spans="1:6">
      <c r="A13" s="165" t="s">
        <v>122</v>
      </c>
      <c r="B13" s="166"/>
      <c r="C13" s="166"/>
      <c r="D13" s="166"/>
      <c r="E13" s="167"/>
      <c r="F13" s="227"/>
    </row>
    <row r="14" spans="1:6">
      <c r="A14" s="165" t="s">
        <v>123</v>
      </c>
      <c r="B14" s="166"/>
      <c r="C14" s="166"/>
      <c r="D14" s="166"/>
      <c r="E14" s="167"/>
      <c r="F14" s="227"/>
    </row>
    <row r="15" spans="1:6">
      <c r="A15" s="165" t="s">
        <v>124</v>
      </c>
      <c r="B15" s="166"/>
      <c r="C15" s="166"/>
      <c r="D15" s="166"/>
      <c r="E15" s="167"/>
      <c r="F15" s="227"/>
    </row>
    <row r="16" spans="1:6">
      <c r="A16" s="165" t="s">
        <v>125</v>
      </c>
      <c r="B16" s="166"/>
      <c r="C16" s="166"/>
      <c r="D16" s="166"/>
      <c r="E16" s="167"/>
      <c r="F16" s="227"/>
    </row>
    <row r="17" spans="1:5">
      <c r="A17" s="165" t="s">
        <v>126</v>
      </c>
      <c r="B17" s="166"/>
      <c r="C17" s="166"/>
      <c r="D17" s="166"/>
      <c r="E17" s="167"/>
    </row>
    <row r="18" spans="1:5" ht="13.5" thickBot="1">
      <c r="A18" s="168" t="s">
        <v>127</v>
      </c>
      <c r="B18" s="169"/>
      <c r="C18" s="169"/>
      <c r="D18" s="169"/>
      <c r="E18" s="170"/>
    </row>
  </sheetData>
  <printOptions horizontalCentered="1"/>
  <pageMargins left="0.75" right="0.75" top="1" bottom="1" header="0.5" footer="0.5"/>
  <pageSetup scale="73" orientation="portrait" horizontalDpi="1200" verticalDpi="1200" r:id="rId1"/>
  <headerFooter alignWithMargins="0">
    <oddHeader>&amp;CPacific Gas and Electric Company EE Programs 2016 Annual Report - May 2017</oddHead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RowHeight="12.75"/>
  <cols>
    <col min="1" max="1" width="41.140625" bestFit="1" customWidth="1"/>
  </cols>
  <sheetData>
    <row r="1" spans="1:9" ht="15.75">
      <c r="A1" s="61" t="s">
        <v>128</v>
      </c>
      <c r="B1" s="62"/>
      <c r="C1" s="62"/>
      <c r="D1" s="62"/>
      <c r="E1" s="62"/>
      <c r="F1" s="62"/>
      <c r="G1" s="62"/>
      <c r="H1" s="62"/>
      <c r="I1" s="62"/>
    </row>
    <row r="2" spans="1:9" ht="16.5" thickBot="1">
      <c r="A2" s="176" t="s">
        <v>129</v>
      </c>
      <c r="B2" s="63"/>
      <c r="C2" s="63"/>
      <c r="D2" s="63"/>
      <c r="E2" s="63"/>
      <c r="F2" s="63"/>
      <c r="G2" s="63"/>
      <c r="H2" s="63"/>
      <c r="I2" s="63"/>
    </row>
    <row r="3" spans="1:9" ht="13.5" thickTop="1">
      <c r="A3" s="64"/>
      <c r="B3" s="65"/>
      <c r="C3" s="65"/>
      <c r="D3" s="65"/>
      <c r="E3" s="65"/>
      <c r="F3" s="65"/>
      <c r="G3" s="65"/>
      <c r="H3" s="66" t="s">
        <v>130</v>
      </c>
      <c r="I3" s="67"/>
    </row>
    <row r="4" spans="1:9">
      <c r="A4" s="68"/>
      <c r="B4" s="62"/>
      <c r="C4" s="62"/>
      <c r="D4" s="62"/>
      <c r="E4" s="62"/>
      <c r="F4" s="69"/>
      <c r="G4" s="69"/>
      <c r="H4" s="70">
        <v>1000000</v>
      </c>
      <c r="I4" s="71"/>
    </row>
    <row r="5" spans="1:9">
      <c r="A5" s="72"/>
      <c r="B5" s="73" t="s">
        <v>131</v>
      </c>
      <c r="C5" s="73" t="s">
        <v>132</v>
      </c>
      <c r="D5" s="74"/>
      <c r="E5" s="75" t="s">
        <v>133</v>
      </c>
      <c r="F5" s="75" t="s">
        <v>132</v>
      </c>
      <c r="G5" s="74"/>
      <c r="H5" s="75" t="s">
        <v>134</v>
      </c>
      <c r="I5" s="76" t="s">
        <v>132</v>
      </c>
    </row>
    <row r="6" spans="1:9">
      <c r="A6" s="77" t="s">
        <v>135</v>
      </c>
      <c r="B6" s="177">
        <f>SUM(B7:B15)</f>
        <v>255.2652974470713</v>
      </c>
      <c r="C6" s="178">
        <f>B6/$B$26</f>
        <v>0.18154010513448343</v>
      </c>
      <c r="D6" s="179"/>
      <c r="E6" s="177">
        <f>SUM(E7:E15)</f>
        <v>60.186238415570998</v>
      </c>
      <c r="F6" s="178">
        <f>E6/$E$26</f>
        <v>0.20598304131675532</v>
      </c>
      <c r="G6" s="179"/>
      <c r="H6" s="177">
        <f>SUM(H7:H15)</f>
        <v>4.7264404665219999</v>
      </c>
      <c r="I6" s="180">
        <f>H6/$H$26</f>
        <v>0.20032948708234868</v>
      </c>
    </row>
    <row r="7" spans="1:9">
      <c r="A7" s="78" t="s">
        <v>136</v>
      </c>
      <c r="B7" s="181">
        <v>4.2207609699999997</v>
      </c>
      <c r="C7" s="182">
        <f t="shared" ref="C7:C24" si="0">B7/$B$26</f>
        <v>3.0017295649057106E-3</v>
      </c>
      <c r="D7" s="183"/>
      <c r="E7" s="181">
        <v>0.67509843999999997</v>
      </c>
      <c r="F7" s="182">
        <f t="shared" ref="F7:F26" si="1">E7/$E$26</f>
        <v>2.310475509355319E-3</v>
      </c>
      <c r="G7" s="183"/>
      <c r="H7" s="181">
        <v>0.13602384479999999</v>
      </c>
      <c r="I7" s="184">
        <f t="shared" ref="I7:I26" si="2">H7/$H$26</f>
        <v>5.7653507439193227E-3</v>
      </c>
    </row>
    <row r="8" spans="1:9">
      <c r="A8" s="78" t="s">
        <v>137</v>
      </c>
      <c r="B8" s="181">
        <v>0</v>
      </c>
      <c r="C8" s="182">
        <f t="shared" si="0"/>
        <v>0</v>
      </c>
      <c r="D8" s="183"/>
      <c r="E8" s="181">
        <v>0</v>
      </c>
      <c r="F8" s="182">
        <f t="shared" si="1"/>
        <v>0</v>
      </c>
      <c r="G8" s="183"/>
      <c r="H8" s="181">
        <v>0</v>
      </c>
      <c r="I8" s="184">
        <f t="shared" si="2"/>
        <v>0</v>
      </c>
    </row>
    <row r="9" spans="1:9">
      <c r="A9" s="78" t="s">
        <v>138</v>
      </c>
      <c r="B9" s="181">
        <v>0</v>
      </c>
      <c r="C9" s="182">
        <f t="shared" si="0"/>
        <v>0</v>
      </c>
      <c r="D9" s="183"/>
      <c r="E9" s="181">
        <v>0</v>
      </c>
      <c r="F9" s="182">
        <f t="shared" si="1"/>
        <v>0</v>
      </c>
      <c r="G9" s="183"/>
      <c r="H9" s="181">
        <v>0</v>
      </c>
      <c r="I9" s="184">
        <f t="shared" si="2"/>
        <v>0</v>
      </c>
    </row>
    <row r="10" spans="1:9">
      <c r="A10" s="78" t="s">
        <v>139</v>
      </c>
      <c r="B10" s="181">
        <v>15.783102942399999</v>
      </c>
      <c r="C10" s="182">
        <f t="shared" si="0"/>
        <v>1.1224659975983525E-2</v>
      </c>
      <c r="D10" s="183"/>
      <c r="E10" s="181">
        <v>16.363725943200002</v>
      </c>
      <c r="F10" s="182">
        <f t="shared" si="1"/>
        <v>5.6003666714984371E-2</v>
      </c>
      <c r="G10" s="183"/>
      <c r="H10" s="181">
        <v>1.0153557652E-2</v>
      </c>
      <c r="I10" s="184">
        <f t="shared" si="2"/>
        <v>4.3035705429777653E-4</v>
      </c>
    </row>
    <row r="11" spans="1:9">
      <c r="A11" s="78" t="s">
        <v>140</v>
      </c>
      <c r="B11" s="181">
        <v>71.936405842400006</v>
      </c>
      <c r="C11" s="182">
        <f t="shared" si="0"/>
        <v>5.115988271901311E-2</v>
      </c>
      <c r="D11" s="183"/>
      <c r="E11" s="181">
        <v>10.357654619969999</v>
      </c>
      <c r="F11" s="182">
        <f t="shared" si="1"/>
        <v>3.5448322668026985E-2</v>
      </c>
      <c r="G11" s="183"/>
      <c r="H11" s="181">
        <v>-1.33894334143</v>
      </c>
      <c r="I11" s="184">
        <f t="shared" si="2"/>
        <v>-5.6750917465459516E-2</v>
      </c>
    </row>
    <row r="12" spans="1:9">
      <c r="A12" s="78" t="s">
        <v>141</v>
      </c>
      <c r="B12" s="181">
        <v>9.3753799999999998</v>
      </c>
      <c r="C12" s="182">
        <f t="shared" si="0"/>
        <v>6.6676022471430559E-3</v>
      </c>
      <c r="D12" s="183"/>
      <c r="E12" s="181">
        <v>1.3313199999999998</v>
      </c>
      <c r="F12" s="182">
        <f t="shared" si="1"/>
        <v>4.5563462642795073E-3</v>
      </c>
      <c r="G12" s="183"/>
      <c r="H12" s="181">
        <v>0</v>
      </c>
      <c r="I12" s="184">
        <f t="shared" si="2"/>
        <v>0</v>
      </c>
    </row>
    <row r="13" spans="1:9">
      <c r="A13" s="78" t="s">
        <v>142</v>
      </c>
      <c r="B13" s="181">
        <v>0</v>
      </c>
      <c r="C13" s="182">
        <f t="shared" si="0"/>
        <v>0</v>
      </c>
      <c r="D13" s="183"/>
      <c r="E13" s="181">
        <v>0</v>
      </c>
      <c r="F13" s="182">
        <f t="shared" si="1"/>
        <v>0</v>
      </c>
      <c r="G13" s="183"/>
      <c r="H13" s="181">
        <v>0</v>
      </c>
      <c r="I13" s="184">
        <f t="shared" si="2"/>
        <v>0</v>
      </c>
    </row>
    <row r="14" spans="1:9">
      <c r="A14" s="78" t="s">
        <v>143</v>
      </c>
      <c r="B14" s="181">
        <v>0.84939839507935</v>
      </c>
      <c r="C14" s="182">
        <f t="shared" si="0"/>
        <v>6.0407691717570696E-4</v>
      </c>
      <c r="D14" s="183"/>
      <c r="E14" s="181">
        <v>0.17506951640099999</v>
      </c>
      <c r="F14" s="182">
        <f t="shared" si="1"/>
        <v>5.9916273851734838E-4</v>
      </c>
      <c r="G14" s="183"/>
      <c r="H14" s="181">
        <v>0.30265287080000003</v>
      </c>
      <c r="I14" s="184">
        <f t="shared" si="2"/>
        <v>1.2827897611493619E-2</v>
      </c>
    </row>
    <row r="15" spans="1:9">
      <c r="A15" s="78" t="s">
        <v>144</v>
      </c>
      <c r="B15" s="181">
        <v>153.10024929719194</v>
      </c>
      <c r="C15" s="182">
        <f t="shared" si="0"/>
        <v>0.1088821537102623</v>
      </c>
      <c r="D15" s="183"/>
      <c r="E15" s="181">
        <v>31.283369896000004</v>
      </c>
      <c r="F15" s="182">
        <f t="shared" si="1"/>
        <v>0.10706506742159183</v>
      </c>
      <c r="G15" s="183"/>
      <c r="H15" s="181">
        <v>5.6165535346999995</v>
      </c>
      <c r="I15" s="184">
        <f t="shared" si="2"/>
        <v>0.23805679913809746</v>
      </c>
    </row>
    <row r="16" spans="1:9">
      <c r="A16" s="77" t="s">
        <v>145</v>
      </c>
      <c r="B16" s="185">
        <f>SUM(B17:B23)</f>
        <v>393.31624063776002</v>
      </c>
      <c r="C16" s="178">
        <f t="shared" si="0"/>
        <v>0.27971946202865244</v>
      </c>
      <c r="D16" s="179"/>
      <c r="E16" s="185">
        <f>SUM(E17:E23)</f>
        <v>83.578792005759098</v>
      </c>
      <c r="F16" s="178">
        <f t="shared" si="1"/>
        <v>0.2860423615122093</v>
      </c>
      <c r="G16" s="179"/>
      <c r="H16" s="185">
        <f>SUM(H17:H23)</f>
        <v>7.8910311206616282</v>
      </c>
      <c r="I16" s="180">
        <f t="shared" si="2"/>
        <v>0.33446019856804582</v>
      </c>
    </row>
    <row r="17" spans="1:9">
      <c r="A17" s="78" t="s">
        <v>139</v>
      </c>
      <c r="B17" s="181">
        <v>61.701855614395299</v>
      </c>
      <c r="C17" s="182">
        <f t="shared" si="0"/>
        <v>4.3881254002231217E-2</v>
      </c>
      <c r="D17" s="183"/>
      <c r="E17" s="181">
        <v>11.5062092567438</v>
      </c>
      <c r="F17" s="182">
        <f t="shared" si="1"/>
        <v>3.9379167715487565E-2</v>
      </c>
      <c r="G17" s="183"/>
      <c r="H17" s="181">
        <v>4.2563138497480004</v>
      </c>
      <c r="I17" s="184">
        <f t="shared" si="2"/>
        <v>0.1804032392708749</v>
      </c>
    </row>
    <row r="18" spans="1:9">
      <c r="A18" s="78" t="s">
        <v>140</v>
      </c>
      <c r="B18" s="181">
        <v>155.8880658807</v>
      </c>
      <c r="C18" s="182">
        <f t="shared" si="0"/>
        <v>0.11086479890617128</v>
      </c>
      <c r="D18" s="183"/>
      <c r="E18" s="181">
        <v>30.340943066432004</v>
      </c>
      <c r="F18" s="182">
        <f t="shared" si="1"/>
        <v>0.10383967986318443</v>
      </c>
      <c r="G18" s="183"/>
      <c r="H18" s="181">
        <v>-0.88008696708890299</v>
      </c>
      <c r="I18" s="184">
        <f t="shared" si="2"/>
        <v>-3.7302357229206239E-2</v>
      </c>
    </row>
    <row r="19" spans="1:9">
      <c r="A19" s="78" t="s">
        <v>146</v>
      </c>
      <c r="B19" s="181">
        <v>1.2130884893</v>
      </c>
      <c r="C19" s="182">
        <f t="shared" si="0"/>
        <v>8.6272679477952417E-4</v>
      </c>
      <c r="D19" s="183"/>
      <c r="E19" s="181">
        <v>1.6570673000000001E-2</v>
      </c>
      <c r="F19" s="182">
        <f t="shared" si="1"/>
        <v>5.6711928026430387E-5</v>
      </c>
      <c r="G19" s="183"/>
      <c r="H19" s="181">
        <v>-6.9786097E-3</v>
      </c>
      <c r="I19" s="184">
        <f t="shared" si="2"/>
        <v>-2.9578735025888347E-4</v>
      </c>
    </row>
    <row r="20" spans="1:9">
      <c r="A20" s="78" t="s">
        <v>147</v>
      </c>
      <c r="B20" s="181">
        <v>120.82825602919691</v>
      </c>
      <c r="C20" s="182">
        <f t="shared" si="0"/>
        <v>8.5930890419230993E-2</v>
      </c>
      <c r="D20" s="183"/>
      <c r="E20" s="181">
        <v>28.842343485226998</v>
      </c>
      <c r="F20" s="182">
        <f t="shared" si="1"/>
        <v>9.8710831349322792E-2</v>
      </c>
      <c r="G20" s="183"/>
      <c r="H20" s="181">
        <v>3.7337368686575299</v>
      </c>
      <c r="I20" s="184">
        <f t="shared" si="2"/>
        <v>0.15825389044813776</v>
      </c>
    </row>
    <row r="21" spans="1:9">
      <c r="A21" s="78" t="s">
        <v>142</v>
      </c>
      <c r="B21" s="181">
        <v>18.3897913781678</v>
      </c>
      <c r="C21" s="182">
        <f t="shared" si="0"/>
        <v>1.3078490079075581E-2</v>
      </c>
      <c r="D21" s="183"/>
      <c r="E21" s="181">
        <v>2.7571288743563001</v>
      </c>
      <c r="F21" s="182">
        <f t="shared" si="1"/>
        <v>9.4360738566313818E-3</v>
      </c>
      <c r="G21" s="183"/>
      <c r="H21" s="181">
        <v>0.30333790224500001</v>
      </c>
      <c r="I21" s="184">
        <f t="shared" si="2"/>
        <v>1.2856932568981006E-2</v>
      </c>
    </row>
    <row r="22" spans="1:9">
      <c r="A22" s="78" t="s">
        <v>143</v>
      </c>
      <c r="B22" s="181">
        <v>0</v>
      </c>
      <c r="C22" s="182">
        <f t="shared" si="0"/>
        <v>0</v>
      </c>
      <c r="D22" s="183"/>
      <c r="E22" s="181">
        <v>0</v>
      </c>
      <c r="F22" s="182">
        <f t="shared" si="1"/>
        <v>0</v>
      </c>
      <c r="G22" s="183"/>
      <c r="H22" s="181">
        <v>0</v>
      </c>
      <c r="I22" s="184">
        <f t="shared" si="2"/>
        <v>0</v>
      </c>
    </row>
    <row r="23" spans="1:9">
      <c r="A23" s="78" t="s">
        <v>144</v>
      </c>
      <c r="B23" s="181">
        <v>35.295183246000008</v>
      </c>
      <c r="C23" s="182">
        <f t="shared" si="0"/>
        <v>2.5101301827163868E-2</v>
      </c>
      <c r="D23" s="183"/>
      <c r="E23" s="181">
        <v>10.115596650000001</v>
      </c>
      <c r="F23" s="182">
        <f t="shared" si="1"/>
        <v>3.4619896799556682E-2</v>
      </c>
      <c r="G23" s="183"/>
      <c r="H23" s="181">
        <v>0.48470807680000005</v>
      </c>
      <c r="I23" s="184">
        <f t="shared" si="2"/>
        <v>2.0544280859517247E-2</v>
      </c>
    </row>
    <row r="24" spans="1:9">
      <c r="A24" s="77" t="s">
        <v>148</v>
      </c>
      <c r="B24" s="185">
        <v>26.463569359840371</v>
      </c>
      <c r="C24" s="178">
        <f t="shared" si="0"/>
        <v>1.8820416295776573E-2</v>
      </c>
      <c r="D24" s="179"/>
      <c r="E24" s="185">
        <v>5.3459071626099997</v>
      </c>
      <c r="F24" s="178">
        <f t="shared" si="1"/>
        <v>1.8295980026998119E-2</v>
      </c>
      <c r="G24" s="179"/>
      <c r="H24" s="185">
        <v>1.5616516882000002</v>
      </c>
      <c r="I24" s="180">
        <f t="shared" si="2"/>
        <v>6.6190378132193028E-2</v>
      </c>
    </row>
    <row r="25" spans="1:9">
      <c r="A25" s="77" t="s">
        <v>149</v>
      </c>
      <c r="B25" s="185">
        <v>731.06456324199496</v>
      </c>
      <c r="C25" s="178">
        <f>B25/$B$26</f>
        <v>0.51992001654108766</v>
      </c>
      <c r="D25" s="179"/>
      <c r="E25" s="185">
        <v>143.07932250168599</v>
      </c>
      <c r="F25" s="178">
        <f t="shared" si="1"/>
        <v>0.48967861714403743</v>
      </c>
      <c r="G25" s="179"/>
      <c r="H25" s="185">
        <v>9.4142105635789797</v>
      </c>
      <c r="I25" s="180">
        <f t="shared" si="2"/>
        <v>0.3990199362174125</v>
      </c>
    </row>
    <row r="26" spans="1:9" ht="13.5" thickBot="1">
      <c r="A26" s="79" t="s">
        <v>150</v>
      </c>
      <c r="B26" s="186">
        <f>SUM(B6,B16,B24:B25)</f>
        <v>1406.1096706866665</v>
      </c>
      <c r="C26" s="187">
        <f t="shared" ref="C26" si="3">B26/$B$26</f>
        <v>1</v>
      </c>
      <c r="D26" s="188"/>
      <c r="E26" s="186">
        <f>SUM(E6,E16,E24:E25)</f>
        <v>292.19026008562605</v>
      </c>
      <c r="F26" s="187">
        <f t="shared" si="1"/>
        <v>1</v>
      </c>
      <c r="G26" s="188"/>
      <c r="H26" s="186">
        <f>SUM(H6,H16,H24:H25)</f>
        <v>23.593333838962607</v>
      </c>
      <c r="I26" s="189">
        <f t="shared" si="2"/>
        <v>1</v>
      </c>
    </row>
    <row r="27" spans="1:9" ht="13.5" thickTop="1">
      <c r="A27" s="134" t="s">
        <v>151</v>
      </c>
      <c r="B27" s="135"/>
      <c r="C27" s="135"/>
      <c r="D27" s="190"/>
      <c r="E27" s="191"/>
      <c r="F27" s="190"/>
      <c r="G27" s="190"/>
      <c r="H27" s="190"/>
      <c r="I27" s="192"/>
    </row>
    <row r="28" spans="1:9">
      <c r="A28" s="136" t="s">
        <v>152</v>
      </c>
      <c r="B28" s="137"/>
      <c r="C28" s="137"/>
      <c r="D28" s="137"/>
      <c r="E28" s="193"/>
      <c r="F28" s="137"/>
      <c r="G28" s="137"/>
      <c r="H28" s="137"/>
      <c r="I28" s="194"/>
    </row>
    <row r="29" spans="1:9">
      <c r="A29" s="136" t="s">
        <v>153</v>
      </c>
      <c r="B29" s="137"/>
      <c r="C29" s="137"/>
      <c r="D29" s="137"/>
      <c r="E29" s="193"/>
      <c r="F29" s="137"/>
      <c r="G29" s="137"/>
      <c r="H29" s="137"/>
      <c r="I29" s="194"/>
    </row>
    <row r="30" spans="1:9">
      <c r="A30" s="136" t="s">
        <v>154</v>
      </c>
      <c r="B30" s="137"/>
      <c r="C30" s="137"/>
      <c r="D30" s="137"/>
      <c r="E30" s="193"/>
      <c r="F30" s="137"/>
      <c r="G30" s="137"/>
      <c r="H30" s="137"/>
      <c r="I30" s="194"/>
    </row>
    <row r="31" spans="1:9" ht="13.5" thickBot="1">
      <c r="A31" s="139" t="s">
        <v>155</v>
      </c>
      <c r="B31" s="195"/>
      <c r="C31" s="195"/>
      <c r="D31" s="195"/>
      <c r="E31" s="196"/>
      <c r="F31" s="195"/>
      <c r="G31" s="195"/>
      <c r="H31" s="195"/>
      <c r="I31" s="197"/>
    </row>
  </sheetData>
  <pageMargins left="0.7" right="0.7" top="0.75" bottom="0.75" header="0.3" footer="0.3"/>
  <pageSetup orientation="landscape" r:id="rId1"/>
  <headerFooter>
    <oddHeader>&amp;CPacific Gas and Electric Company EE Programs 2016 Annual Report - May 2017</oddHead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5" workbookViewId="0">
      <selection activeCell="A20" sqref="A20"/>
    </sheetView>
  </sheetViews>
  <sheetFormatPr defaultRowHeight="12.75"/>
  <cols>
    <col min="1" max="1" width="13.7109375" customWidth="1"/>
    <col min="2" max="2" width="18.28515625" customWidth="1"/>
    <col min="3" max="3" width="20.5703125" customWidth="1"/>
    <col min="4" max="4" width="16.5703125" customWidth="1"/>
    <col min="5" max="5" width="31.42578125" customWidth="1"/>
  </cols>
  <sheetData>
    <row r="1" spans="1:6" ht="15">
      <c r="A1" s="80"/>
      <c r="B1" s="80"/>
      <c r="C1" s="80"/>
      <c r="D1" s="80"/>
      <c r="E1" s="80"/>
      <c r="F1" s="80"/>
    </row>
    <row r="2" spans="1:6" ht="15">
      <c r="A2" s="80"/>
      <c r="B2" s="80"/>
      <c r="C2" s="80"/>
      <c r="D2" s="80"/>
      <c r="E2" s="80"/>
      <c r="F2" s="80"/>
    </row>
    <row r="3" spans="1:6" ht="15.75">
      <c r="A3" s="81" t="s">
        <v>156</v>
      </c>
      <c r="B3" s="80"/>
      <c r="C3" s="80"/>
      <c r="D3" s="80"/>
      <c r="E3" s="80"/>
      <c r="F3" s="80"/>
    </row>
    <row r="4" spans="1:6" ht="17.25" thickBot="1">
      <c r="A4" s="82" t="s">
        <v>157</v>
      </c>
      <c r="B4" s="80"/>
      <c r="C4" s="80"/>
      <c r="D4" s="80"/>
      <c r="E4" s="80"/>
      <c r="F4" s="80"/>
    </row>
    <row r="5" spans="1:6" ht="15">
      <c r="A5" s="328" t="s">
        <v>158</v>
      </c>
      <c r="B5" s="329"/>
      <c r="C5" s="329"/>
      <c r="D5" s="329"/>
      <c r="E5" s="330"/>
      <c r="F5" s="80"/>
    </row>
    <row r="6" spans="1:6" ht="15.75" thickBot="1">
      <c r="A6" s="331"/>
      <c r="B6" s="332"/>
      <c r="C6" s="332"/>
      <c r="D6" s="332"/>
      <c r="E6" s="333"/>
      <c r="F6" s="80"/>
    </row>
    <row r="7" spans="1:6" ht="18" thickBot="1">
      <c r="A7" s="83"/>
      <c r="B7" s="84" t="s">
        <v>159</v>
      </c>
      <c r="C7" s="334" t="s">
        <v>160</v>
      </c>
      <c r="D7" s="335"/>
      <c r="E7" s="336"/>
      <c r="F7" s="80"/>
    </row>
    <row r="8" spans="1:6" ht="16.5" thickBot="1">
      <c r="A8" s="85" t="s">
        <v>161</v>
      </c>
      <c r="B8" s="84" t="s">
        <v>162</v>
      </c>
      <c r="C8" s="171" t="s">
        <v>131</v>
      </c>
      <c r="D8" s="172" t="s">
        <v>133</v>
      </c>
      <c r="E8" s="173" t="s">
        <v>163</v>
      </c>
      <c r="F8" s="80"/>
    </row>
    <row r="9" spans="1:6" ht="15.75" thickBot="1">
      <c r="A9" s="105" t="s">
        <v>164</v>
      </c>
      <c r="B9" s="94" t="s">
        <v>47</v>
      </c>
      <c r="C9" s="94" t="s">
        <v>47</v>
      </c>
      <c r="D9" s="94" t="s">
        <v>47</v>
      </c>
      <c r="E9" s="94" t="s">
        <v>47</v>
      </c>
      <c r="F9" s="80"/>
    </row>
    <row r="10" spans="1:6" ht="15.75" thickBot="1">
      <c r="A10" s="86"/>
      <c r="B10" s="174"/>
      <c r="C10" s="175"/>
      <c r="D10" s="175"/>
      <c r="E10" s="102"/>
      <c r="F10" s="80"/>
    </row>
    <row r="11" spans="1:6" ht="15.75" thickBot="1">
      <c r="A11" s="337" t="s">
        <v>165</v>
      </c>
      <c r="B11" s="338"/>
      <c r="C11" s="338"/>
      <c r="D11" s="338"/>
      <c r="E11" s="339"/>
      <c r="F11" s="80"/>
    </row>
    <row r="12" spans="1:6" ht="18" thickBot="1">
      <c r="A12" s="89"/>
      <c r="B12" s="84" t="s">
        <v>166</v>
      </c>
      <c r="C12" s="334" t="s">
        <v>160</v>
      </c>
      <c r="D12" s="335"/>
      <c r="E12" s="336"/>
      <c r="F12" s="80"/>
    </row>
    <row r="13" spans="1:6" ht="16.5" thickBot="1">
      <c r="A13" s="90" t="s">
        <v>167</v>
      </c>
      <c r="B13" s="85" t="s">
        <v>162</v>
      </c>
      <c r="C13" s="91" t="s">
        <v>131</v>
      </c>
      <c r="D13" s="92" t="s">
        <v>133</v>
      </c>
      <c r="E13" s="93" t="s">
        <v>163</v>
      </c>
      <c r="F13" s="80"/>
    </row>
    <row r="14" spans="1:6" ht="15.75" thickBot="1">
      <c r="A14" s="105" t="s">
        <v>164</v>
      </c>
      <c r="B14" s="94" t="s">
        <v>47</v>
      </c>
      <c r="C14" s="94" t="s">
        <v>47</v>
      </c>
      <c r="D14" s="94" t="s">
        <v>47</v>
      </c>
      <c r="E14" s="94" t="s">
        <v>47</v>
      </c>
      <c r="F14" s="80"/>
    </row>
    <row r="15" spans="1:6" ht="15.75" thickBot="1">
      <c r="A15" s="100"/>
      <c r="B15" s="103"/>
      <c r="C15" s="101"/>
      <c r="D15" s="101"/>
      <c r="E15" s="104"/>
      <c r="F15" s="80"/>
    </row>
    <row r="16" spans="1:6" ht="15.75" thickBot="1">
      <c r="A16" s="338" t="s">
        <v>168</v>
      </c>
      <c r="B16" s="338"/>
      <c r="C16" s="338"/>
      <c r="D16" s="338"/>
      <c r="E16" s="338"/>
      <c r="F16" s="80"/>
    </row>
    <row r="17" spans="1:6" ht="17.25" customHeight="1" thickBot="1">
      <c r="A17" s="227"/>
      <c r="B17" s="85" t="s">
        <v>169</v>
      </c>
      <c r="C17" s="325" t="s">
        <v>160</v>
      </c>
      <c r="D17" s="326"/>
      <c r="E17" s="327"/>
      <c r="F17" s="80"/>
    </row>
    <row r="18" spans="1:6" ht="16.5" thickBot="1">
      <c r="A18" s="276" t="s">
        <v>170</v>
      </c>
      <c r="B18" s="97" t="s">
        <v>162</v>
      </c>
      <c r="C18" s="98" t="s">
        <v>131</v>
      </c>
      <c r="D18" s="98" t="s">
        <v>133</v>
      </c>
      <c r="E18" s="99" t="s">
        <v>163</v>
      </c>
      <c r="F18" s="80"/>
    </row>
    <row r="19" spans="1:6" ht="15.75" thickBot="1">
      <c r="A19" s="105" t="s">
        <v>164</v>
      </c>
      <c r="B19" s="94">
        <v>48833978.399999999</v>
      </c>
      <c r="C19" s="87">
        <v>197.47114551821807</v>
      </c>
      <c r="D19" s="87">
        <v>62.180466432999985</v>
      </c>
      <c r="E19" s="88">
        <v>15.4170604192</v>
      </c>
      <c r="F19" s="80"/>
    </row>
    <row r="20" spans="1:6" ht="15">
      <c r="A20" s="96"/>
      <c r="B20" s="96"/>
      <c r="C20" s="80"/>
      <c r="D20" s="80"/>
      <c r="E20" s="80"/>
      <c r="F20" s="80"/>
    </row>
    <row r="21" spans="1:6" ht="15">
      <c r="A21" s="96"/>
      <c r="B21" s="96"/>
      <c r="C21" s="80"/>
      <c r="D21" s="80"/>
      <c r="E21" s="80"/>
      <c r="F21" s="80"/>
    </row>
    <row r="22" spans="1:6" ht="17.25">
      <c r="A22" s="242" t="s">
        <v>171</v>
      </c>
      <c r="B22" s="242"/>
      <c r="C22" s="242"/>
      <c r="D22" s="242"/>
      <c r="E22" s="95"/>
      <c r="F22" s="80"/>
    </row>
    <row r="23" spans="1:6" ht="15">
      <c r="A23" s="242" t="s">
        <v>172</v>
      </c>
      <c r="B23" s="242"/>
      <c r="C23" s="242"/>
      <c r="D23" s="242"/>
      <c r="E23" s="95"/>
      <c r="F23" s="80"/>
    </row>
    <row r="24" spans="1:6" s="227" customFormat="1" ht="15">
      <c r="A24" s="243" t="s">
        <v>173</v>
      </c>
      <c r="B24" s="242"/>
      <c r="C24" s="242"/>
      <c r="D24" s="242"/>
      <c r="E24" s="95"/>
      <c r="F24" s="80"/>
    </row>
    <row r="25" spans="1:6" s="228" customFormat="1" ht="15">
      <c r="A25" s="243" t="s">
        <v>174</v>
      </c>
      <c r="B25" s="243"/>
      <c r="C25" s="243"/>
      <c r="D25" s="243"/>
      <c r="E25" s="80"/>
      <c r="F25" s="80"/>
    </row>
    <row r="26" spans="1:6" s="227" customFormat="1" ht="15">
      <c r="A26" s="244" t="s">
        <v>175</v>
      </c>
      <c r="B26" s="242"/>
      <c r="C26" s="242"/>
      <c r="D26" s="242"/>
      <c r="E26" s="95"/>
      <c r="F26" s="80"/>
    </row>
    <row r="27" spans="1:6" s="227" customFormat="1" ht="15">
      <c r="A27" s="244" t="s">
        <v>176</v>
      </c>
      <c r="B27" s="242"/>
      <c r="C27" s="242"/>
      <c r="D27" s="242"/>
      <c r="E27" s="95"/>
      <c r="F27" s="80"/>
    </row>
    <row r="28" spans="1:6" ht="17.25">
      <c r="A28" s="242" t="s">
        <v>177</v>
      </c>
      <c r="B28" s="243"/>
      <c r="C28" s="243"/>
      <c r="D28" s="243"/>
      <c r="E28" s="80"/>
      <c r="F28" s="80"/>
    </row>
    <row r="29" spans="1:6" ht="15">
      <c r="A29" s="242" t="s">
        <v>178</v>
      </c>
      <c r="B29" s="243"/>
      <c r="C29" s="243"/>
      <c r="D29" s="243"/>
      <c r="E29" s="80"/>
      <c r="F29" s="80"/>
    </row>
    <row r="30" spans="1:6" s="232" customFormat="1" ht="15">
      <c r="A30" s="243" t="s">
        <v>173</v>
      </c>
      <c r="B30" s="242"/>
      <c r="C30" s="243"/>
      <c r="D30" s="243"/>
      <c r="E30" s="231"/>
      <c r="F30" s="231"/>
    </row>
    <row r="31" spans="1:6" s="232" customFormat="1" ht="15">
      <c r="A31" s="243" t="s">
        <v>174</v>
      </c>
      <c r="B31" s="243"/>
      <c r="C31" s="243"/>
      <c r="D31" s="243"/>
      <c r="E31" s="231"/>
      <c r="F31" s="231"/>
    </row>
    <row r="32" spans="1:6" ht="15">
      <c r="A32" s="244" t="s">
        <v>179</v>
      </c>
      <c r="B32" s="242"/>
      <c r="C32" s="228"/>
      <c r="D32" s="228"/>
      <c r="E32" s="227"/>
      <c r="F32" s="227"/>
    </row>
    <row r="33" spans="1:6" s="227" customFormat="1" ht="15">
      <c r="A33" s="244" t="s">
        <v>176</v>
      </c>
      <c r="B33" s="242"/>
      <c r="C33" s="228"/>
      <c r="D33" s="228"/>
    </row>
    <row r="34" spans="1:6" ht="14.25">
      <c r="A34" s="230" t="s">
        <v>180</v>
      </c>
      <c r="B34" s="198"/>
      <c r="C34" s="198"/>
      <c r="D34" s="198"/>
      <c r="E34" s="198"/>
      <c r="F34" s="115"/>
    </row>
    <row r="35" spans="1:6">
      <c r="A35" s="230" t="s">
        <v>181</v>
      </c>
      <c r="B35" s="198"/>
      <c r="C35" s="198"/>
      <c r="D35" s="198"/>
      <c r="E35" s="198"/>
      <c r="F35" s="115"/>
    </row>
    <row r="36" spans="1:6" s="228" customFormat="1" ht="15">
      <c r="A36" s="244" t="s">
        <v>182</v>
      </c>
      <c r="B36" s="243"/>
      <c r="C36" s="243"/>
      <c r="D36" s="243"/>
      <c r="E36" s="80"/>
      <c r="F36" s="80"/>
    </row>
    <row r="37" spans="1:6" s="228" customFormat="1" ht="15">
      <c r="A37" s="244" t="s">
        <v>183</v>
      </c>
      <c r="B37" s="243"/>
      <c r="C37" s="243"/>
      <c r="D37" s="243"/>
      <c r="E37" s="80"/>
      <c r="F37" s="80"/>
    </row>
    <row r="38" spans="1:6" s="228" customFormat="1" ht="15">
      <c r="A38" s="244" t="s">
        <v>184</v>
      </c>
      <c r="B38" s="243"/>
      <c r="C38" s="243"/>
      <c r="D38" s="243"/>
      <c r="E38" s="80"/>
      <c r="F38" s="80"/>
    </row>
  </sheetData>
  <mergeCells count="6">
    <mergeCell ref="C17:E17"/>
    <mergeCell ref="A5:E6"/>
    <mergeCell ref="C7:E7"/>
    <mergeCell ref="A11:E11"/>
    <mergeCell ref="C12:E12"/>
    <mergeCell ref="A16:E16"/>
  </mergeCells>
  <pageMargins left="0.7" right="0.7" top="0.75" bottom="0.75" header="0.3" footer="0.3"/>
  <pageSetup orientation="landscape" r:id="rId1"/>
  <headerFooter>
    <oddHeader>&amp;CPacific Gas and Electric Company EE Programs 2016 Annual Report - May 2017</oddHead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3"/>
  <sheetViews>
    <sheetView tabSelected="1" workbookViewId="0">
      <selection activeCell="A5" sqref="A5"/>
    </sheetView>
  </sheetViews>
  <sheetFormatPr defaultRowHeight="15"/>
  <cols>
    <col min="1" max="1" width="96.140625" style="264" customWidth="1"/>
    <col min="2" max="2" width="11.5703125" style="264" customWidth="1"/>
    <col min="3" max="3" width="11" style="264" customWidth="1"/>
    <col min="4" max="4" width="11.5703125" style="264" customWidth="1"/>
    <col min="5" max="16384" width="9.140625" style="264"/>
  </cols>
  <sheetData>
    <row r="2" spans="1:13" ht="18">
      <c r="A2" s="275" t="s">
        <v>185</v>
      </c>
    </row>
    <row r="3" spans="1:13" ht="15.75">
      <c r="A3" s="274"/>
    </row>
    <row r="4" spans="1:13">
      <c r="A4" s="273" t="s">
        <v>186</v>
      </c>
      <c r="B4" s="265" t="s">
        <v>187</v>
      </c>
      <c r="C4" s="265"/>
      <c r="D4" s="265"/>
      <c r="E4" s="265"/>
      <c r="F4" s="265"/>
      <c r="G4" s="265"/>
      <c r="H4" s="265"/>
      <c r="I4" s="265"/>
      <c r="J4" s="265"/>
      <c r="K4" s="265"/>
      <c r="L4" s="265"/>
      <c r="M4" s="272"/>
    </row>
    <row r="5" spans="1:13">
      <c r="A5" s="266" t="s">
        <v>188</v>
      </c>
      <c r="B5" s="265"/>
      <c r="C5" s="265"/>
      <c r="D5" s="265"/>
      <c r="E5" s="265"/>
      <c r="F5" s="265"/>
      <c r="G5" s="265"/>
      <c r="H5" s="265"/>
      <c r="I5" s="265"/>
      <c r="J5" s="265"/>
      <c r="K5" s="265"/>
      <c r="L5" s="265"/>
      <c r="M5" s="265"/>
    </row>
    <row r="6" spans="1:13">
      <c r="A6" s="266"/>
      <c r="B6" s="265"/>
      <c r="C6" s="265"/>
      <c r="D6" s="265"/>
      <c r="E6" s="265"/>
      <c r="F6" s="265"/>
      <c r="G6" s="265"/>
      <c r="H6" s="265"/>
      <c r="I6" s="265"/>
      <c r="J6" s="265"/>
      <c r="K6" s="265"/>
      <c r="L6" s="265"/>
      <c r="M6" s="265"/>
    </row>
    <row r="7" spans="1:13">
      <c r="A7" s="272" t="s">
        <v>189</v>
      </c>
      <c r="B7" s="265"/>
      <c r="C7" s="265"/>
      <c r="D7" s="265"/>
      <c r="E7" s="265"/>
      <c r="F7" s="265"/>
      <c r="G7" s="265"/>
      <c r="H7" s="265"/>
      <c r="I7" s="265"/>
      <c r="J7" s="265"/>
      <c r="K7" s="265"/>
      <c r="L7" s="265"/>
      <c r="M7" s="265"/>
    </row>
    <row r="8" spans="1:13">
      <c r="A8" s="271"/>
      <c r="B8" s="265"/>
      <c r="C8" s="265"/>
      <c r="D8" s="265"/>
      <c r="E8" s="265"/>
      <c r="F8" s="265"/>
      <c r="G8" s="265"/>
      <c r="H8" s="265"/>
      <c r="I8" s="265"/>
      <c r="J8" s="265"/>
      <c r="K8" s="265"/>
      <c r="L8" s="265"/>
      <c r="M8" s="265"/>
    </row>
    <row r="9" spans="1:13">
      <c r="A9" s="270" t="s">
        <v>190</v>
      </c>
      <c r="B9" s="265"/>
      <c r="C9" s="265"/>
      <c r="D9" s="265"/>
      <c r="E9" s="265"/>
      <c r="F9" s="265"/>
      <c r="G9" s="265"/>
      <c r="H9" s="265"/>
      <c r="I9" s="265"/>
      <c r="J9" s="265"/>
      <c r="K9" s="265"/>
      <c r="L9" s="265"/>
      <c r="M9" s="265"/>
    </row>
    <row r="10" spans="1:13">
      <c r="A10" s="270" t="s">
        <v>191</v>
      </c>
      <c r="B10" s="265"/>
      <c r="C10" s="265"/>
      <c r="D10" s="265"/>
      <c r="E10" s="265"/>
      <c r="F10" s="265"/>
      <c r="G10" s="265"/>
      <c r="H10" s="265"/>
      <c r="I10" s="265"/>
      <c r="J10" s="265"/>
      <c r="K10" s="265"/>
      <c r="L10" s="265"/>
      <c r="M10" s="265"/>
    </row>
    <row r="11" spans="1:13">
      <c r="A11" s="270" t="s">
        <v>192</v>
      </c>
      <c r="B11" s="265"/>
      <c r="C11" s="265"/>
      <c r="D11" s="265"/>
      <c r="E11" s="265"/>
      <c r="F11" s="265"/>
      <c r="G11" s="265"/>
      <c r="H11" s="265"/>
      <c r="I11" s="265"/>
      <c r="J11" s="265"/>
      <c r="K11" s="265"/>
      <c r="L11" s="265"/>
      <c r="M11" s="265"/>
    </row>
    <row r="12" spans="1:13">
      <c r="A12" s="270" t="s">
        <v>193</v>
      </c>
      <c r="B12" s="265"/>
      <c r="C12" s="265"/>
      <c r="D12" s="265"/>
      <c r="E12" s="265"/>
      <c r="F12" s="265"/>
      <c r="G12" s="265"/>
      <c r="H12" s="265"/>
      <c r="I12" s="265"/>
      <c r="J12" s="265"/>
      <c r="K12" s="265"/>
      <c r="L12" s="265"/>
      <c r="M12" s="265"/>
    </row>
    <row r="13" spans="1:13">
      <c r="A13" s="270"/>
      <c r="B13" s="265"/>
      <c r="C13" s="265"/>
      <c r="D13" s="265"/>
      <c r="E13" s="265"/>
      <c r="F13" s="265"/>
      <c r="G13" s="265"/>
      <c r="H13" s="265"/>
      <c r="I13" s="265"/>
      <c r="J13" s="265"/>
      <c r="K13" s="265"/>
      <c r="L13" s="265"/>
      <c r="M13" s="265"/>
    </row>
    <row r="14" spans="1:13">
      <c r="A14" s="266" t="s">
        <v>194</v>
      </c>
      <c r="B14" s="265"/>
      <c r="C14" s="265"/>
      <c r="D14" s="265"/>
      <c r="E14" s="265"/>
      <c r="F14" s="265"/>
      <c r="G14" s="265"/>
      <c r="H14" s="265"/>
      <c r="I14" s="265"/>
      <c r="J14" s="265"/>
      <c r="K14" s="265"/>
      <c r="L14" s="265"/>
      <c r="M14" s="265"/>
    </row>
    <row r="15" spans="1:13">
      <c r="A15" s="269"/>
      <c r="B15" s="265"/>
      <c r="C15" s="265"/>
      <c r="D15" s="265"/>
      <c r="E15" s="265"/>
      <c r="F15" s="265"/>
      <c r="G15" s="265"/>
      <c r="H15" s="265"/>
      <c r="I15" s="265"/>
      <c r="J15" s="265"/>
      <c r="K15" s="265"/>
      <c r="L15" s="265"/>
      <c r="M15" s="265"/>
    </row>
    <row r="16" spans="1:13">
      <c r="A16" s="266" t="s">
        <v>195</v>
      </c>
      <c r="B16" s="265"/>
      <c r="C16" s="265"/>
      <c r="D16" s="265"/>
      <c r="E16" s="265"/>
      <c r="F16" s="265"/>
      <c r="G16" s="265"/>
      <c r="H16" s="265"/>
      <c r="I16" s="265"/>
      <c r="J16" s="265"/>
      <c r="K16" s="265"/>
      <c r="L16" s="265"/>
      <c r="M16" s="265"/>
    </row>
    <row r="17" spans="1:13">
      <c r="A17" s="265" t="s">
        <v>196</v>
      </c>
      <c r="B17" s="265"/>
      <c r="C17" s="265"/>
      <c r="D17" s="265"/>
      <c r="E17" s="265"/>
      <c r="F17" s="265"/>
      <c r="G17" s="265"/>
      <c r="H17" s="265"/>
      <c r="I17" s="265"/>
      <c r="J17" s="265"/>
      <c r="K17" s="265"/>
      <c r="L17" s="265"/>
      <c r="M17" s="265"/>
    </row>
    <row r="18" spans="1:13" ht="63.75">
      <c r="A18" s="267" t="s">
        <v>197</v>
      </c>
      <c r="B18" s="267" t="s">
        <v>198</v>
      </c>
      <c r="C18" s="267" t="s">
        <v>199</v>
      </c>
      <c r="D18" s="267" t="s">
        <v>200</v>
      </c>
      <c r="E18" s="265"/>
      <c r="F18" s="265"/>
      <c r="G18" s="265"/>
      <c r="H18" s="265"/>
      <c r="I18" s="265"/>
      <c r="J18" s="265"/>
      <c r="K18" s="265"/>
      <c r="L18" s="265"/>
      <c r="M18" s="265"/>
    </row>
    <row r="19" spans="1:13" ht="25.5">
      <c r="A19" s="267">
        <v>2014</v>
      </c>
      <c r="B19" s="267">
        <v>2016</v>
      </c>
      <c r="C19" s="267" t="s">
        <v>201</v>
      </c>
      <c r="D19" s="267" t="s">
        <v>202</v>
      </c>
      <c r="E19" s="268"/>
      <c r="F19" s="265"/>
      <c r="G19" s="265"/>
      <c r="H19" s="265"/>
      <c r="I19" s="265"/>
      <c r="J19" s="265"/>
      <c r="K19" s="265"/>
      <c r="L19" s="265"/>
      <c r="M19" s="265"/>
    </row>
    <row r="20" spans="1:13" ht="25.5">
      <c r="A20" s="267">
        <v>2015</v>
      </c>
      <c r="B20" s="267">
        <v>2016</v>
      </c>
      <c r="C20" s="267" t="s">
        <v>201</v>
      </c>
      <c r="D20" s="267" t="s">
        <v>203</v>
      </c>
      <c r="E20" s="265"/>
      <c r="F20" s="265"/>
      <c r="G20" s="265"/>
      <c r="H20" s="265"/>
      <c r="I20" s="265"/>
      <c r="J20" s="265"/>
      <c r="K20" s="265"/>
      <c r="L20" s="265"/>
      <c r="M20" s="265"/>
    </row>
    <row r="21" spans="1:13" ht="25.5">
      <c r="A21" s="340" t="s">
        <v>204</v>
      </c>
      <c r="B21" s="341">
        <v>2016</v>
      </c>
      <c r="C21" s="267" t="s">
        <v>201</v>
      </c>
      <c r="D21" s="342" t="s">
        <v>205</v>
      </c>
      <c r="E21" s="265"/>
      <c r="F21" s="265"/>
      <c r="G21" s="265"/>
      <c r="H21" s="265"/>
      <c r="I21" s="265"/>
      <c r="J21" s="265"/>
      <c r="K21" s="265"/>
      <c r="L21" s="265"/>
      <c r="M21" s="265"/>
    </row>
    <row r="22" spans="1:13">
      <c r="A22" s="265"/>
      <c r="B22" s="265"/>
      <c r="C22" s="265"/>
      <c r="D22" s="265"/>
      <c r="E22" s="265"/>
      <c r="F22" s="265"/>
      <c r="G22" s="265"/>
      <c r="H22" s="265"/>
      <c r="I22" s="265"/>
      <c r="J22" s="265"/>
      <c r="K22" s="265"/>
      <c r="L22" s="265"/>
      <c r="M22" s="265"/>
    </row>
    <row r="23" spans="1:13">
      <c r="A23" s="266" t="s">
        <v>206</v>
      </c>
      <c r="B23" s="265"/>
      <c r="C23" s="265"/>
      <c r="D23" s="265"/>
      <c r="E23" s="265"/>
      <c r="F23" s="265"/>
      <c r="G23" s="265"/>
      <c r="H23" s="265"/>
      <c r="I23" s="265"/>
      <c r="J23" s="265"/>
      <c r="K23" s="265"/>
      <c r="L23" s="265"/>
      <c r="M23" s="265"/>
    </row>
  </sheetData>
  <pageMargins left="0.7" right="0.7" top="0.75" bottom="0.75" header="0.3" footer="0.3"/>
  <pageSetup orientation="landscape" r:id="rId1"/>
  <headerFooter>
    <oddHeader>&amp;CPacific Gas and Electric Company EE Programs 2016 Annual Report - May 2017</oddHeader>
    <oddFooter>&amp;C8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4" ma:contentTypeDescription="Create a new document." ma:contentTypeScope="" ma:versionID="9efc0ee85d7a54671f37e2699a13360a">
  <xsd:schema xmlns:xsd="http://www.w3.org/2001/XMLSchema" xmlns:xs="http://www.w3.org/2001/XMLSchema" xmlns:p="http://schemas.microsoft.com/office/2006/metadata/properties" xmlns:ns2="1f515989-4afe-4bfb-8869-4f44a11afb39" xmlns:ns3="e5e22d63-cd76-4ad0-9cc0-8f2b2146ce9f" targetNamespace="http://schemas.microsoft.com/office/2006/metadata/properties" ma:root="true" ma:fieldsID="de16da6e60a0a9b7523ec5c501a87e60" ns2:_="" ns3:_="">
    <xsd:import namespace="1f515989-4afe-4bfb-8869-4f44a11afb39"/>
    <xsd:import namespace="e5e22d63-cd76-4ad0-9cc0-8f2b2146ce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e22d63-cd76-4ad0-9cc0-8f2b2146ce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B10EA7-1B05-4029-AC7F-0E595353D0F6}">
  <ds:schemaRefs>
    <ds:schemaRef ds:uri="http://purl.org/dc/term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F907E317-AAA6-46C9-8BF2-484779EB64F7}"/>
</file>

<file path=customXml/itemProps3.xml><?xml version="1.0" encoding="utf-8"?>
<ds:datastoreItem xmlns:ds="http://schemas.openxmlformats.org/officeDocument/2006/customXml" ds:itemID="{944DED4B-E47A-4D17-BBAF-D232132DC7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T-1 Savings&amp;DemandRedx(Gross)</vt:lpstr>
      <vt:lpstr>T-2 EnvImpacts(Gross)</vt:lpstr>
      <vt:lpstr>T-3 Exp's</vt:lpstr>
      <vt:lpstr>T-4 CE(Net)</vt:lpstr>
      <vt:lpstr>T-5 RatepayerImpcts</vt:lpstr>
      <vt:lpstr>T-6 EndUse</vt:lpstr>
      <vt:lpstr>T-7 Commitments</vt:lpstr>
      <vt:lpstr>T-8 SharehldrPerfInc'ves</vt:lpstr>
      <vt:lpstr>'T-8 SharehldrPerfInc''ves'!_Toc419981606</vt:lpstr>
      <vt:lpstr>'T-1 Savings&amp;DemandRedx(Gross)'!Print_Area</vt:lpstr>
      <vt:lpstr>'T-2 EnvImpacts(Gross)'!Print_Area</vt:lpstr>
      <vt:lpstr>'T-3 Exp''s'!Print_Area</vt:lpstr>
      <vt:lpstr>'T-4 CE(Net)'!Print_Area</vt:lpstr>
      <vt:lpstr>'T-7 Commitments'!Print_Area</vt:lpstr>
      <vt:lpstr>'T-1 Savings&amp;DemandRedx(Gross)'!Print_Titles</vt:lpstr>
      <vt:lpstr>'T-3 Exp''s'!Print_Titles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Bevington, Andrew</cp:lastModifiedBy>
  <dcterms:created xsi:type="dcterms:W3CDTF">2003-07-25T20:30:23Z</dcterms:created>
  <dcterms:modified xsi:type="dcterms:W3CDTF">2017-05-01T20:20:41Z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ContentTypeId">
    <vt:lpwstr>0x0101006EDAF9F80FDE0E459E1A4ABBAD4741F7</vt:lpwstr>
  </property>
</Properties>
</file>