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15" windowWidth="19215" windowHeight="1830" tabRatio="793" firstSheet="1" activeTab="7"/>
  </bookViews>
  <sheets>
    <sheet name="T-1 Savings&amp;DemandRedx(Gross)" sheetId="41" r:id="rId1"/>
    <sheet name="T-2 EnvImpacts(Gross)" sheetId="44" r:id="rId2"/>
    <sheet name="T-3 Exp's" sheetId="47" r:id="rId3"/>
    <sheet name="T-4 CE(Net)" sheetId="43" r:id="rId4"/>
    <sheet name="T-5 RatepayerImpcts" sheetId="40" r:id="rId5"/>
    <sheet name="T-6 EndUse" sheetId="45" r:id="rId6"/>
    <sheet name="T-7 Commitments" sheetId="46" r:id="rId7"/>
    <sheet name="T-8 SharehldrPerfInc'ves" sheetId="48" r:id="rId8"/>
  </sheets>
  <externalReferences>
    <externalReference r:id="rId9"/>
    <externalReference r:id="rId10"/>
    <externalReference r:id="rId11"/>
    <externalReference r:id="rId12"/>
  </externalReferences>
  <definedNames>
    <definedName name="_12yrto100" localSheetId="0">[1]Lookups!#REF!</definedName>
    <definedName name="_12yrto100" localSheetId="2">[1]Lookups!#REF!</definedName>
    <definedName name="_12yrto100" localSheetId="4">[1]Lookups!#REF!</definedName>
    <definedName name="_12yrto100" localSheetId="7">[1]Lookups!#REF!</definedName>
    <definedName name="_12yrto100">[1]Lookups!#REF!</definedName>
    <definedName name="_12yrto60" localSheetId="0">[1]Lookups!#REF!</definedName>
    <definedName name="_12yrto60" localSheetId="2">[1]Lookups!#REF!</definedName>
    <definedName name="_12yrto60" localSheetId="4">[1]Lookups!#REF!</definedName>
    <definedName name="_12yrto60" localSheetId="7">[1]Lookups!#REF!</definedName>
    <definedName name="_12yrto60">[1]Lookups!#REF!</definedName>
    <definedName name="_3yrto100" localSheetId="0">[1]Lookups!#REF!</definedName>
    <definedName name="_3yrto100" localSheetId="2">[1]Lookups!#REF!</definedName>
    <definedName name="_3yrto100" localSheetId="4">[1]Lookups!#REF!</definedName>
    <definedName name="_3yrto100" localSheetId="7">[1]Lookups!#REF!</definedName>
    <definedName name="_3yrto100">[1]Lookups!#REF!</definedName>
    <definedName name="_3yrto60" localSheetId="0">[1]Lookups!#REF!</definedName>
    <definedName name="_3yrto60" localSheetId="2">[1]Lookups!#REF!</definedName>
    <definedName name="_3yrto60" localSheetId="4">[1]Lookups!#REF!</definedName>
    <definedName name="_3yrto60" localSheetId="7">[1]Lookups!#REF!</definedName>
    <definedName name="_3yrto60">[1]Lookups!#REF!</definedName>
    <definedName name="_6yrto100" localSheetId="0">[1]Lookups!#REF!</definedName>
    <definedName name="_6yrto100" localSheetId="2">[1]Lookups!#REF!</definedName>
    <definedName name="_6yrto100" localSheetId="4">[1]Lookups!#REF!</definedName>
    <definedName name="_6yrto100" localSheetId="7">[1]Lookups!#REF!</definedName>
    <definedName name="_6yrto100">[1]Lookups!#REF!</definedName>
    <definedName name="_6yrto60" localSheetId="2">[1]Lookups!#REF!</definedName>
    <definedName name="_6yrto60" localSheetId="7">[1]Lookups!#REF!</definedName>
    <definedName name="_6yrto60">[1]Lookups!#REF!</definedName>
    <definedName name="_8yrt0100" localSheetId="2">[1]Lookups!#REF!</definedName>
    <definedName name="_8yrt0100" localSheetId="7">[1]Lookups!#REF!</definedName>
    <definedName name="_8yrt0100">[1]Lookups!#REF!</definedName>
    <definedName name="_9yrto100" localSheetId="2">[1]Lookups!#REF!</definedName>
    <definedName name="_9yrto100" localSheetId="7">[1]Lookups!#REF!</definedName>
    <definedName name="_9yrto100">[1]Lookups!#REF!</definedName>
    <definedName name="_9yrto60" localSheetId="2">[1]Lookups!#REF!</definedName>
    <definedName name="_9yrto60" localSheetId="7">[1]Lookups!#REF!</definedName>
    <definedName name="_9yrto60">[1]Lookups!#REF!</definedName>
    <definedName name="_Toc419981606" localSheetId="7">'T-8 SharehldrPerfInc''ves'!$A$2</definedName>
    <definedName name="bbbbb" localSheetId="0">#REF!</definedName>
    <definedName name="bbbbb" localSheetId="2">#REF!</definedName>
    <definedName name="bbbbb" localSheetId="4">#REF!</definedName>
    <definedName name="bbbbb">#REF!</definedName>
    <definedName name="Budget___Expenditures______1">[2]pge12monthT1.1!$C$1:$C$121</definedName>
    <definedName name="CAlist" localSheetId="0">#REF!</definedName>
    <definedName name="CAlist" localSheetId="2">#REF!</definedName>
    <definedName name="CAlist" localSheetId="4">#REF!</definedName>
    <definedName name="CAlist">#REF!</definedName>
    <definedName name="_xlnm.Criteria" localSheetId="2">'[3]1.1 Done'!#REF!</definedName>
    <definedName name="_xlnm.Criteria" localSheetId="7">'[3]1.1 Done'!#REF!</definedName>
    <definedName name="_xlnm.Criteria">'[3]1.1 Done'!#REF!</definedName>
    <definedName name="Criteria_MI" localSheetId="0">#REF!</definedName>
    <definedName name="Criteria_MI" localSheetId="2">#REF!</definedName>
    <definedName name="Criteria_MI" localSheetId="4">#REF!</definedName>
    <definedName name="Criteria_MI">#REF!</definedName>
    <definedName name="_xlnm.Database" localSheetId="2">'[3]1.1 Done'!#REF!</definedName>
    <definedName name="_xlnm.Database" localSheetId="7">'[3]1.1 Done'!#REF!</definedName>
    <definedName name="_xlnm.Database">'[3]1.1 Done'!#REF!</definedName>
    <definedName name="Database_MI" localSheetId="0">#REF!</definedName>
    <definedName name="Database_MI" localSheetId="2">#REF!</definedName>
    <definedName name="Database_MI" localSheetId="4">#REF!</definedName>
    <definedName name="Database_MI">#REF!</definedName>
    <definedName name="Demand_Reduction__Summer_Peak_kW___2">[2]pge12monthT1.1!$I$1:$I$121</definedName>
    <definedName name="Disrate" localSheetId="0">#REF!</definedName>
    <definedName name="Disrate" localSheetId="2">#REF!</definedName>
    <definedName name="Disrate" localSheetId="4">#REF!</definedName>
    <definedName name="Disrate">#REF!</definedName>
    <definedName name="DynCompany">"DPPI"</definedName>
    <definedName name="DynMajor">"Enter Pivot Title Here"</definedName>
    <definedName name="DynUser">"Steve"</definedName>
    <definedName name="EEGAVersion">#REF!</definedName>
    <definedName name="Energy_Savings__Net_Annual_kWh___2">[2]pge12monthT1.1!$N$1:$N$121</definedName>
    <definedName name="Enf60Never" localSheetId="0">[1]Lookups!#REF!</definedName>
    <definedName name="Enf60Never" localSheetId="2">[1]Lookups!#REF!</definedName>
    <definedName name="Enf60Never" localSheetId="4">[1]Lookups!#REF!</definedName>
    <definedName name="Enf60Never">[1]Lookups!#REF!</definedName>
    <definedName name="ExportRanges" localSheetId="0">#REF!</definedName>
    <definedName name="ExportRanges" localSheetId="2">#REF!</definedName>
    <definedName name="ExportRanges" localSheetId="4">#REF!</definedName>
    <definedName name="ExportRanges">#REF!</definedName>
    <definedName name="ExportRangeSeed" localSheetId="0">#REF!</definedName>
    <definedName name="ExportRangeSeed" localSheetId="2">#REF!</definedName>
    <definedName name="ExportRangeSeed" localSheetId="4">#REF!</definedName>
    <definedName name="ExportRangeSeed">#REF!</definedName>
    <definedName name="_xlnm.Extract" localSheetId="2">'[3]1.1 Done'!#REF!</definedName>
    <definedName name="_xlnm.Extract" localSheetId="7">'[3]1.1 Done'!#REF!</definedName>
    <definedName name="_xlnm.Extract">'[3]1.1 Done'!#REF!</definedName>
    <definedName name="Extract_MI" localSheetId="0">#REF!</definedName>
    <definedName name="Extract_MI" localSheetId="2">#REF!</definedName>
    <definedName name="Extract_MI" localSheetId="4">#REF!</definedName>
    <definedName name="Extract_MI">#REF!</definedName>
    <definedName name="Gas_Savings__Net_Annual_Therms___2">[2]pge12monthT1.1!$S$1:$S$121</definedName>
    <definedName name="ImportExportRanges" localSheetId="0">#REF!</definedName>
    <definedName name="ImportExportRanges" localSheetId="2">#REF!</definedName>
    <definedName name="ImportExportRanges" localSheetId="4">#REF!</definedName>
    <definedName name="ImportExportRanges">#REF!</definedName>
    <definedName name="ImportExportRangeSeed" localSheetId="0">#REF!</definedName>
    <definedName name="ImportExportRangeSeed" localSheetId="2">#REF!</definedName>
    <definedName name="ImportExportRangeSeed" localSheetId="4">#REF!</definedName>
    <definedName name="ImportExportRangeSeed">#REF!</definedName>
    <definedName name="Incentives">[2]pge12monthT1.1!$X$1:$X$121</definedName>
    <definedName name="indata" localSheetId="0">#REF!</definedName>
    <definedName name="indata" localSheetId="2">#REF!</definedName>
    <definedName name="indata" localSheetId="4">#REF!</definedName>
    <definedName name="indata">#REF!</definedName>
    <definedName name="IsPivot1">1</definedName>
    <definedName name="isXLT">4</definedName>
    <definedName name="MaxMeasures">[4]Calculations!$K$8</definedName>
    <definedName name="NAlist" localSheetId="0">#REF!</definedName>
    <definedName name="NAlist" localSheetId="2">#REF!</definedName>
    <definedName name="NAlist" localSheetId="4">#REF!</definedName>
    <definedName name="NAlist">#REF!</definedName>
    <definedName name="Paid_YTD_from_Previous_Month">[2]pge12monthT1.1!$AA$1:$AA$121</definedName>
    <definedName name="_xlnm.Print_Area" localSheetId="0">'T-1 Savings&amp;DemandRedx(Gross)'!$A$1:$D$58</definedName>
    <definedName name="_xlnm.Print_Area" localSheetId="1">'T-2 EnvImpacts(Gross)'!$A$1:$I$10</definedName>
    <definedName name="_xlnm.Print_Area" localSheetId="2">'T-3 Exp''s'!$A$7:$T$33</definedName>
    <definedName name="_xlnm.Print_Area" localSheetId="3">'T-4 CE(Net)'!$A$1:$J$20</definedName>
    <definedName name="_xlnm.Print_Area" localSheetId="6">'T-7 Commitments'!$A$1:$E$38</definedName>
    <definedName name="Print_Area_MI" localSheetId="0">#REF!</definedName>
    <definedName name="Print_Area_MI" localSheetId="2">#REF!</definedName>
    <definedName name="Print_Area_MI" localSheetId="4">#REF!</definedName>
    <definedName name="Print_Area_MI">#REF!</definedName>
    <definedName name="_xlnm.Print_Titles" localSheetId="0">'T-1 Savings&amp;DemandRedx(Gross)'!$1:$3</definedName>
    <definedName name="_xlnm.Print_Titles" localSheetId="2">'T-3 Exp''s'!$1:$6</definedName>
    <definedName name="PT_Data">"PTData1!A1:E26153"</definedName>
    <definedName name="qryNormByMkt_AllData">#REF!</definedName>
    <definedName name="range_unresolved" localSheetId="0">#REF!</definedName>
    <definedName name="range_unresolved" localSheetId="2">#REF!</definedName>
    <definedName name="range_unresolved" localSheetId="4">#REF!</definedName>
    <definedName name="range_unresolved">#REF!</definedName>
    <definedName name="RANGEpge12monthT1.1">[2]pge12monthT1.1!$A$1:$AC$121</definedName>
    <definedName name="StampStatusLocation" localSheetId="0">#REF!</definedName>
    <definedName name="StampStatusLocation" localSheetId="2">#REF!</definedName>
    <definedName name="StampStatusLocation" localSheetId="4">#REF!</definedName>
    <definedName name="StampStatusLocation">#REF!</definedName>
    <definedName name="StampVersionLocation" localSheetId="0">#REF!</definedName>
    <definedName name="StampVersionLocation" localSheetId="2">#REF!</definedName>
    <definedName name="StampVersionLocation" localSheetId="4">#REF!</definedName>
    <definedName name="StampVersionLocation">#REF!</definedName>
    <definedName name="StandaloneMode" localSheetId="0">#REF!</definedName>
    <definedName name="StandaloneMode" localSheetId="2">#REF!</definedName>
    <definedName name="StandaloneMode" localSheetId="4">#REF!</definedName>
    <definedName name="StandaloneMode">#REF!</definedName>
    <definedName name="StartYr" localSheetId="0">#REF!</definedName>
    <definedName name="StartYr" localSheetId="2">#REF!</definedName>
    <definedName name="StartYr" localSheetId="4">#REF!</definedName>
    <definedName name="StartYr">#REF!</definedName>
    <definedName name="StatusList" localSheetId="0">#REF!</definedName>
    <definedName name="StatusList" localSheetId="2">#REF!</definedName>
    <definedName name="StatusList" localSheetId="4">#REF!</definedName>
    <definedName name="StatusList">#REF!</definedName>
    <definedName name="UpdateVersion" localSheetId="0">#REF!</definedName>
    <definedName name="UpdateVersion" localSheetId="2">#REF!</definedName>
    <definedName name="UpdateVersion" localSheetId="4">#REF!</definedName>
    <definedName name="UpdateVersion">#REF!</definedName>
    <definedName name="Validation_Ranges" localSheetId="0">#REF!</definedName>
    <definedName name="Validation_Ranges" localSheetId="2">#REF!</definedName>
    <definedName name="Validation_Ranges" localSheetId="4">#REF!</definedName>
    <definedName name="Validation_Ranges">#REF!</definedName>
    <definedName name="ValidationRangeSeed" localSheetId="0">#REF!</definedName>
    <definedName name="ValidationRangeSeed" localSheetId="2">#REF!</definedName>
    <definedName name="ValidationRangeSeed" localSheetId="4">#REF!</definedName>
    <definedName name="ValidationRangeSeed">#REF!</definedName>
    <definedName name="ValidatorVersion" localSheetId="0">#REF!</definedName>
    <definedName name="ValidatorVersion" localSheetId="2">#REF!</definedName>
    <definedName name="ValidatorVersion" localSheetId="4">#REF!</definedName>
    <definedName name="ValidatorVersion">#REF!</definedName>
    <definedName name="Version" localSheetId="0">#REF!</definedName>
    <definedName name="Version" localSheetId="2">#REF!</definedName>
    <definedName name="Version" localSheetId="4">#REF!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52510"/>
</workbook>
</file>

<file path=xl/calcChain.xml><?xml version="1.0" encoding="utf-8"?>
<calcChain xmlns="http://schemas.openxmlformats.org/spreadsheetml/2006/main">
  <c r="Q7" i="47" l="1"/>
  <c r="R7" i="47"/>
  <c r="S7" i="47"/>
  <c r="Q8" i="47"/>
  <c r="R8" i="47"/>
  <c r="S8" i="47"/>
  <c r="Q9" i="47"/>
  <c r="R9" i="47"/>
  <c r="S9" i="47"/>
  <c r="Q10" i="47"/>
  <c r="R10" i="47"/>
  <c r="S10" i="47"/>
  <c r="B11" i="47"/>
  <c r="B14" i="47"/>
  <c r="B18" i="47"/>
  <c r="C11" i="47"/>
  <c r="C14" i="47"/>
  <c r="C18" i="47"/>
  <c r="D11" i="47"/>
  <c r="D14" i="47"/>
  <c r="D18" i="47"/>
  <c r="E11" i="47"/>
  <c r="F11" i="47"/>
  <c r="F14" i="47"/>
  <c r="F18" i="47"/>
  <c r="G11" i="47"/>
  <c r="H11" i="47"/>
  <c r="H14" i="47"/>
  <c r="H18" i="47"/>
  <c r="I11" i="47"/>
  <c r="J11" i="47"/>
  <c r="J14" i="47"/>
  <c r="J18" i="47"/>
  <c r="K11" i="47"/>
  <c r="L11" i="47"/>
  <c r="M11" i="47"/>
  <c r="N11" i="47"/>
  <c r="N14" i="47"/>
  <c r="N18" i="47"/>
  <c r="O11" i="47"/>
  <c r="P11" i="47"/>
  <c r="P14" i="47"/>
  <c r="T11" i="47"/>
  <c r="Q12" i="47"/>
  <c r="R12" i="47"/>
  <c r="S12" i="47"/>
  <c r="Q13" i="47"/>
  <c r="R13" i="47"/>
  <c r="S13" i="47"/>
  <c r="E14" i="47"/>
  <c r="E18" i="47"/>
  <c r="G14" i="47"/>
  <c r="I14" i="47"/>
  <c r="I18" i="47"/>
  <c r="K14" i="47"/>
  <c r="K18" i="47"/>
  <c r="L14" i="47"/>
  <c r="L18" i="47"/>
  <c r="M14" i="47"/>
  <c r="M18" i="47"/>
  <c r="O14" i="47"/>
  <c r="T14" i="47"/>
  <c r="P15" i="47"/>
  <c r="Q15" i="47"/>
  <c r="R15" i="47"/>
  <c r="Q16" i="47"/>
  <c r="R16" i="47"/>
  <c r="S16" i="47"/>
  <c r="Q17" i="47"/>
  <c r="R17" i="47"/>
  <c r="S17" i="47"/>
  <c r="T17" i="47"/>
  <c r="G18" i="47"/>
  <c r="O18" i="47"/>
  <c r="T18" i="47"/>
  <c r="R11" i="47"/>
  <c r="R14" i="47"/>
  <c r="P18" i="47"/>
  <c r="R18" i="47"/>
  <c r="S11" i="47"/>
  <c r="S14" i="47"/>
  <c r="Q11" i="47"/>
  <c r="Q14" i="47"/>
  <c r="Q18" i="47"/>
  <c r="S15" i="47"/>
  <c r="S18" i="47"/>
  <c r="D22" i="41"/>
  <c r="E9" i="40"/>
  <c r="D9" i="40"/>
  <c r="C9" i="40"/>
  <c r="B9" i="40"/>
  <c r="H5" i="43"/>
  <c r="J5" i="43"/>
  <c r="I5" i="43"/>
  <c r="G5" i="43"/>
  <c r="F5" i="43"/>
  <c r="E5" i="43"/>
  <c r="B5" i="43"/>
  <c r="G7" i="44"/>
  <c r="F7" i="44"/>
  <c r="I7" i="44"/>
  <c r="H7" i="44"/>
  <c r="E7" i="44"/>
  <c r="D7" i="44"/>
  <c r="C7" i="44"/>
  <c r="B7" i="44"/>
  <c r="C41" i="41"/>
  <c r="C49" i="41"/>
  <c r="B41" i="41"/>
  <c r="B32" i="41"/>
  <c r="B40" i="41"/>
  <c r="C23" i="41"/>
  <c r="C31" i="41"/>
  <c r="B23" i="41"/>
  <c r="C13" i="41"/>
  <c r="C5" i="41"/>
  <c r="B22" i="41"/>
  <c r="B14" i="41"/>
  <c r="B13" i="41"/>
  <c r="B5" i="41"/>
  <c r="D5" i="41"/>
  <c r="C5" i="43"/>
  <c r="D4" i="43"/>
  <c r="D5" i="43"/>
  <c r="B49" i="41"/>
  <c r="D49" i="41"/>
  <c r="D41" i="41"/>
  <c r="B31" i="41"/>
  <c r="D31" i="41"/>
  <c r="D23" i="41"/>
  <c r="D42" i="41"/>
  <c r="D24" i="41"/>
  <c r="D6" i="41"/>
  <c r="D13" i="41"/>
  <c r="B6" i="45"/>
  <c r="H16" i="45"/>
  <c r="E6" i="45"/>
  <c r="B16" i="45"/>
  <c r="H6" i="45"/>
  <c r="E16" i="45"/>
  <c r="H26" i="45"/>
  <c r="I6" i="45"/>
  <c r="B26" i="45"/>
  <c r="C16" i="45"/>
  <c r="E26" i="45"/>
  <c r="F16" i="45"/>
  <c r="C26" i="45"/>
  <c r="C22" i="45"/>
  <c r="C14" i="45"/>
  <c r="C18" i="45"/>
  <c r="C9" i="45"/>
  <c r="C21" i="45"/>
  <c r="C12" i="45"/>
  <c r="C17" i="45"/>
  <c r="C10" i="45"/>
  <c r="C24" i="45"/>
  <c r="C8" i="45"/>
  <c r="C23" i="45"/>
  <c r="C11" i="45"/>
  <c r="C15" i="45"/>
  <c r="C7" i="45"/>
  <c r="C13" i="45"/>
  <c r="C20" i="45"/>
  <c r="C6" i="45"/>
  <c r="C25" i="45"/>
  <c r="C19" i="45"/>
  <c r="F26" i="45"/>
  <c r="F22" i="45"/>
  <c r="F24" i="45"/>
  <c r="F13" i="45"/>
  <c r="F9" i="45"/>
  <c r="F11" i="45"/>
  <c r="F21" i="45"/>
  <c r="F14" i="45"/>
  <c r="F10" i="45"/>
  <c r="F23" i="45"/>
  <c r="F8" i="45"/>
  <c r="F18" i="45"/>
  <c r="F12" i="45"/>
  <c r="F20" i="45"/>
  <c r="F19" i="45"/>
  <c r="F15" i="45"/>
  <c r="F25" i="45"/>
  <c r="F7" i="45"/>
  <c r="F17" i="45"/>
  <c r="F6" i="45"/>
  <c r="I26" i="45"/>
  <c r="I22" i="45"/>
  <c r="I15" i="45"/>
  <c r="I8" i="45"/>
  <c r="I9" i="45"/>
  <c r="I10" i="45"/>
  <c r="I13" i="45"/>
  <c r="I24" i="45"/>
  <c r="I14" i="45"/>
  <c r="I23" i="45"/>
  <c r="I11" i="45"/>
  <c r="I21" i="45"/>
  <c r="I20" i="45"/>
  <c r="I18" i="45"/>
  <c r="I12" i="45"/>
  <c r="I17" i="45"/>
  <c r="I19" i="45"/>
  <c r="I25" i="45"/>
  <c r="I16" i="45"/>
  <c r="I7" i="45"/>
</calcChain>
</file>

<file path=xl/sharedStrings.xml><?xml version="1.0" encoding="utf-8"?>
<sst xmlns="http://schemas.openxmlformats.org/spreadsheetml/2006/main" count="300" uniqueCount="207">
  <si>
    <t>A</t>
  </si>
  <si>
    <t>B</t>
  </si>
  <si>
    <t>C</t>
  </si>
  <si>
    <t>D</t>
  </si>
  <si>
    <t>Table 1.</t>
  </si>
  <si>
    <t>Electricity and Natural Gas Savings and Demand Reduction (Gross)</t>
  </si>
  <si>
    <t>Annual Results</t>
  </si>
  <si>
    <t>2016 Installed Savings (2)</t>
  </si>
  <si>
    <r>
      <t xml:space="preserve">CPUC 2016 Adopted Goals (D.15-10-028) </t>
    </r>
    <r>
      <rPr>
        <b/>
        <sz val="12"/>
        <rFont val="Palatino"/>
      </rPr>
      <t>(3)</t>
    </r>
  </si>
  <si>
    <r>
      <t xml:space="preserve">% of Goals (2016)
</t>
    </r>
    <r>
      <rPr>
        <b/>
        <sz val="12"/>
        <rFont val="Palatino"/>
      </rPr>
      <t>(4)</t>
    </r>
  </si>
  <si>
    <t>2016  Energy Savings (GWh) – Annual (1)</t>
  </si>
  <si>
    <t>PG&amp;E</t>
  </si>
  <si>
    <t>SCE</t>
  </si>
  <si>
    <t>SDG&amp;E</t>
  </si>
  <si>
    <t>SCG</t>
  </si>
  <si>
    <t>MCE</t>
  </si>
  <si>
    <t>Bay REN</t>
  </si>
  <si>
    <t>SoCal REN</t>
  </si>
  <si>
    <r>
      <t xml:space="preserve">TOTAL Energy Savings (GWh) - Annual </t>
    </r>
    <r>
      <rPr>
        <b/>
        <sz val="12"/>
        <rFont val="Palatino"/>
      </rPr>
      <t>(5)</t>
    </r>
  </si>
  <si>
    <t>2016  Energy Savings (GWh) – Lifecycle</t>
  </si>
  <si>
    <r>
      <t xml:space="preserve">TOTAL  Energy Savings (GWh) – Lifecycle </t>
    </r>
    <r>
      <rPr>
        <b/>
        <sz val="12"/>
        <rFont val="Palatino"/>
      </rPr>
      <t>(6)</t>
    </r>
  </si>
  <si>
    <t>2016 Natural Gas Savings (MMth) – Annual (1)</t>
  </si>
  <si>
    <r>
      <t>TOTAL  Natural Gas Savings (MMth) – Annual</t>
    </r>
    <r>
      <rPr>
        <b/>
        <sz val="12"/>
        <rFont val="Palatino"/>
      </rPr>
      <t xml:space="preserve"> (5)</t>
    </r>
  </si>
  <si>
    <t>2016 Natural Gas Savings (MMth) – Lifecycle</t>
  </si>
  <si>
    <r>
      <t xml:space="preserve">TOTAL  Natural Gas Savings (MMth) – Lifecycle </t>
    </r>
    <r>
      <rPr>
        <b/>
        <sz val="12"/>
        <rFont val="Palatino"/>
      </rPr>
      <t>(6)</t>
    </r>
  </si>
  <si>
    <t>2016 Peak Demand savings (MW) (1)</t>
  </si>
  <si>
    <t xml:space="preserve"> TOTAL  Peak Demand savings (MW) (5)</t>
  </si>
  <si>
    <t>(1)  All annual energy savings numbers are on a gross basis except Codes and Standards (C&amp;S), which are net with 5% market</t>
  </si>
  <si>
    <t xml:space="preserve">      spillover. Energy savings are based on the actual accomplishments recorded in 2016.</t>
  </si>
  <si>
    <t>(2)  Installed savings for PG&amp;E includes Energy Savings Assistance (ESA) Program; Bay Area Regional Energy Network (Bay REN)</t>
  </si>
  <si>
    <t xml:space="preserve">     and Marin Clean Energy (MCE) as reported in their 2016 Annual Report, filed on April 20, 2017.</t>
  </si>
  <si>
    <t xml:space="preserve">(3) 2016 Adopted Goals for MCE and Bay REN are not available and have been intentionally left blank. </t>
  </si>
  <si>
    <t xml:space="preserve">(4) 2016 % of Goals for MCE and Bay REN are not available and have been intentionally left blank. </t>
  </si>
  <si>
    <t>(3)  The Total Savings reported on this table represent the gross program savings and include C&amp;S which are reported on a net basis</t>
  </si>
  <si>
    <t xml:space="preserve">     with 5% market spillover.</t>
  </si>
  <si>
    <t>(4)  Lifecycle savings include C&amp;S gross lifecycle savings.</t>
  </si>
  <si>
    <t>Table 2</t>
  </si>
  <si>
    <t>Environmental Impacts (Gross) (2) (3)</t>
  </si>
  <si>
    <t>Annual  tons of CO2 avoided</t>
  </si>
  <si>
    <t>Lifecycle tons of CO2 avoided</t>
  </si>
  <si>
    <t>Annual tons of NOx avoided</t>
  </si>
  <si>
    <t>Lifecycle tons of NOx avoided</t>
  </si>
  <si>
    <r>
      <t>Annual tons of SOx avoided</t>
    </r>
    <r>
      <rPr>
        <b/>
        <vertAlign val="superscript"/>
        <sz val="12"/>
        <rFont val="Times New Roman"/>
        <family val="1"/>
      </rPr>
      <t>1</t>
    </r>
  </si>
  <si>
    <r>
      <t>Lifecycle tons of SOx avoided</t>
    </r>
    <r>
      <rPr>
        <b/>
        <vertAlign val="superscript"/>
        <sz val="12"/>
        <rFont val="Times New Roman"/>
        <family val="1"/>
      </rPr>
      <t>1</t>
    </r>
  </si>
  <si>
    <t>Annual tons of PM10 avoided</t>
  </si>
  <si>
    <t>Lifecycle tons of PM10 avoided</t>
  </si>
  <si>
    <t>2016Portfolio Targets</t>
  </si>
  <si>
    <t>N/A</t>
  </si>
  <si>
    <t>2016 Total</t>
  </si>
  <si>
    <t xml:space="preserve">(1)  The avoided SOX reductions are not calculated in the cost effectiveness tool (CET.)  It was determined that none of the IOUs uses coal power on the margin and the energy efficiency savings have impact on the margin only.  </t>
  </si>
  <si>
    <t xml:space="preserve">(2)  Environmental Impacts in this table may not match the CET results from PG&amp;E's CEDARS data submission. Current table includes minor additional savings of 1.8 MW, 7.1 GWh, 0.67 MMth for claims with no implementation_id which is less than 1% of the total portfolio GWh energy savings. </t>
  </si>
  <si>
    <t>(3)  Excludes Energy Savings Assistance (ESA) Program, BayREN, and MCE.</t>
  </si>
  <si>
    <t>Table 3: 2016 Energy Efficiency Expenditures
(Including Expenditures of Pre-2016 Cycle Commitments Paid in 2016)</t>
  </si>
  <si>
    <t xml:space="preserve">2016 Expenditures </t>
  </si>
  <si>
    <t>Administrative</t>
  </si>
  <si>
    <t xml:space="preserve">Direct Implementation 
Non-Incentive </t>
  </si>
  <si>
    <r>
      <t xml:space="preserve">Direct Implementation
 Incentives &amp; Rebates </t>
    </r>
    <r>
      <rPr>
        <sz val="10"/>
        <rFont val="Times New Roman"/>
        <family val="1"/>
      </rPr>
      <t>[2]</t>
    </r>
  </si>
  <si>
    <r>
      <t xml:space="preserve">PA Administered ME&amp;O 
</t>
    </r>
    <r>
      <rPr>
        <sz val="10"/>
        <rFont val="Times New Roman"/>
        <family val="1"/>
      </rPr>
      <t>(outside the SW ME&amp;O activities)</t>
    </r>
  </si>
  <si>
    <t>Grand Totals</t>
  </si>
  <si>
    <r>
      <t>Adopted 2016 Budget</t>
    </r>
    <r>
      <rPr>
        <sz val="10"/>
        <rFont val="Times New Roman"/>
        <family val="1"/>
      </rPr>
      <t xml:space="preserve"> [1]</t>
    </r>
    <r>
      <rPr>
        <sz val="13"/>
        <rFont val="Times New Roman"/>
        <family val="1"/>
      </rPr>
      <t xml:space="preserve">
</t>
    </r>
    <r>
      <rPr>
        <sz val="10"/>
        <rFont val="Times New Roman"/>
        <family val="1"/>
      </rPr>
      <t>(Decision 14-10-046)</t>
    </r>
  </si>
  <si>
    <t>Non-IOU Implementer</t>
  </si>
  <si>
    <t>IOU Support</t>
  </si>
  <si>
    <t>2010-12 
Committed Funds Expenditures</t>
  </si>
  <si>
    <t>2013-15 
Committed Funds Expenditures</t>
  </si>
  <si>
    <t>2016 
Expenditures from 2016 Budget</t>
  </si>
  <si>
    <t>IOU Programs</t>
  </si>
  <si>
    <t>Local Government Programs (Partnership Programs)</t>
  </si>
  <si>
    <t>Third Party Programs (Competitive Bid Program)</t>
  </si>
  <si>
    <r>
      <t xml:space="preserve">RENs &amp; CCA (Non-IOU Programs) </t>
    </r>
    <r>
      <rPr>
        <sz val="10"/>
        <rFont val="Arial"/>
        <family val="2"/>
      </rPr>
      <t>[3] [4]</t>
    </r>
  </si>
  <si>
    <t>Subtotal</t>
  </si>
  <si>
    <t>EM&amp;V - IOU</t>
  </si>
  <si>
    <t>EM&amp;V - Joint Staff</t>
  </si>
  <si>
    <t xml:space="preserve"> Total EE Portfolio Expenses</t>
  </si>
  <si>
    <r>
      <t xml:space="preserve">SW ME&amp;O (Energy Efficiency portion only) </t>
    </r>
    <r>
      <rPr>
        <sz val="10"/>
        <rFont val="Arial"/>
        <family val="2"/>
      </rPr>
      <t>[6]</t>
    </r>
  </si>
  <si>
    <r>
      <t xml:space="preserve">OBF/Revolving Loan Pool </t>
    </r>
    <r>
      <rPr>
        <sz val="10"/>
        <rFont val="Arial"/>
        <family val="2"/>
      </rPr>
      <t>[5]</t>
    </r>
  </si>
  <si>
    <r>
      <t xml:space="preserve">Energy Savings Assistance Program (ESA) </t>
    </r>
    <r>
      <rPr>
        <sz val="10"/>
        <rFont val="Arial"/>
        <family val="2"/>
      </rPr>
      <t>[6]</t>
    </r>
  </si>
  <si>
    <t xml:space="preserve">Total Expenditures </t>
  </si>
  <si>
    <t>[1] 2016 Adopted Program Budget includes $22.458 million of pre-2013 unspent funds, approved in Advice Letter 3752-G-B/4905-E–B dated November 2, 2016.</t>
  </si>
  <si>
    <t>[2] Direct Implementation Incentives &amp; Rebates include expenditures accrued but not paid as of December 31, 2016.</t>
  </si>
  <si>
    <t>[3] Non-IOU programs represent PG&amp;E's payments to BayREN and MCE.</t>
  </si>
  <si>
    <t>[4] Budget includes a one-time increase of $3.7 million for BayREN authorized in Advice Letter 3704-G/4826-E, effective April 29, 2016; and an annual increase of $.366 million for MCE authorized in D.16-05-004 (petition to modify D.14-10-046), effective May 12, 2016.</t>
  </si>
  <si>
    <t>[5] OBF Loan Pool represents loans issued and repaid.</t>
  </si>
  <si>
    <t>[6] Budgets are authorized outside of the Energy Efficiency decision</t>
  </si>
  <si>
    <t>Table 4</t>
  </si>
  <si>
    <t>Cost Effectiveness (Net) (5)</t>
  </si>
  <si>
    <t>Total Cost to Billpayers (TRC) (3)</t>
  </si>
  <si>
    <t>Total Savings to Billpayers (TRC)</t>
  </si>
  <si>
    <t>Net Benefits to Billpayers (TRC) (3)</t>
  </si>
  <si>
    <t>TRC Ratio (4)</t>
  </si>
  <si>
    <t>Total PAC Cost (3)</t>
  </si>
  <si>
    <t>PAC Ratio (4)</t>
  </si>
  <si>
    <t>PAC Cost per kW Saved ($/kW) (1)</t>
  </si>
  <si>
    <t>PAC Cost per kWh Saved ($/kWh) (2)</t>
  </si>
  <si>
    <t>PAC Cost per therm Saved ($/therm) (2)</t>
  </si>
  <si>
    <t>PG&amp;E 2016</t>
  </si>
  <si>
    <t>PG&amp;E TOTAL</t>
  </si>
  <si>
    <t xml:space="preserve">(1)  The adopted avoided cost methodology does not provide information to provide a meaningful value for PAC Cost per kW. </t>
  </si>
  <si>
    <t xml:space="preserve">      The adopted avoided cost methodology created kWh costs values that vary for each hour of the year that includes kW generation</t>
  </si>
  <si>
    <t>(2)  PAC cost per kWh or per therm is PAC cost per annual discounted net kWh or annual discounted net therm respectively per CET based definition provided</t>
  </si>
  <si>
    <t xml:space="preserve">       by CPUC to PG&amp;E via e-mail on April 8, 2016.</t>
  </si>
  <si>
    <t>(3)  The cost-effectiveness calculations are based on the actual accomplishments recorded in 2016.</t>
  </si>
  <si>
    <t xml:space="preserve">      Includes:</t>
  </si>
  <si>
    <t xml:space="preserve">       Includes ESPI payment of $16.3M recorded in 2016 per Resolution E-4807 (D. 13-09-023) , Codes and Standards costs and benefits.</t>
  </si>
  <si>
    <t xml:space="preserve">       Includes installed savings for Energy Savings Assistance (ESA) Program; program costs for Bay Area Regional Energy Network (BayREN)</t>
  </si>
  <si>
    <t xml:space="preserve">       and Marin Clean Energy (MCE) as reported in their revised December 2016 Monthly Report, filed on April 20, 2017.</t>
  </si>
  <si>
    <t xml:space="preserve">       Excludes:</t>
  </si>
  <si>
    <t xml:space="preserve">       Excludes ESA Program costs and benefits, Statewide Emerging Technologies Program costs per D.12-11-015 (p.52).</t>
  </si>
  <si>
    <t xml:space="preserve">       The Financing Program OBF Loan Pool amounts (loans issued and repaid) of $2.2M for 2016 are excluded per D.09-09-047 (p.288). </t>
  </si>
  <si>
    <r>
      <t>(4)  All savings values include 5% market spillover in cost-effectiveness calculations per D.12-11-015 (OP 37) including Codes and Standards</t>
    </r>
    <r>
      <rPr>
        <strike/>
        <sz val="10"/>
        <rFont val="Arial"/>
        <family val="2"/>
      </rPr>
      <t>.</t>
    </r>
  </si>
  <si>
    <t>(5)  Cost-Effectiveness results in this table may not match the CET results from PG&amp;E's CEDARS data submission. Current table includes minor additional savings</t>
  </si>
  <si>
    <t xml:space="preserve">      of 1.8 MW, 7.1 GWh, 0.67 MMth for claims with no implementation_id which is less than 1% of the total portfolio GWh energy savings. </t>
  </si>
  <si>
    <t>Table 5</t>
  </si>
  <si>
    <t>Ratepayer Impacts</t>
  </si>
  <si>
    <t>Electric Average Rate (Res and Non-Res)  $/kwh</t>
  </si>
  <si>
    <t>Gas Average Rate (Core and Non-Core)  $/therm</t>
  </si>
  <si>
    <t>Average First Year Bill Savings ($)</t>
  </si>
  <si>
    <t>Average Lifecylce Bill Savings ($)</t>
  </si>
  <si>
    <t>PGE</t>
  </si>
  <si>
    <t>PG&amp;E Average</t>
  </si>
  <si>
    <t>Notes: (Consistent with SPM TRC/PAC/RIM tests, all savings used from actuals and forecasts in this table are net not gross)</t>
  </si>
  <si>
    <t>(1)  Average first year electric bill savings is calculated by multiplying an average electric rate (as of 3/1/15) with first year net kWh energy savings.</t>
  </si>
  <si>
    <t>(2)  Average first year gas bill savings is calculated by multiplying an average gas rate (as of 1/1/15) with first year net therm energy savings.</t>
  </si>
  <si>
    <t>(3)  Total average first year bill savings is the sum of Notes 1 and 2.</t>
  </si>
  <si>
    <t>(4)  Average lifecycle electric bill savings is calculated by multiplying an average electric rate with lifecycle net kWh energy savings.</t>
  </si>
  <si>
    <t>(5)  Average lifecycle gas bill savings is calculated by multiplying an average gas rate with lifecycle net therm energy savings.</t>
  </si>
  <si>
    <t>(6)  Total average lifecycle bill savings is the sum of Notes 4 and 5.</t>
  </si>
  <si>
    <t xml:space="preserve">(7)  Total Average Bill Savings by Year and Lifecycle Bill Savings include C&amp;S net savings and net lifecycle savings respectively; </t>
  </si>
  <si>
    <t xml:space="preserve">    and excludes ESA Program, BayREN and MCE savings. </t>
  </si>
  <si>
    <t>Table 6</t>
  </si>
  <si>
    <t>Annual Savings By End-Use 2016 Only (1) (2)</t>
  </si>
  <si>
    <t>MMTh =</t>
  </si>
  <si>
    <t>GWH</t>
  </si>
  <si>
    <t>% of Total</t>
  </si>
  <si>
    <t>MW</t>
  </si>
  <si>
    <t>therms</t>
  </si>
  <si>
    <t>Residential</t>
  </si>
  <si>
    <t>Appliances</t>
  </si>
  <si>
    <t>Consumer Electronics</t>
  </si>
  <si>
    <t>Cooking Appliances</t>
  </si>
  <si>
    <t>HVAC</t>
  </si>
  <si>
    <t>Lighting</t>
  </si>
  <si>
    <t>Pool Pump</t>
  </si>
  <si>
    <t>Refrigeration</t>
  </si>
  <si>
    <t>Water Heating</t>
  </si>
  <si>
    <t>Other</t>
  </si>
  <si>
    <t>Nonresidential</t>
  </si>
  <si>
    <t>Office</t>
  </si>
  <si>
    <t>Process</t>
  </si>
  <si>
    <t xml:space="preserve">Low Income Energy Efficiency </t>
  </si>
  <si>
    <t>Codes &amp; Standardss Energy Savings</t>
  </si>
  <si>
    <t>PG&amp;E ANNUAL PORTFOLIO SAVINGS (2016) (3)</t>
  </si>
  <si>
    <t>(1)  All energy savings numbers are on a gross basis except Codes and Standards are net with 5% market spillover.</t>
  </si>
  <si>
    <t xml:space="preserve">(2)  Includes savings for ESA Program; BayREN and MCE savings as reported in their 2016 Annual Report filed on </t>
  </si>
  <si>
    <t xml:space="preserve">      April 20, 2017.</t>
  </si>
  <si>
    <t>(3)  The Total Savings reported on this table represent the gross program savings and include C&amp;S which are reported on a net basis with</t>
  </si>
  <si>
    <t xml:space="preserve">      5% market spillover</t>
  </si>
  <si>
    <t xml:space="preserve">Table 7 </t>
  </si>
  <si>
    <r>
      <t>Commitments</t>
    </r>
    <r>
      <rPr>
        <b/>
        <i/>
        <vertAlign val="superscript"/>
        <sz val="10.5"/>
        <color rgb="FF000000"/>
        <rFont val="Times New Roman"/>
        <family val="1"/>
      </rPr>
      <t>4</t>
    </r>
  </si>
  <si>
    <t>Commitments Made in the Past with Expected Implementation after December 2010-2012</t>
  </si>
  <si>
    <r>
      <t xml:space="preserve">Committed Funds </t>
    </r>
    <r>
      <rPr>
        <b/>
        <vertAlign val="superscript"/>
        <sz val="10.5"/>
        <color rgb="FF000000"/>
        <rFont val="Times New Roman"/>
        <family val="1"/>
      </rPr>
      <t>1</t>
    </r>
  </si>
  <si>
    <t>Expected Energy Savings</t>
  </si>
  <si>
    <r>
      <t>2010-2012</t>
    </r>
    <r>
      <rPr>
        <b/>
        <vertAlign val="superscript"/>
        <sz val="10.5"/>
        <color rgb="FF000000"/>
        <rFont val="Times New Roman"/>
        <family val="1"/>
      </rPr>
      <t>1</t>
    </r>
  </si>
  <si>
    <t>$</t>
  </si>
  <si>
    <t>MMth</t>
  </si>
  <si>
    <t>PG&amp;E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</si>
  <si>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2015</t>
    </r>
  </si>
  <si>
    <r>
      <t>Committed Funds</t>
    </r>
    <r>
      <rPr>
        <b/>
        <vertAlign val="superscript"/>
        <sz val="10.5"/>
        <color rgb="FF000000"/>
        <rFont val="Times New Roman"/>
        <family val="1"/>
      </rPr>
      <t>2</t>
    </r>
  </si>
  <si>
    <r>
      <t>2013-2015</t>
    </r>
    <r>
      <rPr>
        <b/>
        <vertAlign val="superscript"/>
        <sz val="10.5"/>
        <color rgb="FF000000"/>
        <rFont val="Times New Roman"/>
        <family val="1"/>
      </rPr>
      <t>2</t>
    </r>
  </si>
  <si>
    <t>Commitments Made in the Past Year with Expected Implementation after December 2016</t>
  </si>
  <si>
    <r>
      <t xml:space="preserve">Committed Funds </t>
    </r>
    <r>
      <rPr>
        <b/>
        <vertAlign val="superscript"/>
        <sz val="11"/>
        <color rgb="FF000000"/>
        <rFont val="Calibri"/>
        <family val="2"/>
      </rPr>
      <t>3</t>
    </r>
  </si>
  <si>
    <r>
      <t>2016</t>
    </r>
    <r>
      <rPr>
        <b/>
        <vertAlign val="superscript"/>
        <sz val="10.5"/>
        <color rgb="FF000000"/>
        <rFont val="Times New Roman"/>
        <family val="1"/>
      </rPr>
      <t xml:space="preserve"> 3</t>
    </r>
  </si>
  <si>
    <r>
      <t xml:space="preserve"> </t>
    </r>
    <r>
      <rPr>
        <b/>
        <vertAlign val="superscript"/>
        <sz val="11"/>
        <rFont val="Calibri"/>
        <family val="2"/>
      </rPr>
      <t>1</t>
    </r>
    <r>
      <rPr>
        <b/>
        <sz val="11"/>
        <rFont val="Calibri"/>
        <family val="2"/>
      </rPr>
      <t xml:space="preserve"> Note: Committed funds are associated with the 2010-2012 program cycle. These funds  are reserved or </t>
    </r>
  </si>
  <si>
    <t xml:space="preserve">    encumbered for future work permitted per Ordering Paragraph 13 and Conclusion of Law 12 of D.12-11-015.</t>
  </si>
  <si>
    <t xml:space="preserve">    PG&amp;E notes that the 2016 Commitments table layout has changed compared to 2013-15 template.
</t>
  </si>
  <si>
    <t xml:space="preserve">    Since commitments are a snapshot at a given point in time and vary, PG&amp;E has not recorded</t>
  </si>
  <si>
    <t xml:space="preserve">    the detail requested in footnotes #1 of the new template for 2010-12. For this reason, the 2010-2012 Committed</t>
  </si>
  <si>
    <t xml:space="preserve">    Funds have been left blank. PG&amp;E can only provide this information moving forward.</t>
  </si>
  <si>
    <r>
      <t xml:space="preserve"> </t>
    </r>
    <r>
      <rPr>
        <b/>
        <vertAlign val="superscript"/>
        <sz val="11"/>
        <rFont val="Calibri"/>
        <family val="2"/>
      </rPr>
      <t>2</t>
    </r>
    <r>
      <rPr>
        <b/>
        <sz val="11"/>
        <rFont val="Calibri"/>
        <family val="2"/>
      </rPr>
      <t xml:space="preserve"> Note: Committed funds are associated with the 2013-2015 program cycle. These funds  are reserved or </t>
    </r>
  </si>
  <si>
    <t xml:space="preserve">    encumbered for future work permitted per the EESTATS CPUC Guidence Document and EE decision (D.15-10-025).</t>
  </si>
  <si>
    <t xml:space="preserve">    the detail requested in footnotes #2 of the new template for 2013-15. For this reason, the 2013-2015 Committed</t>
  </si>
  <si>
    <r>
      <rPr>
        <b/>
        <vertAlign val="superscript"/>
        <sz val="10"/>
        <rFont val="Arial"/>
        <family val="2"/>
      </rPr>
      <t>3</t>
    </r>
    <r>
      <rPr>
        <b/>
        <sz val="10"/>
        <rFont val="Arial"/>
        <family val="2"/>
      </rPr>
      <t xml:space="preserve"> Note: Committed funds are associated with the 2016 program year. These funds  are reserved or </t>
    </r>
  </si>
  <si>
    <t xml:space="preserve">  encumbered for future work permitted per the EESTATS CPUC Guidence Document and EE decision (D.15-10-025).</t>
  </si>
  <si>
    <t xml:space="preserve">   Committed Funds include incentives related to PG&amp;E EE projects committed in prior year(s) but not completed by</t>
  </si>
  <si>
    <t xml:space="preserve">   December 2016.</t>
  </si>
  <si>
    <r>
      <rPr>
        <vertAlign val="superscript"/>
        <sz val="10"/>
        <rFont val="Arial"/>
        <family val="2"/>
      </rPr>
      <t>4</t>
    </r>
    <r>
      <rPr>
        <sz val="10"/>
        <rFont val="Arial"/>
        <family val="2"/>
      </rPr>
      <t xml:space="preserve"> Note: All energy savings numbers are on a gross basis.</t>
    </r>
  </si>
  <si>
    <t>SECTION 8 - SHAREHOLDER PERFORMANCE INCENTIVES</t>
  </si>
  <si>
    <t>Table 7</t>
  </si>
  <si>
    <t>Shareholder Performance Incentives</t>
  </si>
  <si>
    <t xml:space="preserve">2016 requested and approved shareholder earnings are from EE activities performed in program years 2014 and 2015.  </t>
  </si>
  <si>
    <t>The mechanism and payment associated with 2015 program activities was based on the Efficiency Savings and Performance Incentive (ESPI) mechanism as approved in D.13‑09‑023.  The ESPI mechanism is a multi-component incentive structure.[2]  The ESPI mechanism was established with the goal and objective to encourage and motivate IOUs to invest in energy efficiency programs that are quantifiable, as well as other non-quantifiable programs that help transform the market. The four components contributing to 2015 ESPI earnings are:</t>
  </si>
  <si>
    <r>
      <t>1.</t>
    </r>
    <r>
      <rPr>
        <sz val="10"/>
        <rFont val="Times New Roman"/>
        <family val="1"/>
      </rPr>
      <t xml:space="preserve">    </t>
    </r>
    <r>
      <rPr>
        <b/>
        <sz val="10"/>
        <rFont val="Arial"/>
        <family val="2"/>
      </rPr>
      <t>Component 1</t>
    </r>
    <r>
      <rPr>
        <sz val="10"/>
        <rFont val="Arial"/>
        <family val="2"/>
      </rPr>
      <t xml:space="preserve">: A performance award for energy savings of up to 9% of the resource program budget (excluding codes and standards program budgets), </t>
    </r>
  </si>
  <si>
    <r>
      <t>2.</t>
    </r>
    <r>
      <rPr>
        <sz val="10"/>
        <rFont val="Times New Roman"/>
        <family val="1"/>
      </rPr>
      <t xml:space="preserve">    </t>
    </r>
    <r>
      <rPr>
        <b/>
        <sz val="10"/>
        <rFont val="Arial"/>
        <family val="2"/>
      </rPr>
      <t>Component 2:</t>
    </r>
    <r>
      <rPr>
        <sz val="10"/>
        <rFont val="Arial"/>
        <family val="2"/>
      </rPr>
      <t xml:space="preserve"> A performance award for ex ante review activities of up to 3% of resource program budget (excluding codes and standards program budgets), </t>
    </r>
  </si>
  <si>
    <r>
      <t>3.</t>
    </r>
    <r>
      <rPr>
        <sz val="10"/>
        <rFont val="Times New Roman"/>
        <family val="1"/>
      </rPr>
      <t xml:space="preserve">    </t>
    </r>
    <r>
      <rPr>
        <b/>
        <sz val="10"/>
        <rFont val="Arial"/>
        <family val="2"/>
      </rPr>
      <t>Component 3:</t>
    </r>
    <r>
      <rPr>
        <sz val="10"/>
        <rFont val="Arial"/>
        <family val="2"/>
      </rPr>
      <t xml:space="preserve"> A management fee for codes and standards (C&amp;S) programs of up to 12% of codes and standards program budgets, and </t>
    </r>
  </si>
  <si>
    <r>
      <t>4.</t>
    </r>
    <r>
      <rPr>
        <sz val="10"/>
        <rFont val="Times New Roman"/>
        <family val="1"/>
      </rPr>
      <t xml:space="preserve">    </t>
    </r>
    <r>
      <rPr>
        <b/>
        <sz val="10"/>
        <rFont val="Arial"/>
        <family val="2"/>
      </rPr>
      <t xml:space="preserve">Component 4: </t>
    </r>
    <r>
      <rPr>
        <sz val="10"/>
        <rFont val="Arial"/>
        <family val="2"/>
      </rPr>
      <t xml:space="preserve">A management fee for non-resource programs of up to 3% of non-resource program budgets. </t>
    </r>
  </si>
  <si>
    <t>PG&amp;E filed an Advice Letter on September 1, 2016 requesting an award for certain EE Program Year 2014 and 2015 activities including custom projects, uncertain measures, and a true-up of the 2014 incentive payment.</t>
  </si>
  <si>
    <t xml:space="preserve">The earnings requested in 2016 were approved in Resolution E-4807 in response to PG&amp;E’s Advice Letters Advice Letters 3755-G/4908-E and 3755-G-A/4908-E-A, per direction from D.13-09-023.  The table below provides the final payment awarded to PG&amp;E for program years 2014 and 2015. </t>
  </si>
  <si>
    <t xml:space="preserve">The final shareholder incentive payment was impacted by the 2006-2008 RRIM Adjustment, which deducted $5.8 million from the final incentive payment. </t>
  </si>
  <si>
    <t>Program Year for Activities Paid</t>
  </si>
  <si>
    <t>Year Incentive Requested and Approved</t>
  </si>
  <si>
    <t>Authorizing Decision</t>
  </si>
  <si>
    <t>Shareholder Incentive</t>
  </si>
  <si>
    <t>Resolution E-4807</t>
  </si>
  <si>
    <t>$13.66M</t>
  </si>
  <si>
    <t>$8.6M</t>
  </si>
  <si>
    <t>2006-2008 RRIM Adjustment</t>
  </si>
  <si>
    <t>-$5.8M</t>
  </si>
  <si>
    <t>[2] Shareholder Incentive Mechanism website available at: http://www.cpuc.ca.gov/General.aspx?id=4137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</si>
</sst>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_);[Red]\(&quot;$&quot;#,##0\)"/>
    <numFmt numFmtId="8" formatCode="&quot;$&quot;#,##0.00_);[Red]\(&quot;$&quot;#,##0.00\)"/>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
    <numFmt numFmtId="168" formatCode="#,##0.00&quot; $&quot;;\-#,##0.00&quot; $&quot;"/>
    <numFmt numFmtId="169" formatCode="yymmmmdd"/>
    <numFmt numFmtId="170" formatCode="dd/mm/yy"/>
    <numFmt numFmtId="171" formatCode=";;;"/>
    <numFmt numFmtId="172" formatCode="&quot;$&quot;#,##0.00"/>
    <numFmt numFmtId="173" formatCode="mm/dd/yyyy;@"/>
    <numFmt numFmtId="174" formatCode="[&lt;=9999999]###\-####;\(###\)\ ###\-####"/>
    <numFmt numFmtId="175" formatCode="#,##0;\-#,##0;&quot;-&quot;"/>
    <numFmt numFmtId="176" formatCode="&quot;$&quot;#,\);\(&quot;$&quot;#,##0\)"/>
    <numFmt numFmtId="177" formatCode="hh:mm"/>
    <numFmt numFmtId="178" formatCode="00000"/>
    <numFmt numFmtId="179" formatCode="#,##0.00;[Red]#,##0.00"/>
    <numFmt numFmtId="180" formatCode="yyyy"/>
    <numFmt numFmtId="181" formatCode="General_)"/>
    <numFmt numFmtId="182" formatCode="_-* #,##0_-;\-* #,##0_-;_-* &quot;-&quot;??_-;_-@_-"/>
    <numFmt numFmtId="183" formatCode="_-&quot;$&quot;* #,##0.00_-;\-&quot;$&quot;* #,##0.00_-;_-&quot;$&quot;* &quot;-&quot;??_-;_-@_-"/>
    <numFmt numFmtId="184" formatCode="_(&quot;$&quot;* #,##0_);_(&quot;$&quot;* \(#,##0\);_(&quot;$&quot;* &quot;-&quot;??_);_(@_)"/>
    <numFmt numFmtId="185" formatCode="&quot;$&quot;#,##0.000"/>
    <numFmt numFmtId="186" formatCode="\$\ #,##0"/>
    <numFmt numFmtId="187" formatCode="0.0"/>
    <numFmt numFmtId="188" formatCode="_-* #,##0.0_-;\-* #,##0.0_-;_-* &quot;-&quot;??_-;_-@_-"/>
    <numFmt numFmtId="189" formatCode="_-* #,##0.0000_-;\-* #,##0.0000_-;_-* &quot;-&quot;??_-;_-@_-"/>
    <numFmt numFmtId="190" formatCode="_-* #,##0.000_-;\-* #,##0.000_-;_-* &quot;-&quot;??_-;_-@_-"/>
    <numFmt numFmtId="191" formatCode="0.0%"/>
    <numFmt numFmtId="192" formatCode="0.000%"/>
    <numFmt numFmtId="193" formatCode="###,0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i/>
      <sz val="13"/>
      <color indexed="8"/>
      <name val="Times New Roman"/>
      <family val="1"/>
    </font>
    <font>
      <b/>
      <sz val="12"/>
      <name val="Palatino"/>
      <family val="1"/>
    </font>
    <font>
      <sz val="12"/>
      <name val="Palatino"/>
      <family val="1"/>
    </font>
    <font>
      <b/>
      <sz val="12"/>
      <name val="Palatino"/>
    </font>
    <font>
      <b/>
      <i/>
      <sz val="12"/>
      <name val="Palatino"/>
    </font>
    <font>
      <b/>
      <i/>
      <sz val="12"/>
      <name val="Palatino"/>
      <family val="1"/>
    </font>
    <font>
      <b/>
      <i/>
      <sz val="12"/>
      <name val="Times New Roman"/>
      <family val="1"/>
    </font>
    <font>
      <b/>
      <sz val="13"/>
      <name val="Times New Roman"/>
      <family val="1"/>
    </font>
    <font>
      <sz val="13"/>
      <name val="Times New Roman"/>
      <family val="1"/>
    </font>
    <font>
      <i/>
      <sz val="12"/>
      <name val="Times New Roman"/>
      <family val="1"/>
    </font>
    <font>
      <b/>
      <sz val="13"/>
      <name val="Palatino"/>
      <family val="1"/>
    </font>
    <font>
      <sz val="13"/>
      <name val="Palatino"/>
      <family val="1"/>
    </font>
    <font>
      <sz val="10"/>
      <name val="Palatino"/>
      <family val="1"/>
    </font>
    <font>
      <b/>
      <sz val="13"/>
      <name val="Palatino"/>
    </font>
    <font>
      <b/>
      <sz val="14"/>
      <color rgb="FF365F91"/>
      <name val="Cambria"/>
      <family val="1"/>
    </font>
    <font>
      <sz val="12"/>
      <color theme="1"/>
      <name val="Cambria"/>
      <family val="1"/>
    </font>
    <font>
      <sz val="10"/>
      <name val="MS Sans Serif"/>
      <family val="2"/>
    </font>
    <font>
      <sz val="11"/>
      <color indexed="8"/>
      <name val="Calibri"/>
      <family val="2"/>
    </font>
    <font>
      <b/>
      <vertAlign val="superscript"/>
      <sz val="12"/>
      <name val="Times New Roman"/>
      <family val="1"/>
    </font>
    <font>
      <sz val="12"/>
      <color theme="1"/>
      <name val="Calibri"/>
      <family val="2"/>
      <scheme val="minor"/>
    </font>
    <font>
      <i/>
      <sz val="12"/>
      <color indexed="8"/>
      <name val="Times New Roman"/>
      <family val="1"/>
    </font>
    <font>
      <b/>
      <sz val="8"/>
      <name val="Arial"/>
      <family val="2"/>
    </font>
    <font>
      <b/>
      <sz val="8"/>
      <name val="Times New Roman"/>
      <family val="1"/>
    </font>
    <font>
      <sz val="8"/>
      <name val="Times New Roman"/>
      <family val="1"/>
    </font>
    <font>
      <b/>
      <sz val="10"/>
      <name val="Times New Roman"/>
      <family val="1"/>
    </font>
    <font>
      <sz val="11"/>
      <color rgb="FF000000"/>
      <name val="Calibri"/>
      <family val="2"/>
    </font>
    <font>
      <b/>
      <sz val="12"/>
      <color rgb="FF000000"/>
      <name val="Times New Roman"/>
      <family val="1"/>
    </font>
    <font>
      <b/>
      <i/>
      <sz val="10.5"/>
      <color rgb="FF000000"/>
      <name val="Times New Roman"/>
      <family val="1"/>
    </font>
    <font>
      <b/>
      <sz val="10.5"/>
      <color rgb="FF000000"/>
      <name val="Times New Roman"/>
      <family val="1"/>
    </font>
    <font>
      <sz val="13"/>
      <color rgb="FF000000"/>
      <name val="Calibri"/>
      <family val="2"/>
    </font>
    <font>
      <b/>
      <vertAlign val="superscript"/>
      <sz val="10.5"/>
      <color rgb="FF000000"/>
      <name val="Times New Roman"/>
      <family val="1"/>
    </font>
    <font>
      <sz val="10.5"/>
      <color rgb="FF000000"/>
      <name val="Times New Roman"/>
      <family val="1"/>
    </font>
    <font>
      <b/>
      <sz val="11"/>
      <color rgb="FF000000"/>
      <name val="Calibri"/>
      <family val="2"/>
    </font>
    <font>
      <b/>
      <vertAlign val="superscript"/>
      <sz val="11"/>
      <color rgb="FF000000"/>
      <name val="Calibri"/>
      <family val="2"/>
    </font>
    <font>
      <sz val="11"/>
      <name val="Times New Roman"/>
      <family val="1"/>
    </font>
    <font>
      <sz val="10"/>
      <color rgb="FFFF0000"/>
      <name val="Arial"/>
      <family val="2"/>
    </font>
    <font>
      <sz val="10"/>
      <color theme="1"/>
      <name val="Arial"/>
      <family val="2"/>
    </font>
    <font>
      <strike/>
      <sz val="10"/>
      <name val="Arial"/>
      <family val="2"/>
    </font>
    <font>
      <b/>
      <sz val="9"/>
      <name val="Times New Roman"/>
      <family val="1"/>
    </font>
    <font>
      <sz val="9"/>
      <name val="Times New Roman"/>
      <family val="1"/>
    </font>
    <font>
      <b/>
      <strike/>
      <sz val="10"/>
      <name val="Arial"/>
      <family val="2"/>
    </font>
    <font>
      <b/>
      <i/>
      <vertAlign val="superscript"/>
      <sz val="10.5"/>
      <color rgb="FF000000"/>
      <name val="Times New Roman"/>
      <family val="1"/>
    </font>
    <font>
      <vertAlign val="superscript"/>
      <sz val="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rgb="FFFF0000"/>
      <name val="Calibri"/>
      <family val="2"/>
    </font>
    <font>
      <b/>
      <vertAlign val="superscript"/>
      <sz val="10"/>
      <name val="Arial"/>
      <family val="2"/>
    </font>
    <font>
      <i/>
      <sz val="13"/>
      <name val="Times New Roman"/>
      <family val="1"/>
    </font>
    <font>
      <sz val="12"/>
      <name val="Palatino"/>
    </font>
    <font>
      <sz val="11"/>
      <name val="Calibri"/>
      <family val="2"/>
      <scheme val="minor"/>
    </font>
    <font>
      <b/>
      <sz val="11"/>
      <name val="Calibri"/>
      <family val="2"/>
    </font>
    <font>
      <b/>
      <vertAlign val="superscript"/>
      <sz val="11"/>
      <name val="Calibri"/>
      <family val="2"/>
    </font>
    <font>
      <sz val="11"/>
      <name val="Calibri"/>
      <family val="2"/>
    </font>
    <font>
      <sz val="10"/>
      <name val="Calibri"/>
      <family val="2"/>
    </font>
    <font>
      <sz val="10"/>
      <name val="Book Antiqua"/>
      <family val="1"/>
    </font>
  </fonts>
  <fills count="51">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CFFCC"/>
        <bgColor rgb="FF000000"/>
      </patternFill>
    </fill>
    <fill>
      <patternFill patternType="solid">
        <fgColor rgb="FFCCFFFF"/>
        <bgColor rgb="FF000000"/>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theme="9" tint="0.59999389629810485"/>
        <bgColor indexed="64"/>
      </patternFill>
    </fill>
    <fill>
      <patternFill patternType="solid">
        <fgColor theme="9" tint="0.39997558519241921"/>
        <bgColor indexed="64"/>
      </patternFill>
    </fill>
  </fills>
  <borders count="84">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indexed="64"/>
      </top>
      <bottom style="double">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n">
        <color indexed="64"/>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thin">
        <color indexed="64"/>
      </right>
      <top/>
      <bottom style="medium">
        <color indexed="64"/>
      </bottom>
      <diagonal/>
    </border>
    <border>
      <left/>
      <right style="medium">
        <color rgb="FF000000"/>
      </right>
      <top style="medium">
        <color indexed="64"/>
      </top>
      <bottom style="medium">
        <color indexed="64"/>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thin">
        <color auto="1"/>
      </top>
      <bottom style="thin">
        <color auto="1"/>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0"/>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medium">
        <color indexed="64"/>
      </top>
      <bottom style="thin">
        <color indexed="64"/>
      </bottom>
      <diagonal/>
    </border>
    <border>
      <left/>
      <right/>
      <top style="double">
        <color indexed="64"/>
      </top>
      <bottom style="medium">
        <color indexed="64"/>
      </bottom>
      <diagonal/>
    </border>
    <border>
      <left style="medium">
        <color auto="1"/>
      </left>
      <right/>
      <top style="double">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1">
    <xf numFmtId="0" fontId="0" fillId="0" borderId="0"/>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9" fillId="0" borderId="0" applyNumberFormat="0" applyFill="0" applyBorder="0" applyAlignment="0" applyProtection="0"/>
    <xf numFmtId="0" fontId="13" fillId="0" borderId="0" applyNumberFormat="0" applyFill="0" applyBorder="0" applyAlignment="0" applyProtection="0">
      <alignment vertical="top"/>
    </xf>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165" fontId="14" fillId="0" borderId="0" applyFont="0" applyFill="0" applyBorder="0" applyAlignment="0" applyProtection="0"/>
    <xf numFmtId="0" fontId="9" fillId="0" borderId="0" applyNumberFormat="0" applyFill="0" applyBorder="0" applyAlignment="0" applyProtection="0"/>
    <xf numFmtId="169" fontId="10" fillId="5" borderId="2">
      <alignment horizontal="center" vertical="center"/>
    </xf>
    <xf numFmtId="49" fontId="9" fillId="0" borderId="1"/>
    <xf numFmtId="3" fontId="16" fillId="0" borderId="0" applyFill="0" applyBorder="0" applyProtection="0">
      <alignment horizontal="right"/>
    </xf>
    <xf numFmtId="175" fontId="17" fillId="0" borderId="0" applyFill="0" applyBorder="0" applyAlignment="0"/>
    <xf numFmtId="49" fontId="9" fillId="0" borderId="1"/>
    <xf numFmtId="165" fontId="9" fillId="0" borderId="0" applyFont="0" applyFill="0" applyBorder="0" applyAlignment="0" applyProtection="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3" fontId="9" fillId="0" borderId="0" applyFont="0" applyFill="0" applyBorder="0" applyAlignment="0" applyProtection="0"/>
    <xf numFmtId="0" fontId="18" fillId="0" borderId="0" applyNumberFormat="0" applyAlignment="0">
      <alignment horizontal="left"/>
    </xf>
    <xf numFmtId="177" fontId="9" fillId="0" borderId="0" applyFont="0" applyFill="0" applyBorder="0" applyAlignment="0" applyProtection="0"/>
    <xf numFmtId="178" fontId="19" fillId="0" borderId="0" applyFont="0" applyFill="0" applyBorder="0" applyAlignment="0" applyProtection="0"/>
    <xf numFmtId="0" fontId="9" fillId="0" borderId="0" applyFont="0" applyFill="0" applyBorder="0" applyAlignment="0" applyProtection="0"/>
    <xf numFmtId="14" fontId="9" fillId="0" borderId="0" applyFont="0" applyFill="0" applyBorder="0" applyAlignment="0" applyProtection="0"/>
    <xf numFmtId="173" fontId="9" fillId="7" borderId="0">
      <alignment horizontal="center"/>
    </xf>
    <xf numFmtId="0" fontId="9" fillId="0" borderId="1"/>
    <xf numFmtId="179" fontId="20" fillId="0" borderId="0">
      <alignment horizontal="right"/>
      <protection locked="0"/>
    </xf>
    <xf numFmtId="0" fontId="21" fillId="0" borderId="0" applyNumberFormat="0" applyAlignment="0">
      <alignment horizontal="left"/>
    </xf>
    <xf numFmtId="0" fontId="9" fillId="0" borderId="1">
      <alignment horizontal="left"/>
    </xf>
    <xf numFmtId="2" fontId="9" fillId="0" borderId="0" applyFont="0" applyFill="0" applyBorder="0" applyAlignment="0" applyProtection="0"/>
    <xf numFmtId="166" fontId="19" fillId="0" borderId="0" applyFont="0" applyFill="0" applyBorder="0" applyAlignment="0" applyProtection="0"/>
    <xf numFmtId="180" fontId="9" fillId="0" borderId="0" applyFont="0" applyFill="0" applyBorder="0" applyAlignment="0" applyProtection="0">
      <alignment horizontal="center"/>
    </xf>
    <xf numFmtId="38" fontId="22" fillId="8" borderId="0" applyNumberFormat="0" applyBorder="0" applyAlignment="0" applyProtection="0"/>
    <xf numFmtId="0" fontId="23" fillId="0" borderId="0" applyNumberFormat="0" applyFill="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0" applyNumberFormat="0" applyFont="0" applyFill="0" applyBorder="0" applyProtection="0"/>
    <xf numFmtId="0" fontId="26" fillId="0" borderId="0" applyNumberFormat="0" applyFont="0" applyFill="0" applyBorder="0" applyProtection="0"/>
    <xf numFmtId="168" fontId="9" fillId="0" borderId="0">
      <protection locked="0"/>
    </xf>
    <xf numFmtId="168" fontId="9" fillId="0" borderId="0">
      <protection locked="0"/>
    </xf>
    <xf numFmtId="171" fontId="14" fillId="0" borderId="0" applyFont="0" applyFill="0" applyBorder="0" applyAlignment="0" applyProtection="0">
      <alignment horizontal="center"/>
    </xf>
    <xf numFmtId="0" fontId="27" fillId="0" borderId="5" applyNumberFormat="0" applyFill="0" applyAlignment="0" applyProtection="0"/>
    <xf numFmtId="10" fontId="22" fillId="9" borderId="6" applyNumberFormat="0" applyBorder="0" applyAlignment="0" applyProtection="0"/>
    <xf numFmtId="0" fontId="9" fillId="10" borderId="1" applyNumberFormat="0">
      <alignment horizontal="left" vertical="top"/>
    </xf>
    <xf numFmtId="0" fontId="9" fillId="0" borderId="1">
      <alignment horizontal="left"/>
    </xf>
    <xf numFmtId="0" fontId="9" fillId="0" borderId="1"/>
    <xf numFmtId="37" fontId="28" fillId="0" borderId="0"/>
    <xf numFmtId="170" fontId="29"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31" fillId="0" borderId="0"/>
    <xf numFmtId="49" fontId="32" fillId="0" borderId="0" applyAlignment="0">
      <alignment horizontal="left" vertical="top"/>
    </xf>
    <xf numFmtId="8" fontId="9" fillId="0" borderId="1"/>
    <xf numFmtId="172" fontId="9" fillId="0" borderId="1">
      <alignment horizontal="right"/>
    </xf>
    <xf numFmtId="181" fontId="33" fillId="0" borderId="7">
      <alignment vertical="center"/>
    </xf>
    <xf numFmtId="10" fontId="9" fillId="0" borderId="1"/>
    <xf numFmtId="9" fontId="9" fillId="0" borderId="0" applyFont="0" applyFill="0" applyBorder="0" applyAlignment="0" applyProtection="0"/>
    <xf numFmtId="10" fontId="9" fillId="0" borderId="0" applyFont="0" applyFill="0" applyBorder="0" applyAlignment="0" applyProtection="0"/>
    <xf numFmtId="174" fontId="9" fillId="0" borderId="1">
      <alignment horizontal="center"/>
    </xf>
    <xf numFmtId="0" fontId="34" fillId="0" borderId="0" applyNumberFormat="0" applyFill="0" applyBorder="0" applyAlignment="0"/>
    <xf numFmtId="167" fontId="16" fillId="0" borderId="0" applyFill="0" applyBorder="0" applyProtection="0">
      <alignment horizontal="right"/>
    </xf>
    <xf numFmtId="14" fontId="35" fillId="0" borderId="0" applyNumberFormat="0" applyFill="0" applyBorder="0" applyAlignment="0" applyProtection="0">
      <alignment horizontal="left"/>
    </xf>
    <xf numFmtId="8" fontId="9" fillId="0" borderId="1"/>
    <xf numFmtId="0" fontId="9" fillId="0" borderId="1">
      <alignment horizontal="right"/>
    </xf>
    <xf numFmtId="49" fontId="9" fillId="0" borderId="1"/>
    <xf numFmtId="49" fontId="24" fillId="0" borderId="0" applyAlignment="0">
      <alignment horizontal="left" vertical="top"/>
    </xf>
    <xf numFmtId="40" fontId="36" fillId="0" borderId="0" applyBorder="0">
      <alignment horizontal="right"/>
    </xf>
    <xf numFmtId="49" fontId="37" fillId="0" borderId="7">
      <alignment vertical="center"/>
    </xf>
    <xf numFmtId="0" fontId="9" fillId="0" borderId="8" applyNumberFormat="0" applyFill="0" applyBorder="0" applyAlignment="0" applyProtection="0"/>
    <xf numFmtId="37" fontId="22" fillId="11" borderId="0" applyNumberFormat="0" applyBorder="0" applyAlignment="0" applyProtection="0"/>
    <xf numFmtId="37" fontId="38" fillId="0" borderId="0"/>
    <xf numFmtId="3" fontId="39" fillId="0" borderId="5" applyProtection="0"/>
    <xf numFmtId="0" fontId="40" fillId="0" borderId="0" applyFill="0" applyBorder="0" applyAlignment="0"/>
    <xf numFmtId="0" fontId="14" fillId="0" borderId="9" applyNumberFormat="0" applyAlignment="0"/>
    <xf numFmtId="0" fontId="14" fillId="0" borderId="1" applyNumberFormat="0" applyAlignment="0"/>
    <xf numFmtId="0" fontId="14" fillId="0" borderId="10" applyNumberFormat="0" applyAlignment="0">
      <alignment horizontal="center"/>
    </xf>
    <xf numFmtId="0" fontId="41" fillId="12" borderId="0" applyBorder="0">
      <alignment horizontal="center"/>
    </xf>
    <xf numFmtId="0" fontId="9" fillId="11" borderId="0" applyBorder="0"/>
    <xf numFmtId="0" fontId="9" fillId="0" borderId="0" applyBorder="0"/>
    <xf numFmtId="167" fontId="41" fillId="13" borderId="0" applyBorder="0"/>
    <xf numFmtId="0" fontId="9" fillId="14" borderId="0" applyBorder="0"/>
    <xf numFmtId="0" fontId="9" fillId="15" borderId="0" applyBorder="0"/>
    <xf numFmtId="0" fontId="9" fillId="14" borderId="0" applyBorder="0">
      <alignment wrapText="1"/>
    </xf>
    <xf numFmtId="167" fontId="41" fillId="15" borderId="0" applyBorder="0"/>
    <xf numFmtId="167" fontId="41" fillId="16" borderId="0" applyBorder="0"/>
    <xf numFmtId="167" fontId="9" fillId="14" borderId="0" applyBorder="0"/>
    <xf numFmtId="0" fontId="9" fillId="17" borderId="0" applyBorder="0"/>
    <xf numFmtId="167" fontId="9" fillId="18" borderId="0" applyBorder="0"/>
    <xf numFmtId="0" fontId="9" fillId="19" borderId="0" applyBorder="0"/>
    <xf numFmtId="0" fontId="42" fillId="20" borderId="0" applyBorder="0"/>
    <xf numFmtId="0" fontId="41" fillId="16" borderId="0" applyNumberFormat="0" applyBorder="0" applyAlignment="0"/>
    <xf numFmtId="0" fontId="41" fillId="2" borderId="0" applyNumberFormat="0" applyBorder="0" applyAlignment="0"/>
    <xf numFmtId="0" fontId="41" fillId="6" borderId="0" applyNumberFormat="0" applyBorder="0" applyAlignment="0"/>
    <xf numFmtId="0" fontId="41" fillId="21" borderId="0" applyNumberFormat="0" applyBorder="0" applyAlignment="0"/>
    <xf numFmtId="0" fontId="41" fillId="22" borderId="0" applyNumberFormat="0" applyBorder="0" applyAlignment="0"/>
    <xf numFmtId="0" fontId="41" fillId="4" borderId="0" applyNumberFormat="0" applyBorder="0" applyAlignment="0"/>
    <xf numFmtId="0" fontId="41" fillId="23" borderId="0" applyNumberFormat="0" applyBorder="0" applyAlignment="0"/>
    <xf numFmtId="1" fontId="41" fillId="19" borderId="6" applyNumberFormat="0" applyAlignment="0">
      <alignment horizontal="center"/>
    </xf>
    <xf numFmtId="1" fontId="41" fillId="5" borderId="6" applyNumberFormat="0" applyAlignment="0">
      <alignment horizontal="left"/>
    </xf>
    <xf numFmtId="0" fontId="41" fillId="5" borderId="6" applyNumberFormat="0" applyAlignment="0"/>
    <xf numFmtId="0" fontId="9" fillId="0" borderId="1">
      <alignment horizontal="center"/>
    </xf>
    <xf numFmtId="49" fontId="9" fillId="3" borderId="1">
      <alignment horizontal="center"/>
    </xf>
    <xf numFmtId="0" fontId="8" fillId="0" borderId="0"/>
    <xf numFmtId="43" fontId="8" fillId="0" borderId="0" applyFont="0" applyFill="0" applyBorder="0" applyAlignment="0" applyProtection="0"/>
    <xf numFmtId="183" fontId="9" fillId="0" borderId="0" applyFont="0" applyFill="0" applyBorder="0" applyAlignment="0" applyProtection="0"/>
    <xf numFmtId="44" fontId="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9" fontId="10" fillId="5" borderId="2">
      <alignment horizontal="center" vertical="center"/>
    </xf>
    <xf numFmtId="49" fontId="9" fillId="0" borderId="1"/>
    <xf numFmtId="49" fontId="9" fillId="0" borderId="1"/>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3" fontId="9" fillId="0" borderId="0" applyFont="0" applyFill="0" applyBorder="0" applyAlignment="0" applyProtection="0"/>
    <xf numFmtId="0" fontId="18" fillId="0" borderId="0" applyNumberFormat="0" applyAlignment="0">
      <alignment horizontal="left"/>
    </xf>
    <xf numFmtId="177" fontId="9" fillId="0" borderId="0" applyFont="0" applyFill="0" applyBorder="0" applyAlignment="0" applyProtection="0"/>
    <xf numFmtId="178" fontId="19"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0" fontId="9" fillId="0" borderId="0" applyFont="0" applyFill="0" applyBorder="0" applyAlignment="0" applyProtection="0"/>
    <xf numFmtId="14" fontId="9" fillId="0" borderId="0" applyFont="0" applyFill="0" applyBorder="0" applyAlignment="0" applyProtection="0"/>
    <xf numFmtId="173" fontId="9" fillId="7" borderId="0">
      <alignment horizontal="center"/>
    </xf>
    <xf numFmtId="0" fontId="21" fillId="0" borderId="0" applyNumberFormat="0" applyAlignment="0">
      <alignment horizontal="left"/>
    </xf>
    <xf numFmtId="2" fontId="9" fillId="0" borderId="0" applyFont="0" applyFill="0" applyBorder="0" applyAlignment="0" applyProtection="0"/>
    <xf numFmtId="166" fontId="19" fillId="0" borderId="0" applyFont="0" applyFill="0" applyBorder="0" applyAlignment="0" applyProtection="0"/>
    <xf numFmtId="180" fontId="9" fillId="0" borderId="0" applyFont="0" applyFill="0" applyBorder="0" applyAlignment="0" applyProtection="0">
      <alignment horizontal="center"/>
    </xf>
    <xf numFmtId="0" fontId="25" fillId="0" borderId="0" applyNumberFormat="0" applyFont="0" applyFill="0" applyBorder="0" applyProtection="0"/>
    <xf numFmtId="0" fontId="25" fillId="0" borderId="0" applyNumberFormat="0" applyFont="0" applyFill="0" applyBorder="0" applyProtection="0"/>
    <xf numFmtId="0" fontId="25"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168" fontId="9" fillId="0" borderId="0">
      <protection locked="0"/>
    </xf>
    <xf numFmtId="168" fontId="9" fillId="0" borderId="0">
      <protection locked="0"/>
    </xf>
    <xf numFmtId="171" fontId="9" fillId="0" borderId="0" applyFont="0" applyFill="0" applyBorder="0" applyAlignment="0" applyProtection="0">
      <alignment horizontal="center"/>
    </xf>
    <xf numFmtId="0" fontId="9" fillId="0" borderId="1"/>
    <xf numFmtId="37" fontId="28" fillId="0" borderId="0"/>
    <xf numFmtId="170" fontId="29" fillId="0" borderId="0"/>
    <xf numFmtId="0" fontId="61" fillId="0" borderId="0"/>
    <xf numFmtId="0" fontId="61" fillId="0" borderId="0"/>
    <xf numFmtId="0" fontId="61" fillId="0" borderId="0"/>
    <xf numFmtId="0" fontId="9" fillId="0" borderId="0"/>
    <xf numFmtId="0" fontId="61" fillId="0" borderId="0"/>
    <xf numFmtId="0" fontId="9" fillId="0" borderId="0"/>
    <xf numFmtId="0" fontId="9" fillId="0" borderId="0"/>
    <xf numFmtId="0" fontId="9" fillId="0" borderId="0"/>
    <xf numFmtId="0" fontId="61" fillId="0" borderId="0"/>
    <xf numFmtId="0" fontId="61" fillId="0" borderId="0"/>
    <xf numFmtId="0" fontId="9" fillId="0" borderId="0"/>
    <xf numFmtId="0" fontId="9" fillId="0" borderId="0"/>
    <xf numFmtId="0" fontId="9"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62" fillId="0" borderId="0"/>
    <xf numFmtId="0" fontId="62" fillId="0" borderId="0"/>
    <xf numFmtId="0" fontId="62" fillId="0" borderId="0"/>
    <xf numFmtId="0" fontId="61" fillId="0" borderId="0"/>
    <xf numFmtId="0" fontId="9" fillId="0" borderId="0"/>
    <xf numFmtId="0" fontId="62" fillId="0" borderId="0"/>
    <xf numFmtId="0" fontId="61" fillId="0" borderId="0"/>
    <xf numFmtId="0" fontId="9" fillId="0" borderId="0"/>
    <xf numFmtId="0" fontId="62"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61" fillId="0" borderId="0"/>
    <xf numFmtId="0" fontId="61" fillId="0" borderId="0"/>
    <xf numFmtId="0" fontId="61" fillId="0" borderId="0"/>
    <xf numFmtId="0" fontId="61" fillId="0" borderId="0"/>
    <xf numFmtId="0" fontId="9" fillId="0" borderId="0"/>
    <xf numFmtId="0" fontId="61" fillId="0" borderId="0"/>
    <xf numFmtId="0" fontId="61" fillId="0" borderId="0"/>
    <xf numFmtId="0" fontId="31" fillId="0" borderId="0"/>
    <xf numFmtId="0" fontId="31" fillId="0" borderId="0"/>
    <xf numFmtId="0" fontId="8" fillId="0" borderId="0"/>
    <xf numFmtId="0" fontId="31" fillId="0" borderId="0"/>
    <xf numFmtId="0" fontId="8" fillId="0" borderId="0"/>
    <xf numFmtId="0" fontId="61" fillId="0" borderId="0"/>
    <xf numFmtId="0" fontId="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61" fillId="0" borderId="0"/>
    <xf numFmtId="0" fontId="8"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8" fillId="0" borderId="0"/>
    <xf numFmtId="0" fontId="8" fillId="0" borderId="0"/>
    <xf numFmtId="0" fontId="61" fillId="0" borderId="0"/>
    <xf numFmtId="0" fontId="61" fillId="0" borderId="0"/>
    <xf numFmtId="0" fontId="9" fillId="0" borderId="0"/>
    <xf numFmtId="0" fontId="61" fillId="0" borderId="0"/>
    <xf numFmtId="0" fontId="8" fillId="0" borderId="0"/>
    <xf numFmtId="0" fontId="61" fillId="0" borderId="0"/>
    <xf numFmtId="0" fontId="9" fillId="0" borderId="0"/>
    <xf numFmtId="0" fontId="61" fillId="0" borderId="0"/>
    <xf numFmtId="0" fontId="61" fillId="0" borderId="0"/>
    <xf numFmtId="0" fontId="61" fillId="0" borderId="0"/>
    <xf numFmtId="0" fontId="9" fillId="0" borderId="0"/>
    <xf numFmtId="0" fontId="9" fillId="0" borderId="0"/>
    <xf numFmtId="0" fontId="61" fillId="0" borderId="0"/>
    <xf numFmtId="10"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 fontId="17" fillId="11" borderId="33" applyNumberFormat="0" applyProtection="0">
      <alignment vertical="center"/>
    </xf>
    <xf numFmtId="4" fontId="17" fillId="24" borderId="33" applyNumberFormat="0" applyProtection="0">
      <alignment horizontal="right" vertical="center"/>
    </xf>
    <xf numFmtId="49" fontId="9" fillId="0" borderId="1"/>
    <xf numFmtId="0" fontId="9" fillId="0" borderId="8" applyNumberFormat="0" applyFill="0" applyBorder="0" applyAlignment="0" applyProtection="0"/>
    <xf numFmtId="0" fontId="9" fillId="0" borderId="8" applyNumberFormat="0" applyFill="0" applyBorder="0" applyAlignment="0" applyProtection="0"/>
    <xf numFmtId="0" fontId="9" fillId="0" borderId="8" applyNumberFormat="0" applyFill="0" applyBorder="0" applyAlignment="0" applyProtection="0"/>
    <xf numFmtId="37" fontId="22" fillId="0" borderId="0"/>
    <xf numFmtId="0" fontId="9" fillId="0" borderId="9" applyNumberFormat="0" applyAlignment="0"/>
    <xf numFmtId="0" fontId="9" fillId="0" borderId="1" applyNumberFormat="0" applyAlignment="0"/>
    <xf numFmtId="0" fontId="9" fillId="0" borderId="10" applyNumberFormat="0" applyAlignment="0">
      <alignment horizontal="center"/>
    </xf>
    <xf numFmtId="0" fontId="9" fillId="11" borderId="0" applyBorder="0"/>
    <xf numFmtId="0" fontId="9" fillId="0" borderId="0" applyBorder="0"/>
    <xf numFmtId="0" fontId="9" fillId="14" borderId="0" applyBorder="0"/>
    <xf numFmtId="0" fontId="9" fillId="15" borderId="0" applyBorder="0"/>
    <xf numFmtId="0" fontId="9" fillId="14" borderId="0" applyBorder="0">
      <alignment wrapText="1"/>
    </xf>
    <xf numFmtId="167" fontId="9" fillId="14" borderId="0" applyBorder="0"/>
    <xf numFmtId="0" fontId="9" fillId="17" borderId="0" applyBorder="0"/>
    <xf numFmtId="167" fontId="9" fillId="18" borderId="0" applyBorder="0"/>
    <xf numFmtId="0" fontId="9" fillId="19" borderId="0" applyBorder="0"/>
    <xf numFmtId="0" fontId="7" fillId="0" borderId="0"/>
    <xf numFmtId="44" fontId="7"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0" fontId="4" fillId="0" borderId="0"/>
    <xf numFmtId="0" fontId="9" fillId="0" borderId="0"/>
    <xf numFmtId="44" fontId="4" fillId="0" borderId="0" applyFont="0" applyFill="0" applyBorder="0" applyAlignment="0" applyProtection="0"/>
    <xf numFmtId="43" fontId="4" fillId="0" borderId="0" applyFont="0" applyFill="0" applyBorder="0" applyAlignment="0" applyProtection="0"/>
    <xf numFmtId="0" fontId="9" fillId="0" borderId="0"/>
    <xf numFmtId="0" fontId="9" fillId="0" borderId="0"/>
    <xf numFmtId="0" fontId="3" fillId="0" borderId="0"/>
    <xf numFmtId="0" fontId="31" fillId="0" borderId="0"/>
    <xf numFmtId="0" fontId="9" fillId="0" borderId="0"/>
    <xf numFmtId="0" fontId="9" fillId="0" borderId="0"/>
    <xf numFmtId="0" fontId="9" fillId="0" borderId="73"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 fillId="0" borderId="73" applyNumberFormat="0" applyFill="0" applyBorder="0" applyAlignment="0" applyProtection="0"/>
    <xf numFmtId="0" fontId="9" fillId="0" borderId="73" applyNumberFormat="0" applyFill="0" applyBorder="0" applyAlignment="0" applyProtection="0"/>
    <xf numFmtId="0" fontId="9" fillId="0" borderId="73"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88" fillId="0" borderId="74" applyNumberFormat="0" applyFont="0" applyFill="0" applyAlignment="0" applyProtection="0"/>
    <xf numFmtId="193" fontId="89" fillId="0" borderId="75" applyNumberFormat="0" applyProtection="0">
      <alignment horizontal="right" vertical="center"/>
    </xf>
    <xf numFmtId="193" fontId="90" fillId="0" borderId="76" applyNumberFormat="0" applyProtection="0">
      <alignment horizontal="right" vertical="center"/>
    </xf>
    <xf numFmtId="0" fontId="90" fillId="32" borderId="74" applyNumberFormat="0" applyAlignment="0" applyProtection="0">
      <alignment horizontal="left" vertical="center" indent="1"/>
    </xf>
    <xf numFmtId="0" fontId="91" fillId="33" borderId="76" applyNumberFormat="0" applyAlignment="0" applyProtection="0">
      <alignment horizontal="left" vertical="center" indent="1"/>
    </xf>
    <xf numFmtId="0" fontId="91" fillId="33" borderId="76" applyNumberFormat="0" applyAlignment="0" applyProtection="0">
      <alignment horizontal="left" vertical="center" indent="1"/>
    </xf>
    <xf numFmtId="0" fontId="92" fillId="0" borderId="77" applyNumberFormat="0" applyFill="0" applyBorder="0" applyAlignment="0" applyProtection="0"/>
    <xf numFmtId="0" fontId="92" fillId="33" borderId="76" applyNumberFormat="0" applyAlignment="0" applyProtection="0">
      <alignment horizontal="left" vertical="center" indent="1"/>
    </xf>
    <xf numFmtId="0" fontId="92" fillId="33" borderId="76" applyNumberFormat="0" applyAlignment="0" applyProtection="0">
      <alignment horizontal="left" vertical="center" indent="1"/>
    </xf>
    <xf numFmtId="193" fontId="93" fillId="34" borderId="75" applyNumberFormat="0" applyBorder="0" applyProtection="0">
      <alignment horizontal="right" vertical="center"/>
    </xf>
    <xf numFmtId="193" fontId="94" fillId="34" borderId="76" applyNumberFormat="0" applyBorder="0" applyProtection="0">
      <alignment horizontal="right" vertical="center"/>
    </xf>
    <xf numFmtId="0" fontId="92" fillId="35" borderId="76" applyNumberFormat="0" applyAlignment="0" applyProtection="0">
      <alignment horizontal="left" vertical="center" indent="1"/>
    </xf>
    <xf numFmtId="193" fontId="94" fillId="35" borderId="76" applyNumberFormat="0" applyProtection="0">
      <alignment horizontal="right" vertical="center"/>
    </xf>
    <xf numFmtId="0" fontId="95" fillId="0" borderId="77" applyNumberFormat="0" applyBorder="0" applyAlignment="0" applyProtection="0"/>
    <xf numFmtId="193" fontId="96" fillId="36" borderId="78" applyNumberFormat="0" applyBorder="0" applyAlignment="0" applyProtection="0">
      <alignment horizontal="right" vertical="center" indent="1"/>
    </xf>
    <xf numFmtId="193" fontId="97" fillId="37" borderId="78" applyNumberFormat="0" applyBorder="0" applyAlignment="0" applyProtection="0">
      <alignment horizontal="right" vertical="center" indent="1"/>
    </xf>
    <xf numFmtId="193" fontId="97" fillId="38" borderId="78" applyNumberFormat="0" applyBorder="0" applyAlignment="0" applyProtection="0">
      <alignment horizontal="right" vertical="center" indent="1"/>
    </xf>
    <xf numFmtId="193" fontId="98" fillId="39" borderId="78" applyNumberFormat="0" applyBorder="0" applyAlignment="0" applyProtection="0">
      <alignment horizontal="right" vertical="center" indent="1"/>
    </xf>
    <xf numFmtId="193" fontId="98" fillId="40" borderId="78" applyNumberFormat="0" applyBorder="0" applyAlignment="0" applyProtection="0">
      <alignment horizontal="right" vertical="center" indent="1"/>
    </xf>
    <xf numFmtId="193" fontId="98" fillId="41" borderId="78" applyNumberFormat="0" applyBorder="0" applyAlignment="0" applyProtection="0">
      <alignment horizontal="right" vertical="center" indent="1"/>
    </xf>
    <xf numFmtId="193" fontId="99" fillId="42" borderId="78" applyNumberFormat="0" applyBorder="0" applyAlignment="0" applyProtection="0">
      <alignment horizontal="right" vertical="center" indent="1"/>
    </xf>
    <xf numFmtId="193" fontId="99" fillId="43" borderId="78" applyNumberFormat="0" applyBorder="0" applyAlignment="0" applyProtection="0">
      <alignment horizontal="right" vertical="center" indent="1"/>
    </xf>
    <xf numFmtId="193" fontId="99" fillId="44" borderId="78" applyNumberFormat="0" applyBorder="0" applyAlignment="0" applyProtection="0">
      <alignment horizontal="right" vertical="center" indent="1"/>
    </xf>
    <xf numFmtId="0" fontId="91" fillId="45" borderId="74" applyNumberFormat="0" applyAlignment="0" applyProtection="0">
      <alignment horizontal="left" vertical="center" indent="1"/>
    </xf>
    <xf numFmtId="0" fontId="91" fillId="46" borderId="74" applyNumberFormat="0" applyAlignment="0" applyProtection="0">
      <alignment horizontal="left" vertical="center" indent="1"/>
    </xf>
    <xf numFmtId="0" fontId="91" fillId="47" borderId="74" applyNumberFormat="0" applyAlignment="0" applyProtection="0">
      <alignment horizontal="left" vertical="center" indent="1"/>
    </xf>
    <xf numFmtId="0" fontId="91" fillId="34" borderId="74" applyNumberFormat="0" applyAlignment="0" applyProtection="0">
      <alignment horizontal="left" vertical="center" indent="1"/>
    </xf>
    <xf numFmtId="0" fontId="91" fillId="35" borderId="76" applyNumberFormat="0" applyAlignment="0" applyProtection="0">
      <alignment horizontal="left" vertical="center" indent="1"/>
    </xf>
    <xf numFmtId="193" fontId="89" fillId="34" borderId="75" applyNumberFormat="0" applyBorder="0" applyProtection="0">
      <alignment horizontal="right" vertical="center"/>
    </xf>
    <xf numFmtId="193" fontId="90" fillId="34" borderId="76" applyNumberFormat="0" applyBorder="0" applyProtection="0">
      <alignment horizontal="right" vertical="center"/>
    </xf>
    <xf numFmtId="193" fontId="89" fillId="48" borderId="74" applyNumberFormat="0" applyAlignment="0" applyProtection="0">
      <alignment horizontal="left" vertical="center" indent="1"/>
    </xf>
    <xf numFmtId="0" fontId="90" fillId="32" borderId="76" applyNumberFormat="0" applyAlignment="0" applyProtection="0">
      <alignment horizontal="left" vertical="center" indent="1"/>
    </xf>
    <xf numFmtId="0" fontId="91" fillId="35" borderId="76" applyNumberFormat="0" applyAlignment="0" applyProtection="0">
      <alignment horizontal="left" vertical="center" indent="1"/>
    </xf>
    <xf numFmtId="193" fontId="90" fillId="35" borderId="76" applyNumberFormat="0" applyProtection="0">
      <alignment horizontal="right" vertical="center"/>
    </xf>
    <xf numFmtId="0" fontId="1" fillId="0" borderId="0"/>
  </cellStyleXfs>
  <cellXfs count="343">
    <xf numFmtId="0" fontId="0" fillId="0" borderId="0" xfId="0"/>
    <xf numFmtId="0" fontId="43" fillId="0" borderId="0" xfId="60" applyFont="1"/>
    <xf numFmtId="0" fontId="43" fillId="0" borderId="0" xfId="60" applyFont="1" applyBorder="1"/>
    <xf numFmtId="0" fontId="47" fillId="0" borderId="14" xfId="0" applyFont="1" applyBorder="1" applyAlignment="1">
      <alignment horizontal="right"/>
    </xf>
    <xf numFmtId="182" fontId="47" fillId="0" borderId="0" xfId="14" applyNumberFormat="1" applyFont="1" applyBorder="1"/>
    <xf numFmtId="0" fontId="46" fillId="0" borderId="17" xfId="0" applyFont="1" applyBorder="1"/>
    <xf numFmtId="0" fontId="44" fillId="0" borderId="18" xfId="60" applyFont="1" applyBorder="1"/>
    <xf numFmtId="0" fontId="43" fillId="0" borderId="19" xfId="60" applyFont="1" applyBorder="1"/>
    <xf numFmtId="0" fontId="46" fillId="0" borderId="24" xfId="0" applyFont="1" applyBorder="1" applyAlignment="1">
      <alignment horizontal="center" wrapText="1"/>
    </xf>
    <xf numFmtId="0" fontId="49" fillId="0" borderId="25" xfId="0" applyFont="1" applyBorder="1" applyAlignment="1"/>
    <xf numFmtId="0" fontId="47" fillId="0" borderId="20" xfId="0" applyFont="1" applyBorder="1" applyAlignment="1">
      <alignment horizontal="right"/>
    </xf>
    <xf numFmtId="0" fontId="50" fillId="0" borderId="20" xfId="0" applyFont="1" applyBorder="1" applyAlignment="1"/>
    <xf numFmtId="0" fontId="46" fillId="0" borderId="21" xfId="0" applyFont="1" applyBorder="1" applyAlignment="1"/>
    <xf numFmtId="0" fontId="46" fillId="0" borderId="21" xfId="0" applyFont="1" applyBorder="1"/>
    <xf numFmtId="0" fontId="44" fillId="8" borderId="20" xfId="60" applyFont="1" applyFill="1" applyBorder="1" applyAlignment="1">
      <alignment horizontal="center"/>
    </xf>
    <xf numFmtId="0" fontId="44" fillId="8" borderId="0" xfId="60" applyFont="1" applyFill="1" applyBorder="1" applyAlignment="1">
      <alignment horizontal="center"/>
    </xf>
    <xf numFmtId="0" fontId="43" fillId="0" borderId="0" xfId="60" applyFont="1" applyFill="1"/>
    <xf numFmtId="0" fontId="44" fillId="0" borderId="0" xfId="60" applyFont="1" applyFill="1" applyBorder="1" applyAlignment="1">
      <alignment horizontal="center"/>
    </xf>
    <xf numFmtId="0" fontId="43" fillId="0" borderId="19" xfId="60" applyFont="1" applyFill="1" applyBorder="1"/>
    <xf numFmtId="0" fontId="43" fillId="0" borderId="0" xfId="60" applyFont="1" applyFill="1" applyBorder="1"/>
    <xf numFmtId="0" fontId="46" fillId="0" borderId="3" xfId="0" applyFont="1" applyFill="1" applyBorder="1" applyAlignment="1">
      <alignment horizontal="center" wrapText="1"/>
    </xf>
    <xf numFmtId="182" fontId="49" fillId="0" borderId="26" xfId="14" applyNumberFormat="1" applyFont="1" applyFill="1" applyBorder="1" applyAlignment="1"/>
    <xf numFmtId="182" fontId="47" fillId="0" borderId="0" xfId="14" applyNumberFormat="1" applyFont="1" applyFill="1" applyBorder="1" applyAlignment="1"/>
    <xf numFmtId="182" fontId="44" fillId="0" borderId="16" xfId="14" applyNumberFormat="1" applyFont="1" applyFill="1" applyBorder="1"/>
    <xf numFmtId="182" fontId="50" fillId="0" borderId="0" xfId="0" applyNumberFormat="1" applyFont="1" applyFill="1" applyBorder="1" applyAlignment="1"/>
    <xf numFmtId="182" fontId="47" fillId="0" borderId="0" xfId="14" applyNumberFormat="1" applyFont="1" applyFill="1" applyBorder="1"/>
    <xf numFmtId="182" fontId="46" fillId="0" borderId="16" xfId="14" applyNumberFormat="1" applyFont="1" applyFill="1" applyBorder="1"/>
    <xf numFmtId="43" fontId="47" fillId="0" borderId="0" xfId="14" applyNumberFormat="1" applyFont="1" applyFill="1" applyBorder="1" applyAlignment="1"/>
    <xf numFmtId="166" fontId="47" fillId="0" borderId="0" xfId="14" applyNumberFormat="1" applyFont="1" applyFill="1" applyBorder="1" applyAlignment="1"/>
    <xf numFmtId="165" fontId="47" fillId="0" borderId="0" xfId="14" applyNumberFormat="1" applyFont="1" applyFill="1" applyBorder="1" applyAlignment="1"/>
    <xf numFmtId="165" fontId="50" fillId="0" borderId="0" xfId="0" applyNumberFormat="1" applyFont="1" applyFill="1" applyBorder="1" applyAlignment="1"/>
    <xf numFmtId="166" fontId="47" fillId="0" borderId="0" xfId="14" applyNumberFormat="1" applyFont="1" applyFill="1" applyBorder="1"/>
    <xf numFmtId="0" fontId="53" fillId="0" borderId="0" xfId="60" applyFont="1"/>
    <xf numFmtId="0" fontId="56" fillId="0" borderId="14" xfId="0" applyFont="1" applyBorder="1"/>
    <xf numFmtId="185" fontId="56" fillId="0" borderId="0" xfId="0" applyNumberFormat="1" applyFont="1" applyBorder="1"/>
    <xf numFmtId="0" fontId="56" fillId="0" borderId="15" xfId="0" applyFont="1" applyFill="1" applyBorder="1"/>
    <xf numFmtId="165" fontId="46" fillId="0" borderId="16" xfId="14" applyNumberFormat="1" applyFont="1" applyFill="1" applyBorder="1"/>
    <xf numFmtId="0" fontId="44" fillId="0" borderId="0" xfId="60" applyFont="1"/>
    <xf numFmtId="43" fontId="43" fillId="0" borderId="0" xfId="60" applyNumberFormat="1" applyFont="1"/>
    <xf numFmtId="0" fontId="4" fillId="0" borderId="0" xfId="399"/>
    <xf numFmtId="0" fontId="45" fillId="0" borderId="0" xfId="400" applyFont="1" applyFill="1"/>
    <xf numFmtId="0" fontId="44" fillId="0" borderId="35" xfId="60" applyFont="1" applyBorder="1" applyAlignment="1">
      <alignment horizontal="center" wrapText="1"/>
    </xf>
    <xf numFmtId="0" fontId="44" fillId="0" borderId="36" xfId="60" applyFont="1" applyBorder="1" applyAlignment="1">
      <alignment horizontal="center" wrapText="1"/>
    </xf>
    <xf numFmtId="0" fontId="44" fillId="0" borderId="37" xfId="60" applyFont="1" applyBorder="1" applyAlignment="1">
      <alignment horizontal="center" wrapText="1"/>
    </xf>
    <xf numFmtId="0" fontId="44" fillId="0" borderId="38" xfId="60" applyFont="1" applyBorder="1" applyAlignment="1">
      <alignment horizontal="center" wrapText="1"/>
    </xf>
    <xf numFmtId="184" fontId="43" fillId="0" borderId="10" xfId="401" applyNumberFormat="1" applyFont="1" applyFill="1" applyBorder="1" applyAlignment="1">
      <alignment horizontal="center" wrapText="1"/>
    </xf>
    <xf numFmtId="43" fontId="43" fillId="0" borderId="10" xfId="402" applyFont="1" applyFill="1" applyBorder="1" applyAlignment="1">
      <alignment horizontal="center" wrapText="1"/>
    </xf>
    <xf numFmtId="0" fontId="64" fillId="0" borderId="0" xfId="399" applyFont="1"/>
    <xf numFmtId="0" fontId="44" fillId="0" borderId="27" xfId="60" applyFont="1" applyBorder="1"/>
    <xf numFmtId="0" fontId="43" fillId="0" borderId="26" xfId="60" applyFont="1" applyBorder="1"/>
    <xf numFmtId="0" fontId="43" fillId="0" borderId="28" xfId="60" applyFont="1" applyBorder="1"/>
    <xf numFmtId="0" fontId="65" fillId="0" borderId="14" xfId="403" applyFont="1" applyBorder="1"/>
    <xf numFmtId="0" fontId="43" fillId="0" borderId="15" xfId="60" applyFont="1" applyBorder="1"/>
    <xf numFmtId="0" fontId="44" fillId="0" borderId="10" xfId="60" applyFont="1" applyBorder="1" applyAlignment="1">
      <alignment horizontal="center" wrapText="1"/>
    </xf>
    <xf numFmtId="0" fontId="44" fillId="0" borderId="39" xfId="60" applyFont="1" applyBorder="1" applyAlignment="1">
      <alignment horizontal="center" wrapText="1"/>
    </xf>
    <xf numFmtId="0" fontId="51" fillId="0" borderId="40" xfId="60" applyFont="1" applyBorder="1" applyAlignment="1">
      <alignment horizontal="left" wrapText="1"/>
    </xf>
    <xf numFmtId="0" fontId="44" fillId="0" borderId="36" xfId="60" applyFont="1" applyBorder="1" applyAlignment="1">
      <alignment wrapText="1"/>
    </xf>
    <xf numFmtId="0" fontId="44" fillId="0" borderId="37" xfId="60" applyFont="1" applyBorder="1" applyAlignment="1">
      <alignment wrapText="1"/>
    </xf>
    <xf numFmtId="0" fontId="43" fillId="0" borderId="41" xfId="60" applyFont="1" applyBorder="1"/>
    <xf numFmtId="166" fontId="43" fillId="0" borderId="6" xfId="402" applyNumberFormat="1" applyFont="1" applyFill="1" applyBorder="1"/>
    <xf numFmtId="166" fontId="43" fillId="0" borderId="42" xfId="402" applyNumberFormat="1" applyFont="1" applyFill="1" applyBorder="1"/>
    <xf numFmtId="0" fontId="44" fillId="0" borderId="0" xfId="116" applyFont="1" applyFill="1" applyBorder="1"/>
    <xf numFmtId="0" fontId="9" fillId="0" borderId="0" xfId="116" applyFont="1" applyFill="1" applyBorder="1"/>
    <xf numFmtId="0" fontId="9" fillId="0" borderId="30" xfId="116" applyFont="1" applyFill="1" applyBorder="1"/>
    <xf numFmtId="0" fontId="9" fillId="0" borderId="18" xfId="116" applyFont="1" applyFill="1" applyBorder="1"/>
    <xf numFmtId="0" fontId="9" fillId="0" borderId="19" xfId="116" applyFont="1" applyFill="1" applyBorder="1"/>
    <xf numFmtId="0" fontId="41" fillId="0" borderId="19" xfId="116" applyFont="1" applyFill="1" applyBorder="1" applyAlignment="1">
      <alignment horizontal="center"/>
    </xf>
    <xf numFmtId="0" fontId="9" fillId="0" borderId="22" xfId="116" applyFont="1" applyFill="1" applyBorder="1"/>
    <xf numFmtId="0" fontId="9" fillId="0" borderId="20" xfId="116" applyFont="1" applyFill="1" applyBorder="1"/>
    <xf numFmtId="0" fontId="22" fillId="0" borderId="0" xfId="116" applyFont="1" applyFill="1" applyBorder="1"/>
    <xf numFmtId="3" fontId="66" fillId="0" borderId="0" xfId="116" applyNumberFormat="1" applyFont="1" applyFill="1" applyBorder="1" applyAlignment="1">
      <alignment horizontal="center"/>
    </xf>
    <xf numFmtId="0" fontId="22" fillId="0" borderId="23" xfId="116" applyFont="1" applyFill="1" applyBorder="1"/>
    <xf numFmtId="0" fontId="31" fillId="0" borderId="43" xfId="116" applyFont="1" applyFill="1" applyBorder="1"/>
    <xf numFmtId="0" fontId="67" fillId="0" borderId="7" xfId="116" applyFont="1" applyFill="1" applyBorder="1" applyAlignment="1">
      <alignment horizontal="center"/>
    </xf>
    <xf numFmtId="0" fontId="66" fillId="0" borderId="0" xfId="116" applyFont="1" applyFill="1" applyBorder="1" applyAlignment="1">
      <alignment horizontal="center"/>
    </xf>
    <xf numFmtId="0" fontId="66" fillId="0" borderId="7" xfId="116" applyFont="1" applyFill="1" applyBorder="1" applyAlignment="1">
      <alignment horizontal="center"/>
    </xf>
    <xf numFmtId="0" fontId="66" fillId="0" borderId="44" xfId="116" applyFont="1" applyFill="1" applyBorder="1" applyAlignment="1">
      <alignment horizontal="center"/>
    </xf>
    <xf numFmtId="0" fontId="67" fillId="0" borderId="20" xfId="116" applyFont="1" applyFill="1" applyBorder="1"/>
    <xf numFmtId="0" fontId="68" fillId="0" borderId="20" xfId="116" applyFont="1" applyFill="1" applyBorder="1"/>
    <xf numFmtId="0" fontId="69" fillId="0" borderId="29" xfId="116" applyFont="1" applyFill="1" applyBorder="1"/>
    <xf numFmtId="0" fontId="70" fillId="0" borderId="0" xfId="393" applyFont="1" applyFill="1" applyBorder="1"/>
    <xf numFmtId="0" fontId="71" fillId="0" borderId="0" xfId="393" applyFont="1" applyFill="1" applyBorder="1" applyAlignment="1">
      <alignment horizontal="left" vertical="center" indent="1"/>
    </xf>
    <xf numFmtId="0" fontId="72" fillId="0" borderId="0" xfId="393" applyFont="1" applyFill="1" applyBorder="1" applyAlignment="1">
      <alignment horizontal="left" vertical="center" indent="1"/>
    </xf>
    <xf numFmtId="0" fontId="74" fillId="0" borderId="45" xfId="393" applyFont="1" applyFill="1" applyBorder="1" applyAlignment="1">
      <alignment vertical="center" wrapText="1"/>
    </xf>
    <xf numFmtId="0" fontId="73" fillId="0" borderId="46" xfId="393" applyFont="1" applyFill="1" applyBorder="1" applyAlignment="1">
      <alignment horizontal="center" vertical="center" wrapText="1"/>
    </xf>
    <xf numFmtId="0" fontId="73" fillId="0" borderId="47" xfId="393" applyFont="1" applyFill="1" applyBorder="1" applyAlignment="1">
      <alignment horizontal="center" vertical="center" wrapText="1"/>
    </xf>
    <xf numFmtId="0" fontId="73" fillId="0" borderId="14" xfId="393" applyFont="1" applyFill="1" applyBorder="1" applyAlignment="1">
      <alignment vertical="center" wrapText="1"/>
    </xf>
    <xf numFmtId="187" fontId="77" fillId="26" borderId="48" xfId="393" applyNumberFormat="1" applyFont="1" applyFill="1" applyBorder="1" applyAlignment="1">
      <alignment horizontal="center" vertical="center" wrapText="1"/>
    </xf>
    <xf numFmtId="2" fontId="77" fillId="26" borderId="13" xfId="393" applyNumberFormat="1" applyFont="1" applyFill="1" applyBorder="1" applyAlignment="1">
      <alignment horizontal="center" vertical="center" wrapText="1"/>
    </xf>
    <xf numFmtId="0" fontId="74" fillId="0" borderId="14" xfId="393" applyFont="1" applyFill="1" applyBorder="1" applyAlignment="1">
      <alignment vertical="center" wrapText="1"/>
    </xf>
    <xf numFmtId="0" fontId="73" fillId="0" borderId="49" xfId="393" applyFont="1" applyFill="1" applyBorder="1" applyAlignment="1">
      <alignment horizontal="center" vertical="center" wrapText="1"/>
    </xf>
    <xf numFmtId="0" fontId="76" fillId="0" borderId="0" xfId="393" applyFont="1" applyFill="1" applyBorder="1" applyAlignment="1">
      <alignment horizontal="center" vertical="center" wrapText="1"/>
    </xf>
    <xf numFmtId="0" fontId="76" fillId="0" borderId="47" xfId="393" applyFont="1" applyFill="1" applyBorder="1" applyAlignment="1">
      <alignment horizontal="center" vertical="center" wrapText="1"/>
    </xf>
    <xf numFmtId="0" fontId="76" fillId="0" borderId="50" xfId="393" applyFont="1" applyFill="1" applyBorder="1" applyAlignment="1">
      <alignment horizontal="center" vertical="center" wrapText="1"/>
    </xf>
    <xf numFmtId="186" fontId="77" fillId="26" borderId="48" xfId="393" applyNumberFormat="1" applyFont="1" applyFill="1" applyBorder="1" applyAlignment="1">
      <alignment horizontal="center" vertical="center" wrapText="1"/>
    </xf>
    <xf numFmtId="0" fontId="77" fillId="0" borderId="0" xfId="393" applyFont="1" applyFill="1" applyBorder="1"/>
    <xf numFmtId="0" fontId="73" fillId="0" borderId="0" xfId="393" applyFont="1" applyFill="1" applyBorder="1" applyAlignment="1">
      <alignment horizontal="center" vertical="center" wrapText="1"/>
    </xf>
    <xf numFmtId="0" fontId="73" fillId="0" borderId="51" xfId="393" applyFont="1" applyFill="1" applyBorder="1" applyAlignment="1">
      <alignment horizontal="center" vertical="center" wrapText="1"/>
    </xf>
    <xf numFmtId="0" fontId="76" fillId="0" borderId="52" xfId="393" applyFont="1" applyFill="1" applyBorder="1" applyAlignment="1">
      <alignment horizontal="center" vertical="center" wrapText="1"/>
    </xf>
    <xf numFmtId="0" fontId="76" fillId="0" borderId="32" xfId="393" applyFont="1" applyFill="1" applyBorder="1" applyAlignment="1">
      <alignment horizontal="center" vertical="center" wrapText="1"/>
    </xf>
    <xf numFmtId="0" fontId="73" fillId="0" borderId="12" xfId="393" applyFont="1" applyFill="1" applyBorder="1" applyAlignment="1">
      <alignment vertical="center" wrapText="1"/>
    </xf>
    <xf numFmtId="187" fontId="77" fillId="0" borderId="3" xfId="393" applyNumberFormat="1" applyFont="1" applyFill="1" applyBorder="1" applyAlignment="1">
      <alignment horizontal="center" vertical="center" wrapText="1"/>
    </xf>
    <xf numFmtId="2" fontId="77" fillId="0" borderId="13" xfId="393" applyNumberFormat="1" applyFont="1" applyFill="1" applyBorder="1" applyAlignment="1">
      <alignment horizontal="center" vertical="center" wrapText="1"/>
    </xf>
    <xf numFmtId="186" fontId="77" fillId="0" borderId="3" xfId="393" applyNumberFormat="1" applyFont="1" applyFill="1" applyBorder="1" applyAlignment="1">
      <alignment horizontal="center" vertical="center" wrapText="1"/>
    </xf>
    <xf numFmtId="2" fontId="77" fillId="0" borderId="12" xfId="393" applyNumberFormat="1" applyFont="1" applyFill="1" applyBorder="1" applyAlignment="1">
      <alignment horizontal="center" vertical="center" wrapText="1"/>
    </xf>
    <xf numFmtId="0" fontId="73" fillId="0" borderId="48" xfId="393" applyFont="1" applyFill="1" applyBorder="1" applyAlignment="1">
      <alignment vertical="center" wrapText="1"/>
    </xf>
    <xf numFmtId="0" fontId="44" fillId="8" borderId="34" xfId="60" applyFont="1" applyFill="1" applyBorder="1" applyAlignment="1">
      <alignment horizontal="center"/>
    </xf>
    <xf numFmtId="0" fontId="43" fillId="0" borderId="53" xfId="60" applyFont="1" applyBorder="1"/>
    <xf numFmtId="0" fontId="43" fillId="0" borderId="34" xfId="60" applyFont="1" applyBorder="1"/>
    <xf numFmtId="0" fontId="46" fillId="0" borderId="54" xfId="0" applyFont="1" applyBorder="1" applyAlignment="1">
      <alignment horizontal="center" wrapText="1"/>
    </xf>
    <xf numFmtId="9" fontId="49" fillId="0" borderId="34" xfId="66" applyFont="1" applyBorder="1"/>
    <xf numFmtId="9" fontId="47" fillId="0" borderId="34" xfId="66" applyFont="1" applyBorder="1"/>
    <xf numFmtId="9" fontId="50" fillId="0" borderId="34" xfId="66" applyFont="1" applyBorder="1"/>
    <xf numFmtId="9" fontId="48" fillId="0" borderId="55" xfId="66" applyFont="1" applyBorder="1"/>
    <xf numFmtId="9" fontId="47" fillId="0" borderId="55" xfId="66" applyFont="1" applyBorder="1"/>
    <xf numFmtId="0" fontId="0" fillId="0" borderId="0" xfId="0" applyFill="1"/>
    <xf numFmtId="0" fontId="79" fillId="27" borderId="6" xfId="404" applyFont="1" applyFill="1" applyBorder="1" applyAlignment="1">
      <alignment horizontal="center" vertical="center" wrapText="1"/>
    </xf>
    <xf numFmtId="0" fontId="79" fillId="28" borderId="6" xfId="404" applyFont="1" applyFill="1" applyBorder="1" applyAlignment="1">
      <alignment horizontal="center" vertical="center" wrapText="1"/>
    </xf>
    <xf numFmtId="0" fontId="79" fillId="29" borderId="6" xfId="404" applyFont="1" applyFill="1" applyBorder="1" applyAlignment="1">
      <alignment horizontal="center" vertical="center" wrapText="1"/>
    </xf>
    <xf numFmtId="0" fontId="79" fillId="30" borderId="6" xfId="404" applyFont="1" applyFill="1" applyBorder="1" applyAlignment="1">
      <alignment horizontal="center" vertical="center" wrapText="1"/>
    </xf>
    <xf numFmtId="0" fontId="52" fillId="0" borderId="0" xfId="60" applyFont="1" applyFill="1" applyAlignment="1">
      <alignment horizontal="center"/>
    </xf>
    <xf numFmtId="0" fontId="41" fillId="0" borderId="61" xfId="404" applyFont="1" applyBorder="1" applyAlignment="1" applyProtection="1">
      <alignment horizontal="left"/>
      <protection locked="0"/>
    </xf>
    <xf numFmtId="0" fontId="41" fillId="0" borderId="31" xfId="404" applyFont="1" applyBorder="1" applyAlignment="1" applyProtection="1">
      <alignment horizontal="right"/>
      <protection locked="0"/>
    </xf>
    <xf numFmtId="0" fontId="41" fillId="0" borderId="14" xfId="404" applyFont="1" applyBorder="1" applyAlignment="1" applyProtection="1">
      <alignment horizontal="left"/>
      <protection locked="0"/>
    </xf>
    <xf numFmtId="0" fontId="41" fillId="0" borderId="17" xfId="404" applyFont="1" applyBorder="1" applyAlignment="1" applyProtection="1">
      <alignment horizontal="right"/>
      <protection locked="0"/>
    </xf>
    <xf numFmtId="185" fontId="55" fillId="0" borderId="3" xfId="0" applyNumberFormat="1" applyFont="1" applyBorder="1" applyAlignment="1">
      <alignment horizontal="center" wrapText="1"/>
    </xf>
    <xf numFmtId="0" fontId="55" fillId="0" borderId="3" xfId="0" applyFont="1" applyFill="1" applyBorder="1" applyAlignment="1">
      <alignment wrapText="1"/>
    </xf>
    <xf numFmtId="0" fontId="55" fillId="0" borderId="32" xfId="0" applyFont="1" applyFill="1" applyBorder="1" applyAlignment="1">
      <alignment wrapText="1"/>
    </xf>
    <xf numFmtId="0" fontId="55" fillId="0" borderId="31" xfId="0" applyFont="1" applyBorder="1" applyAlignment="1">
      <alignment horizontal="center" wrapText="1"/>
    </xf>
    <xf numFmtId="182" fontId="9" fillId="0" borderId="0" xfId="14" applyNumberFormat="1" applyFont="1" applyFill="1" applyBorder="1" applyAlignment="1"/>
    <xf numFmtId="182" fontId="9" fillId="0" borderId="0" xfId="0" applyNumberFormat="1" applyFont="1" applyBorder="1" applyAlignment="1">
      <alignment wrapText="1"/>
    </xf>
    <xf numFmtId="9" fontId="9" fillId="0" borderId="34" xfId="66" applyFont="1" applyBorder="1"/>
    <xf numFmtId="9" fontId="44" fillId="0" borderId="55" xfId="66" applyFont="1" applyFill="1" applyBorder="1"/>
    <xf numFmtId="188" fontId="47" fillId="0" borderId="0" xfId="14" applyNumberFormat="1" applyFont="1" applyBorder="1"/>
    <xf numFmtId="0" fontId="9" fillId="0" borderId="27" xfId="60" applyFont="1" applyFill="1" applyBorder="1"/>
    <xf numFmtId="0" fontId="9" fillId="0" borderId="26" xfId="60" applyFont="1" applyFill="1" applyBorder="1"/>
    <xf numFmtId="0" fontId="9" fillId="0" borderId="14" xfId="60" applyFont="1" applyFill="1" applyBorder="1"/>
    <xf numFmtId="0" fontId="9" fillId="0" borderId="0" xfId="60" applyFont="1" applyFill="1" applyBorder="1"/>
    <xf numFmtId="0" fontId="9" fillId="0" borderId="14" xfId="60" applyFont="1" applyBorder="1"/>
    <xf numFmtId="0" fontId="9" fillId="0" borderId="11" xfId="60" applyFont="1" applyFill="1" applyBorder="1"/>
    <xf numFmtId="0" fontId="9" fillId="0" borderId="62" xfId="60" applyFont="1" applyFill="1" applyBorder="1"/>
    <xf numFmtId="0" fontId="9" fillId="0" borderId="63" xfId="60" applyFont="1" applyFill="1" applyBorder="1"/>
    <xf numFmtId="0" fontId="43" fillId="0" borderId="63" xfId="60" applyFont="1" applyBorder="1"/>
    <xf numFmtId="0" fontId="43" fillId="0" borderId="64" xfId="60" applyFont="1" applyBorder="1"/>
    <xf numFmtId="0" fontId="9" fillId="0" borderId="65" xfId="60" applyFont="1" applyFill="1" applyBorder="1"/>
    <xf numFmtId="0" fontId="41" fillId="0" borderId="7" xfId="60" applyFont="1" applyFill="1" applyBorder="1"/>
    <xf numFmtId="0" fontId="43" fillId="0" borderId="7" xfId="60" applyFont="1" applyBorder="1"/>
    <xf numFmtId="0" fontId="43" fillId="0" borderId="60" xfId="60" applyFont="1" applyBorder="1"/>
    <xf numFmtId="9" fontId="46" fillId="0" borderId="55" xfId="66" applyFont="1" applyFill="1" applyBorder="1"/>
    <xf numFmtId="0" fontId="44" fillId="0" borderId="38" xfId="60" applyFont="1" applyBorder="1" applyAlignment="1">
      <alignment horizontal="left" wrapText="1"/>
    </xf>
    <xf numFmtId="166" fontId="44" fillId="0" borderId="10" xfId="402" applyNumberFormat="1" applyFont="1" applyFill="1" applyBorder="1"/>
    <xf numFmtId="166" fontId="44" fillId="0" borderId="39" xfId="402" applyNumberFormat="1" applyFont="1" applyFill="1" applyBorder="1"/>
    <xf numFmtId="43" fontId="43" fillId="0" borderId="39" xfId="402" applyFont="1" applyFill="1" applyBorder="1" applyAlignment="1">
      <alignment horizontal="center" wrapText="1"/>
    </xf>
    <xf numFmtId="184" fontId="44" fillId="0" borderId="26" xfId="401" applyNumberFormat="1" applyFont="1" applyFill="1" applyBorder="1"/>
    <xf numFmtId="165" fontId="44" fillId="0" borderId="26" xfId="14" applyFont="1" applyFill="1" applyBorder="1"/>
    <xf numFmtId="165" fontId="44" fillId="0" borderId="28" xfId="14" applyFont="1" applyFill="1" applyBorder="1"/>
    <xf numFmtId="0" fontId="9" fillId="0" borderId="27" xfId="406" applyFont="1" applyFill="1" applyBorder="1"/>
    <xf numFmtId="0" fontId="9" fillId="0" borderId="26" xfId="406" applyFont="1" applyFill="1" applyBorder="1"/>
    <xf numFmtId="0" fontId="9" fillId="0" borderId="0" xfId="406" applyFont="1" applyFill="1" applyBorder="1"/>
    <xf numFmtId="0" fontId="9" fillId="0" borderId="0" xfId="405" applyFont="1" applyBorder="1"/>
    <xf numFmtId="0" fontId="81" fillId="0" borderId="0" xfId="405" applyFont="1" applyBorder="1"/>
    <xf numFmtId="0" fontId="81" fillId="0" borderId="15" xfId="405" applyFont="1" applyBorder="1"/>
    <xf numFmtId="0" fontId="80" fillId="0" borderId="0" xfId="406" applyFont="1" applyFill="1" applyBorder="1"/>
    <xf numFmtId="0" fontId="9" fillId="0" borderId="28" xfId="406" applyFont="1" applyFill="1" applyBorder="1"/>
    <xf numFmtId="0" fontId="0" fillId="0" borderId="14" xfId="0" applyBorder="1"/>
    <xf numFmtId="0" fontId="9" fillId="0" borderId="14" xfId="0" applyFont="1" applyBorder="1"/>
    <xf numFmtId="0" fontId="0" fillId="0" borderId="0" xfId="0" applyBorder="1"/>
    <xf numFmtId="0" fontId="0" fillId="0" borderId="15" xfId="0" applyBorder="1"/>
    <xf numFmtId="0" fontId="0" fillId="0" borderId="11" xfId="0" applyBorder="1"/>
    <xf numFmtId="0" fontId="0" fillId="0" borderId="12" xfId="0" applyBorder="1"/>
    <xf numFmtId="0" fontId="0" fillId="0" borderId="13" xfId="0" applyBorder="1"/>
    <xf numFmtId="0" fontId="76" fillId="0" borderId="66" xfId="393" applyFont="1" applyFill="1" applyBorder="1" applyAlignment="1">
      <alignment horizontal="center" vertical="center" wrapText="1"/>
    </xf>
    <xf numFmtId="0" fontId="76" fillId="0" borderId="67" xfId="393" applyFont="1" applyFill="1" applyBorder="1" applyAlignment="1">
      <alignment horizontal="center" vertical="center" wrapText="1"/>
    </xf>
    <xf numFmtId="0" fontId="76" fillId="0" borderId="28" xfId="393" applyFont="1" applyFill="1" applyBorder="1" applyAlignment="1">
      <alignment horizontal="center" vertical="center" wrapText="1"/>
    </xf>
    <xf numFmtId="186" fontId="77" fillId="0" borderId="0" xfId="393" applyNumberFormat="1" applyFont="1" applyFill="1" applyBorder="1" applyAlignment="1">
      <alignment horizontal="center" vertical="center" wrapText="1"/>
    </xf>
    <xf numFmtId="187" fontId="77" fillId="0" borderId="12" xfId="393" applyNumberFormat="1" applyFont="1" applyFill="1" applyBorder="1" applyAlignment="1">
      <alignment horizontal="center" vertical="center" wrapText="1"/>
    </xf>
    <xf numFmtId="0" fontId="54" fillId="0" borderId="0" xfId="116" applyFont="1" applyFill="1" applyBorder="1"/>
    <xf numFmtId="165" fontId="83" fillId="0" borderId="0" xfId="117" applyNumberFormat="1" applyFont="1" applyFill="1" applyBorder="1"/>
    <xf numFmtId="10" fontId="83" fillId="0" borderId="0" xfId="118" applyNumberFormat="1" applyFont="1" applyFill="1" applyBorder="1"/>
    <xf numFmtId="0" fontId="83" fillId="0" borderId="0" xfId="116" applyFont="1" applyFill="1" applyBorder="1"/>
    <xf numFmtId="10" fontId="83" fillId="0" borderId="15" xfId="118" applyNumberFormat="1" applyFont="1" applyFill="1" applyBorder="1"/>
    <xf numFmtId="43" fontId="84" fillId="25" borderId="0" xfId="14" applyNumberFormat="1" applyFont="1" applyFill="1" applyBorder="1"/>
    <xf numFmtId="10" fontId="84" fillId="0" borderId="0" xfId="118" applyNumberFormat="1" applyFont="1" applyFill="1" applyBorder="1"/>
    <xf numFmtId="0" fontId="84" fillId="0" borderId="0" xfId="116" applyFont="1" applyFill="1" applyBorder="1"/>
    <xf numFmtId="10" fontId="84" fillId="0" borderId="15" xfId="118" applyNumberFormat="1" applyFont="1" applyFill="1" applyBorder="1"/>
    <xf numFmtId="165" fontId="83" fillId="0" borderId="0" xfId="119" applyNumberFormat="1" applyFont="1" applyFill="1" applyBorder="1"/>
    <xf numFmtId="165" fontId="83" fillId="0" borderId="68" xfId="117" applyNumberFormat="1" applyFont="1" applyFill="1" applyBorder="1"/>
    <xf numFmtId="10" fontId="83" fillId="0" borderId="68" xfId="118" applyNumberFormat="1" applyFont="1" applyFill="1" applyBorder="1"/>
    <xf numFmtId="0" fontId="83" fillId="0" borderId="12" xfId="116" applyFont="1" applyFill="1" applyBorder="1"/>
    <xf numFmtId="10" fontId="83" fillId="0" borderId="69" xfId="118" applyNumberFormat="1" applyFont="1" applyFill="1" applyBorder="1"/>
    <xf numFmtId="0" fontId="9" fillId="0" borderId="26" xfId="60" applyFont="1" applyBorder="1"/>
    <xf numFmtId="165" fontId="9" fillId="0" borderId="26" xfId="60" applyNumberFormat="1" applyFont="1" applyBorder="1"/>
    <xf numFmtId="0" fontId="9" fillId="0" borderId="28" xfId="60" applyFont="1" applyBorder="1"/>
    <xf numFmtId="165" fontId="9" fillId="0" borderId="0" xfId="60" applyNumberFormat="1" applyFont="1" applyFill="1" applyBorder="1"/>
    <xf numFmtId="0" fontId="9" fillId="0" borderId="15" xfId="60" applyFont="1" applyFill="1" applyBorder="1"/>
    <xf numFmtId="0" fontId="9" fillId="0" borderId="12" xfId="60" applyFont="1" applyFill="1" applyBorder="1"/>
    <xf numFmtId="165" fontId="9" fillId="0" borderId="12" xfId="60" applyNumberFormat="1" applyFont="1" applyFill="1" applyBorder="1"/>
    <xf numFmtId="0" fontId="9" fillId="0" borderId="13" xfId="60" applyFont="1" applyFill="1" applyBorder="1"/>
    <xf numFmtId="0" fontId="85" fillId="0" borderId="0" xfId="0" applyFont="1" applyFill="1"/>
    <xf numFmtId="0" fontId="44" fillId="8" borderId="27" xfId="60" applyFont="1" applyFill="1" applyBorder="1" applyAlignment="1">
      <alignment horizontal="center"/>
    </xf>
    <xf numFmtId="185" fontId="44" fillId="8" borderId="26" xfId="60" applyNumberFormat="1" applyFont="1" applyFill="1" applyBorder="1" applyAlignment="1">
      <alignment horizontal="center"/>
    </xf>
    <xf numFmtId="0" fontId="44" fillId="8" borderId="26" xfId="60" applyFont="1" applyFill="1" applyBorder="1" applyAlignment="1">
      <alignment horizontal="center"/>
    </xf>
    <xf numFmtId="0" fontId="44" fillId="8" borderId="28" xfId="60" applyFont="1" applyFill="1" applyBorder="1" applyAlignment="1">
      <alignment horizontal="center"/>
    </xf>
    <xf numFmtId="0" fontId="52" fillId="0" borderId="14" xfId="60" applyFont="1" applyBorder="1"/>
    <xf numFmtId="185" fontId="52" fillId="0" borderId="0" xfId="60" applyNumberFormat="1" applyFont="1" applyBorder="1"/>
    <xf numFmtId="0" fontId="54" fillId="0" borderId="14" xfId="60" applyFont="1" applyBorder="1"/>
    <xf numFmtId="185" fontId="54" fillId="0" borderId="0" xfId="60" applyNumberFormat="1" applyFont="1" applyBorder="1"/>
    <xf numFmtId="0" fontId="56" fillId="0" borderId="0" xfId="0" applyFont="1" applyFill="1" applyBorder="1"/>
    <xf numFmtId="0" fontId="56" fillId="0" borderId="35" xfId="0" applyFont="1" applyBorder="1"/>
    <xf numFmtId="189" fontId="56" fillId="0" borderId="36" xfId="14" applyNumberFormat="1" applyFont="1" applyFill="1" applyBorder="1"/>
    <xf numFmtId="182" fontId="56" fillId="0" borderId="36" xfId="14" applyNumberFormat="1" applyFont="1" applyFill="1" applyBorder="1"/>
    <xf numFmtId="182" fontId="56" fillId="0" borderId="37" xfId="14" applyNumberFormat="1" applyFont="1" applyFill="1" applyBorder="1"/>
    <xf numFmtId="0" fontId="56" fillId="0" borderId="38" xfId="0" applyFont="1" applyBorder="1"/>
    <xf numFmtId="185" fontId="56" fillId="0" borderId="10" xfId="0" applyNumberFormat="1" applyFont="1" applyBorder="1"/>
    <xf numFmtId="0" fontId="57" fillId="0" borderId="10" xfId="0" applyFont="1" applyFill="1" applyBorder="1"/>
    <xf numFmtId="0" fontId="57" fillId="0" borderId="39" xfId="0" applyFont="1" applyFill="1" applyBorder="1"/>
    <xf numFmtId="0" fontId="58" fillId="0" borderId="70" xfId="0" applyFont="1" applyBorder="1"/>
    <xf numFmtId="189" fontId="58" fillId="0" borderId="71" xfId="14" applyNumberFormat="1" applyFont="1" applyBorder="1"/>
    <xf numFmtId="182" fontId="58" fillId="0" borderId="71" xfId="14" applyNumberFormat="1" applyFont="1" applyBorder="1"/>
    <xf numFmtId="182" fontId="58" fillId="0" borderId="72" xfId="14" applyNumberFormat="1" applyFont="1" applyBorder="1"/>
    <xf numFmtId="182" fontId="51" fillId="0" borderId="0" xfId="60" applyNumberFormat="1" applyFont="1" applyBorder="1"/>
    <xf numFmtId="188" fontId="51" fillId="0" borderId="0" xfId="60" applyNumberFormat="1" applyFont="1" applyBorder="1"/>
    <xf numFmtId="182" fontId="47" fillId="0" borderId="0" xfId="0" applyNumberFormat="1" applyFont="1" applyBorder="1" applyAlignment="1">
      <alignment wrapText="1"/>
    </xf>
    <xf numFmtId="182" fontId="48" fillId="0" borderId="16" xfId="14" applyNumberFormat="1" applyFont="1" applyBorder="1"/>
    <xf numFmtId="182" fontId="47" fillId="0" borderId="16" xfId="14" applyNumberFormat="1" applyFont="1" applyBorder="1"/>
    <xf numFmtId="192" fontId="43" fillId="0" borderId="0" xfId="66" applyNumberFormat="1" applyFont="1" applyFill="1"/>
    <xf numFmtId="10" fontId="43" fillId="0" borderId="0" xfId="66" applyNumberFormat="1" applyFont="1"/>
    <xf numFmtId="0" fontId="0" fillId="0" borderId="0" xfId="0"/>
    <xf numFmtId="0" fontId="9" fillId="0" borderId="0" xfId="0" applyFont="1"/>
    <xf numFmtId="0" fontId="9" fillId="0" borderId="14" xfId="406" applyFont="1" applyFill="1" applyBorder="1"/>
    <xf numFmtId="0" fontId="41" fillId="0" borderId="0" xfId="0" applyFont="1" applyFill="1"/>
    <xf numFmtId="0" fontId="100" fillId="0" borderId="0" xfId="393" applyFont="1" applyFill="1" applyBorder="1"/>
    <xf numFmtId="0" fontId="80" fillId="0" borderId="0" xfId="0" applyFont="1"/>
    <xf numFmtId="191" fontId="43" fillId="0" borderId="0" xfId="66" applyNumberFormat="1" applyFont="1"/>
    <xf numFmtId="0" fontId="102" fillId="0" borderId="20" xfId="0" applyFont="1" applyBorder="1"/>
    <xf numFmtId="182" fontId="103" fillId="0" borderId="0" xfId="0" applyNumberFormat="1" applyFont="1" applyBorder="1" applyAlignment="1">
      <alignment wrapText="1"/>
    </xf>
    <xf numFmtId="9" fontId="103" fillId="0" borderId="34" xfId="66" applyFont="1" applyBorder="1"/>
    <xf numFmtId="0" fontId="104" fillId="0" borderId="0" xfId="399" applyFont="1"/>
    <xf numFmtId="0" fontId="9" fillId="0" borderId="15" xfId="405" applyFont="1" applyBorder="1"/>
    <xf numFmtId="0" fontId="9" fillId="0" borderId="11" xfId="406" applyFont="1" applyFill="1" applyBorder="1"/>
    <xf numFmtId="0" fontId="9" fillId="0" borderId="12" xfId="405" applyFont="1" applyBorder="1"/>
    <xf numFmtId="0" fontId="9" fillId="0" borderId="13" xfId="405" applyFont="1" applyBorder="1"/>
    <xf numFmtId="0" fontId="105" fillId="0" borderId="0" xfId="393" applyFont="1" applyFill="1" applyBorder="1"/>
    <xf numFmtId="0" fontId="107" fillId="0" borderId="0" xfId="393" applyFont="1" applyFill="1" applyBorder="1"/>
    <xf numFmtId="0" fontId="107" fillId="0" borderId="0" xfId="429" applyFont="1" applyFill="1" applyBorder="1" applyAlignment="1"/>
    <xf numFmtId="182" fontId="43" fillId="0" borderId="0" xfId="14" applyNumberFormat="1" applyFont="1"/>
    <xf numFmtId="165" fontId="43" fillId="0" borderId="0" xfId="14" applyFont="1"/>
    <xf numFmtId="37" fontId="43" fillId="0" borderId="0" xfId="14" applyNumberFormat="1" applyFont="1"/>
    <xf numFmtId="166" fontId="43" fillId="0" borderId="0" xfId="14" applyNumberFormat="1" applyFont="1"/>
    <xf numFmtId="0" fontId="79" fillId="0" borderId="0" xfId="60" applyFont="1"/>
    <xf numFmtId="184" fontId="44" fillId="0" borderId="16" xfId="211" applyNumberFormat="1" applyFont="1" applyBorder="1"/>
    <xf numFmtId="166" fontId="43" fillId="49" borderId="0" xfId="14" applyNumberFormat="1" applyFont="1" applyFill="1"/>
    <xf numFmtId="166" fontId="43" fillId="49" borderId="4" xfId="14" applyNumberFormat="1" applyFont="1" applyFill="1" applyBorder="1"/>
    <xf numFmtId="0" fontId="41" fillId="49" borderId="61" xfId="404" applyFont="1" applyFill="1" applyBorder="1" applyAlignment="1" applyProtection="1">
      <alignment horizontal="left"/>
      <protection locked="0"/>
    </xf>
    <xf numFmtId="166" fontId="43" fillId="49" borderId="79" xfId="14" applyNumberFormat="1" applyFont="1" applyFill="1" applyBorder="1"/>
    <xf numFmtId="166" fontId="44" fillId="0" borderId="80" xfId="14" applyNumberFormat="1" applyFont="1" applyBorder="1"/>
    <xf numFmtId="0" fontId="41" fillId="0" borderId="81" xfId="404" applyFont="1" applyBorder="1" applyAlignment="1" applyProtection="1">
      <alignment horizontal="right"/>
      <protection locked="0"/>
    </xf>
    <xf numFmtId="166" fontId="43" fillId="0" borderId="16" xfId="14" applyNumberFormat="1" applyFont="1" applyBorder="1"/>
    <xf numFmtId="166" fontId="44" fillId="0" borderId="12" xfId="14" applyNumberFormat="1" applyFont="1" applyBorder="1"/>
    <xf numFmtId="166" fontId="43" fillId="0" borderId="12" xfId="14" applyNumberFormat="1" applyFont="1" applyBorder="1"/>
    <xf numFmtId="166" fontId="43" fillId="0" borderId="4" xfId="14" applyNumberFormat="1" applyFont="1" applyBorder="1"/>
    <xf numFmtId="182" fontId="53" fillId="0" borderId="0" xfId="14" applyNumberFormat="1" applyFont="1"/>
    <xf numFmtId="165" fontId="53" fillId="0" borderId="0" xfId="14" applyFont="1"/>
    <xf numFmtId="0" fontId="79" fillId="50" borderId="6" xfId="404" applyFont="1" applyFill="1" applyBorder="1" applyAlignment="1">
      <alignment horizontal="center" vertical="center" wrapText="1"/>
    </xf>
    <xf numFmtId="0" fontId="1" fillId="0" borderId="0" xfId="470"/>
    <xf numFmtId="0" fontId="9" fillId="0" borderId="0" xfId="404" applyFont="1"/>
    <xf numFmtId="0" fontId="9" fillId="0" borderId="0" xfId="404" applyFont="1" applyAlignment="1">
      <alignment vertical="center"/>
    </xf>
    <xf numFmtId="0" fontId="9" fillId="0" borderId="6" xfId="404" applyFont="1" applyBorder="1" applyAlignment="1">
      <alignment horizontal="center" vertical="center" wrapText="1"/>
    </xf>
    <xf numFmtId="6" fontId="9" fillId="0" borderId="0" xfId="404" applyNumberFormat="1" applyFont="1"/>
    <xf numFmtId="0" fontId="108" fillId="0" borderId="0" xfId="404" applyFont="1" applyAlignment="1">
      <alignment vertical="center"/>
    </xf>
    <xf numFmtId="0" fontId="9" fillId="0" borderId="0" xfId="404" applyFont="1" applyAlignment="1">
      <alignment horizontal="left" vertical="center" indent="4"/>
    </xf>
    <xf numFmtId="0" fontId="109" fillId="0" borderId="0" xfId="404" applyFont="1" applyAlignment="1">
      <alignment horizontal="left" vertical="center" indent="4"/>
    </xf>
    <xf numFmtId="0" fontId="9" fillId="0" borderId="0" xfId="404"/>
    <xf numFmtId="0" fontId="41" fillId="0" borderId="0" xfId="404" applyFont="1"/>
    <xf numFmtId="0" fontId="60" fillId="0" borderId="0" xfId="470" applyFont="1" applyAlignment="1">
      <alignment vertical="center"/>
    </xf>
    <xf numFmtId="0" fontId="59" fillId="0" borderId="0" xfId="470" applyFont="1" applyAlignment="1">
      <alignment horizontal="center" vertical="center"/>
    </xf>
    <xf numFmtId="0" fontId="73" fillId="0" borderId="12" xfId="393" applyFont="1" applyFill="1" applyBorder="1" applyAlignment="1">
      <alignment horizontal="center" vertical="center" wrapText="1"/>
    </xf>
    <xf numFmtId="0" fontId="1" fillId="0" borderId="0" xfId="399" applyFont="1"/>
    <xf numFmtId="191" fontId="1" fillId="0" borderId="0" xfId="66" applyNumberFormat="1" applyFont="1"/>
    <xf numFmtId="190" fontId="1" fillId="0" borderId="0" xfId="14" applyNumberFormat="1" applyFont="1"/>
    <xf numFmtId="0" fontId="9" fillId="0" borderId="27" xfId="60" applyFont="1" applyBorder="1" applyAlignment="1">
      <alignment wrapText="1"/>
    </xf>
    <xf numFmtId="0" fontId="81" fillId="0" borderId="26" xfId="405" applyFont="1" applyBorder="1" applyAlignment="1">
      <alignment wrapText="1"/>
    </xf>
    <xf numFmtId="0" fontId="81" fillId="0" borderId="28" xfId="405" applyFont="1" applyBorder="1" applyAlignment="1">
      <alignment wrapText="1"/>
    </xf>
    <xf numFmtId="0" fontId="9" fillId="0" borderId="11" xfId="60" applyFont="1" applyBorder="1" applyAlignment="1">
      <alignment wrapText="1"/>
    </xf>
    <xf numFmtId="0" fontId="9" fillId="0" borderId="12" xfId="60" applyFont="1" applyBorder="1" applyAlignment="1">
      <alignment wrapText="1"/>
    </xf>
    <xf numFmtId="0" fontId="9" fillId="0" borderId="13" xfId="60" applyFont="1" applyBorder="1" applyAlignment="1">
      <alignment wrapText="1"/>
    </xf>
    <xf numFmtId="0" fontId="9" fillId="0" borderId="14" xfId="60" applyFont="1" applyBorder="1" applyAlignment="1">
      <alignment wrapText="1"/>
    </xf>
    <xf numFmtId="0" fontId="9" fillId="0" borderId="0" xfId="60" applyFont="1" applyBorder="1" applyAlignment="1">
      <alignment wrapText="1"/>
    </xf>
    <xf numFmtId="0" fontId="9" fillId="0" borderId="15" xfId="60" applyFont="1" applyBorder="1" applyAlignment="1">
      <alignment wrapText="1"/>
    </xf>
    <xf numFmtId="0" fontId="53" fillId="50" borderId="57" xfId="60" applyFont="1" applyFill="1" applyBorder="1" applyAlignment="1">
      <alignment horizontal="center" vertical="center" wrapText="1"/>
    </xf>
    <xf numFmtId="0" fontId="53" fillId="50" borderId="58" xfId="60" applyFont="1" applyFill="1" applyBorder="1" applyAlignment="1">
      <alignment horizontal="center" vertical="center" wrapText="1"/>
    </xf>
    <xf numFmtId="0" fontId="53" fillId="50" borderId="59" xfId="60" applyFont="1" applyFill="1" applyBorder="1" applyAlignment="1">
      <alignment horizontal="center" vertical="center" wrapText="1"/>
    </xf>
    <xf numFmtId="0" fontId="53" fillId="50" borderId="56" xfId="60" applyFont="1" applyFill="1" applyBorder="1" applyAlignment="1">
      <alignment horizontal="center" vertical="center" wrapText="1"/>
    </xf>
    <xf numFmtId="0" fontId="53" fillId="50" borderId="7" xfId="60" applyFont="1" applyFill="1" applyBorder="1" applyAlignment="1">
      <alignment horizontal="center" vertical="center" wrapText="1"/>
    </xf>
    <xf numFmtId="0" fontId="53" fillId="50" borderId="60" xfId="60" applyFont="1" applyFill="1" applyBorder="1" applyAlignment="1">
      <alignment horizontal="center" vertical="center" wrapText="1"/>
    </xf>
    <xf numFmtId="0" fontId="53" fillId="31" borderId="10" xfId="60" applyFont="1" applyFill="1" applyBorder="1" applyAlignment="1">
      <alignment horizontal="center" vertical="center" wrapText="1"/>
    </xf>
    <xf numFmtId="0" fontId="53" fillId="31" borderId="1" xfId="60" applyFont="1" applyFill="1" applyBorder="1" applyAlignment="1">
      <alignment horizontal="center" vertical="center" wrapText="1"/>
    </xf>
    <xf numFmtId="0" fontId="53" fillId="31" borderId="9" xfId="60" applyFont="1" applyFill="1" applyBorder="1" applyAlignment="1">
      <alignment horizontal="center" vertical="center" wrapText="1"/>
    </xf>
    <xf numFmtId="0" fontId="43" fillId="27" borderId="6" xfId="404" applyFont="1" applyFill="1" applyBorder="1" applyAlignment="1">
      <alignment horizontal="center" vertical="center" wrapText="1"/>
    </xf>
    <xf numFmtId="0" fontId="44" fillId="0" borderId="0" xfId="60" applyFont="1" applyFill="1" applyAlignment="1">
      <alignment horizontal="left" wrapText="1"/>
    </xf>
    <xf numFmtId="0" fontId="44" fillId="0" borderId="7" xfId="60" applyFont="1" applyFill="1" applyBorder="1" applyAlignment="1">
      <alignment horizontal="left" wrapText="1"/>
    </xf>
    <xf numFmtId="0" fontId="53" fillId="0" borderId="10" xfId="60" applyFont="1" applyBorder="1" applyAlignment="1">
      <alignment horizontal="center" vertical="center"/>
    </xf>
    <xf numFmtId="0" fontId="53" fillId="0" borderId="1" xfId="60" applyFont="1" applyBorder="1" applyAlignment="1">
      <alignment horizontal="center" vertical="center"/>
    </xf>
    <xf numFmtId="0" fontId="53" fillId="0" borderId="9" xfId="60" applyFont="1" applyBorder="1" applyAlignment="1">
      <alignment horizontal="center" vertical="center"/>
    </xf>
    <xf numFmtId="0" fontId="53" fillId="27" borderId="83" xfId="404" applyFont="1" applyFill="1" applyBorder="1" applyAlignment="1">
      <alignment horizontal="center" vertical="center" wrapText="1"/>
    </xf>
    <xf numFmtId="0" fontId="53" fillId="27" borderId="4" xfId="404" applyFont="1" applyFill="1" applyBorder="1" applyAlignment="1">
      <alignment horizontal="center" vertical="center" wrapText="1"/>
    </xf>
    <xf numFmtId="0" fontId="53" fillId="27" borderId="82" xfId="404" applyFont="1" applyFill="1" applyBorder="1" applyAlignment="1">
      <alignment horizontal="center" vertical="center" wrapText="1"/>
    </xf>
    <xf numFmtId="0" fontId="53" fillId="28" borderId="57" xfId="404" applyFont="1" applyFill="1" applyBorder="1" applyAlignment="1">
      <alignment horizontal="center" vertical="center" wrapText="1"/>
    </xf>
    <xf numFmtId="0" fontId="53" fillId="28" borderId="58" xfId="404" applyFont="1" applyFill="1" applyBorder="1" applyAlignment="1">
      <alignment horizontal="center" vertical="center" wrapText="1"/>
    </xf>
    <xf numFmtId="0" fontId="53" fillId="28" borderId="59" xfId="404" applyFont="1" applyFill="1" applyBorder="1" applyAlignment="1">
      <alignment horizontal="center" vertical="center" wrapText="1"/>
    </xf>
    <xf numFmtId="0" fontId="53" fillId="28" borderId="56" xfId="404" applyFont="1" applyFill="1" applyBorder="1" applyAlignment="1">
      <alignment horizontal="center" vertical="center" wrapText="1"/>
    </xf>
    <xf numFmtId="0" fontId="53" fillId="28" borderId="7" xfId="404" applyFont="1" applyFill="1" applyBorder="1" applyAlignment="1">
      <alignment horizontal="center" vertical="center" wrapText="1"/>
    </xf>
    <xf numFmtId="0" fontId="53" fillId="28" borderId="60" xfId="404" applyFont="1" applyFill="1" applyBorder="1" applyAlignment="1">
      <alignment horizontal="center" vertical="center" wrapText="1"/>
    </xf>
    <xf numFmtId="0" fontId="53" fillId="29" borderId="57" xfId="404" applyFont="1" applyFill="1" applyBorder="1" applyAlignment="1">
      <alignment horizontal="center" vertical="center" wrapText="1"/>
    </xf>
    <xf numFmtId="0" fontId="53" fillId="29" borderId="58" xfId="404" applyFont="1" applyFill="1" applyBorder="1" applyAlignment="1">
      <alignment horizontal="center" vertical="center" wrapText="1"/>
    </xf>
    <xf numFmtId="0" fontId="53" fillId="29" borderId="59" xfId="404" applyFont="1" applyFill="1" applyBorder="1" applyAlignment="1">
      <alignment horizontal="center" vertical="center" wrapText="1"/>
    </xf>
    <xf numFmtId="0" fontId="53" fillId="29" borderId="56" xfId="404" applyFont="1" applyFill="1" applyBorder="1" applyAlignment="1">
      <alignment horizontal="center" vertical="center" wrapText="1"/>
    </xf>
    <xf numFmtId="0" fontId="53" fillId="29" borderId="7" xfId="404" applyFont="1" applyFill="1" applyBorder="1" applyAlignment="1">
      <alignment horizontal="center" vertical="center" wrapText="1"/>
    </xf>
    <xf numFmtId="0" fontId="53" fillId="29" borderId="60" xfId="404" applyFont="1" applyFill="1" applyBorder="1" applyAlignment="1">
      <alignment horizontal="center" vertical="center" wrapText="1"/>
    </xf>
    <xf numFmtId="0" fontId="53" fillId="30" borderId="57" xfId="60" applyFont="1" applyFill="1" applyBorder="1" applyAlignment="1">
      <alignment horizontal="center" vertical="center" wrapText="1"/>
    </xf>
    <xf numFmtId="0" fontId="53" fillId="30" borderId="58" xfId="60" applyFont="1" applyFill="1" applyBorder="1" applyAlignment="1">
      <alignment horizontal="center" vertical="center" wrapText="1"/>
    </xf>
    <xf numFmtId="0" fontId="53" fillId="30" borderId="59" xfId="60" applyFont="1" applyFill="1" applyBorder="1" applyAlignment="1">
      <alignment horizontal="center" vertical="center" wrapText="1"/>
    </xf>
    <xf numFmtId="0" fontId="53" fillId="30" borderId="56" xfId="60" applyFont="1" applyFill="1" applyBorder="1" applyAlignment="1">
      <alignment horizontal="center" vertical="center" wrapText="1"/>
    </xf>
    <xf numFmtId="0" fontId="53" fillId="30" borderId="7" xfId="60" applyFont="1" applyFill="1" applyBorder="1" applyAlignment="1">
      <alignment horizontal="center" vertical="center" wrapText="1"/>
    </xf>
    <xf numFmtId="0" fontId="53" fillId="30" borderId="60" xfId="60" applyFont="1" applyFill="1" applyBorder="1" applyAlignment="1">
      <alignment horizontal="center" vertical="center" wrapText="1"/>
    </xf>
    <xf numFmtId="0" fontId="73" fillId="0" borderId="11" xfId="393" applyFont="1" applyFill="1" applyBorder="1" applyAlignment="1">
      <alignment horizontal="center" vertical="center" wrapText="1"/>
    </xf>
    <xf numFmtId="0" fontId="73" fillId="0" borderId="12" xfId="393" applyFont="1" applyFill="1" applyBorder="1" applyAlignment="1">
      <alignment horizontal="center" vertical="center" wrapText="1"/>
    </xf>
    <xf numFmtId="0" fontId="73" fillId="0" borderId="13" xfId="393" applyFont="1" applyFill="1" applyBorder="1" applyAlignment="1">
      <alignment horizontal="center" vertical="center" wrapText="1"/>
    </xf>
    <xf numFmtId="0" fontId="73" fillId="0" borderId="27" xfId="393" applyFont="1" applyFill="1" applyBorder="1" applyAlignment="1">
      <alignment horizontal="left" vertical="center" wrapText="1"/>
    </xf>
    <xf numFmtId="0" fontId="73" fillId="0" borderId="26" xfId="393" applyFont="1" applyFill="1" applyBorder="1" applyAlignment="1">
      <alignment horizontal="left" vertical="center" wrapText="1"/>
    </xf>
    <xf numFmtId="0" fontId="73" fillId="0" borderId="28" xfId="393" applyFont="1" applyFill="1" applyBorder="1" applyAlignment="1">
      <alignment horizontal="left" vertical="center" wrapText="1"/>
    </xf>
    <xf numFmtId="0" fontId="73" fillId="0" borderId="11" xfId="393" applyFont="1" applyFill="1" applyBorder="1" applyAlignment="1">
      <alignment horizontal="left" vertical="center" wrapText="1"/>
    </xf>
    <xf numFmtId="0" fontId="73" fillId="0" borderId="12" xfId="393" applyFont="1" applyFill="1" applyBorder="1" applyAlignment="1">
      <alignment horizontal="left" vertical="center" wrapText="1"/>
    </xf>
    <xf numFmtId="0" fontId="73" fillId="0" borderId="13" xfId="393" applyFont="1" applyFill="1" applyBorder="1" applyAlignment="1">
      <alignment horizontal="left" vertical="center" wrapText="1"/>
    </xf>
    <xf numFmtId="0" fontId="73" fillId="0" borderId="31" xfId="393" applyFont="1" applyFill="1" applyBorder="1" applyAlignment="1">
      <alignment horizontal="center" vertical="center" wrapText="1"/>
    </xf>
    <xf numFmtId="0" fontId="73" fillId="0" borderId="3" xfId="393" applyFont="1" applyFill="1" applyBorder="1" applyAlignment="1">
      <alignment horizontal="center" vertical="center" wrapText="1"/>
    </xf>
    <xf numFmtId="0" fontId="73" fillId="0" borderId="32" xfId="393" applyFont="1" applyFill="1" applyBorder="1" applyAlignment="1">
      <alignment horizontal="center" vertical="center" wrapText="1"/>
    </xf>
    <xf numFmtId="0" fontId="73" fillId="0" borderId="31" xfId="393" applyFont="1" applyFill="1" applyBorder="1" applyAlignment="1">
      <alignment horizontal="left" vertical="center" wrapText="1"/>
    </xf>
    <xf numFmtId="0" fontId="73" fillId="0" borderId="3" xfId="393" applyFont="1" applyFill="1" applyBorder="1" applyAlignment="1">
      <alignment horizontal="left" vertical="center" wrapText="1"/>
    </xf>
    <xf numFmtId="0" fontId="73" fillId="0" borderId="32" xfId="393" applyFont="1" applyFill="1" applyBorder="1" applyAlignment="1">
      <alignment horizontal="left" vertical="center" wrapText="1"/>
    </xf>
    <xf numFmtId="0" fontId="9" fillId="0" borderId="6" xfId="404" applyFont="1" applyFill="1" applyBorder="1" applyAlignment="1">
      <alignment horizontal="center" vertical="center" wrapText="1"/>
    </xf>
    <xf numFmtId="0" fontId="9" fillId="0" borderId="6" xfId="404" applyFont="1" applyBorder="1" applyAlignment="1">
      <alignment horizontal="center" vertical="center"/>
    </xf>
    <xf numFmtId="6" fontId="9" fillId="0" borderId="6" xfId="404" quotePrefix="1" applyNumberFormat="1" applyFont="1" applyBorder="1" applyAlignment="1">
      <alignment horizontal="center" vertical="center"/>
    </xf>
  </cellXfs>
  <cellStyles count="471">
    <cellStyle name="*MB Hardwired" xfId="1"/>
    <cellStyle name="*MB Input Table Calc" xfId="2"/>
    <cellStyle name="*MB Normal" xfId="3"/>
    <cellStyle name="*MB Normal 2" xfId="120"/>
    <cellStyle name="*MB Placeholder" xfId="4"/>
    <cellStyle name="?? [0]_VERA" xfId="5"/>
    <cellStyle name="?????_VERA" xfId="6"/>
    <cellStyle name="??_VERA" xfId="7"/>
    <cellStyle name="_x0010_“+ˆÉ•?pý¤" xfId="8"/>
    <cellStyle name="_x0010_“+ˆÉ•?pý¤ 2" xfId="121"/>
    <cellStyle name="Actual Date" xfId="9"/>
    <cellStyle name="Actual Date 2" xfId="122"/>
    <cellStyle name="Address" xfId="10"/>
    <cellStyle name="Address 2" xfId="123"/>
    <cellStyle name="basic" xfId="11"/>
    <cellStyle name="Calc Currency (0)" xfId="12"/>
    <cellStyle name="City" xfId="13"/>
    <cellStyle name="City 2" xfId="124"/>
    <cellStyle name="Comma" xfId="14" builtinId="3"/>
    <cellStyle name="Comma  - Style1" xfId="15"/>
    <cellStyle name="Comma  - Style1 2" xfId="125"/>
    <cellStyle name="Comma  - Style2" xfId="16"/>
    <cellStyle name="Comma  - Style2 2" xfId="126"/>
    <cellStyle name="Comma  - Style3" xfId="17"/>
    <cellStyle name="Comma  - Style3 2" xfId="127"/>
    <cellStyle name="Comma  - Style4" xfId="18"/>
    <cellStyle name="Comma  - Style4 2" xfId="128"/>
    <cellStyle name="Comma  - Style5" xfId="19"/>
    <cellStyle name="Comma  - Style5 2" xfId="129"/>
    <cellStyle name="Comma  - Style6" xfId="20"/>
    <cellStyle name="Comma  - Style6 2" xfId="130"/>
    <cellStyle name="Comma  - Style7" xfId="21"/>
    <cellStyle name="Comma  - Style7 2" xfId="131"/>
    <cellStyle name="Comma  - Style8" xfId="22"/>
    <cellStyle name="Comma  - Style8 2" xfId="132"/>
    <cellStyle name="Comma 10" xfId="133"/>
    <cellStyle name="Comma 10 2" xfId="134"/>
    <cellStyle name="Comma 11" xfId="135"/>
    <cellStyle name="Comma 11 2" xfId="136"/>
    <cellStyle name="Comma 12" xfId="137"/>
    <cellStyle name="Comma 12 2" xfId="138"/>
    <cellStyle name="Comma 13" xfId="139"/>
    <cellStyle name="Comma 13 2" xfId="140"/>
    <cellStyle name="Comma 14" xfId="141"/>
    <cellStyle name="Comma 14 2" xfId="142"/>
    <cellStyle name="Comma 15" xfId="143"/>
    <cellStyle name="Comma 15 2" xfId="144"/>
    <cellStyle name="Comma 16" xfId="145"/>
    <cellStyle name="Comma 16 2" xfId="146"/>
    <cellStyle name="Comma 17" xfId="147"/>
    <cellStyle name="Comma 17 2" xfId="148"/>
    <cellStyle name="Comma 18" xfId="149"/>
    <cellStyle name="Comma 19" xfId="150"/>
    <cellStyle name="Comma 2" xfId="113"/>
    <cellStyle name="Comma 2 2" xfId="117"/>
    <cellStyle name="Comma 2 2 2" xfId="151"/>
    <cellStyle name="Comma 2 3" xfId="119"/>
    <cellStyle name="Comma 2 4" xfId="152"/>
    <cellStyle name="Comma 2 5" xfId="411"/>
    <cellStyle name="Comma 20" xfId="153"/>
    <cellStyle name="Comma 21" xfId="154"/>
    <cellStyle name="Comma 22" xfId="155"/>
    <cellStyle name="Comma 23" xfId="156"/>
    <cellStyle name="Comma 24" xfId="157"/>
    <cellStyle name="Comma 25" xfId="158"/>
    <cellStyle name="Comma 26" xfId="159"/>
    <cellStyle name="Comma 27" xfId="160"/>
    <cellStyle name="Comma 28" xfId="161"/>
    <cellStyle name="Comma 29" xfId="162"/>
    <cellStyle name="Comma 3" xfId="163"/>
    <cellStyle name="Comma 30" xfId="164"/>
    <cellStyle name="Comma 31" xfId="165"/>
    <cellStyle name="Comma 32" xfId="166"/>
    <cellStyle name="Comma 33" xfId="167"/>
    <cellStyle name="Comma 34" xfId="168"/>
    <cellStyle name="Comma 35" xfId="169"/>
    <cellStyle name="Comma 36" xfId="170"/>
    <cellStyle name="Comma 37" xfId="171"/>
    <cellStyle name="Comma 38" xfId="172"/>
    <cellStyle name="Comma 39" xfId="173"/>
    <cellStyle name="Comma 4" xfId="174"/>
    <cellStyle name="Comma 4 2" xfId="175"/>
    <cellStyle name="Comma 40" xfId="176"/>
    <cellStyle name="Comma 41" xfId="177"/>
    <cellStyle name="Comma 42" xfId="178"/>
    <cellStyle name="Comma 43" xfId="179"/>
    <cellStyle name="Comma 44" xfId="180"/>
    <cellStyle name="Comma 45" xfId="181"/>
    <cellStyle name="Comma 46" xfId="182"/>
    <cellStyle name="Comma 47" xfId="183"/>
    <cellStyle name="Comma 48" xfId="184"/>
    <cellStyle name="Comma 48 2" xfId="414"/>
    <cellStyle name="Comma 49" xfId="185"/>
    <cellStyle name="Comma 49 2" xfId="415"/>
    <cellStyle name="Comma 5" xfId="186"/>
    <cellStyle name="Comma 5 2" xfId="187"/>
    <cellStyle name="Comma 50" xfId="188"/>
    <cellStyle name="Comma 51" xfId="189"/>
    <cellStyle name="Comma 52" xfId="190"/>
    <cellStyle name="Comma 52 2" xfId="416"/>
    <cellStyle name="Comma 53" xfId="395"/>
    <cellStyle name="Comma 53 2" xfId="428"/>
    <cellStyle name="Comma 54" xfId="398"/>
    <cellStyle name="Comma 54 2" xfId="431"/>
    <cellStyle name="Comma 55" xfId="402"/>
    <cellStyle name="Comma 55 2" xfId="434"/>
    <cellStyle name="Comma 6" xfId="191"/>
    <cellStyle name="Comma 6 2" xfId="192"/>
    <cellStyle name="Comma 7" xfId="193"/>
    <cellStyle name="Comma 7 2" xfId="194"/>
    <cellStyle name="Comma 8" xfId="195"/>
    <cellStyle name="Comma 8 2" xfId="196"/>
    <cellStyle name="Comma 9" xfId="197"/>
    <cellStyle name="Comma 9 2" xfId="198"/>
    <cellStyle name="Comma0" xfId="23"/>
    <cellStyle name="Comma0 2" xfId="199"/>
    <cellStyle name="Copied" xfId="24"/>
    <cellStyle name="Copied 2" xfId="200"/>
    <cellStyle name="Currency [$0]" xfId="25"/>
    <cellStyle name="Currency [$0] 2" xfId="201"/>
    <cellStyle name="Currency [£0]" xfId="26"/>
    <cellStyle name="Currency [£0] 2" xfId="202"/>
    <cellStyle name="Currency 10" xfId="203"/>
    <cellStyle name="Currency 11" xfId="204"/>
    <cellStyle name="Currency 12" xfId="205"/>
    <cellStyle name="Currency 13" xfId="206"/>
    <cellStyle name="Currency 14" xfId="207"/>
    <cellStyle name="Currency 15" xfId="208"/>
    <cellStyle name="Currency 16" xfId="209"/>
    <cellStyle name="Currency 17" xfId="210"/>
    <cellStyle name="Currency 18" xfId="394"/>
    <cellStyle name="Currency 18 2" xfId="427"/>
    <cellStyle name="Currency 19" xfId="401"/>
    <cellStyle name="Currency 19 2" xfId="433"/>
    <cellStyle name="Currency 2" xfId="114"/>
    <cellStyle name="Currency 2 2" xfId="211"/>
    <cellStyle name="Currency 2 2 2" xfId="212"/>
    <cellStyle name="Currency 2 3" xfId="213"/>
    <cellStyle name="Currency 2 4" xfId="214"/>
    <cellStyle name="Currency 2 5" xfId="215"/>
    <cellStyle name="Currency 3" xfId="115"/>
    <cellStyle name="Currency 3 2" xfId="216"/>
    <cellStyle name="Currency 3 3" xfId="217"/>
    <cellStyle name="Currency 3 4" xfId="218"/>
    <cellStyle name="Currency 3 5" xfId="412"/>
    <cellStyle name="Currency 4" xfId="219"/>
    <cellStyle name="Currency 4 2" xfId="220"/>
    <cellStyle name="Currency 4 3" xfId="221"/>
    <cellStyle name="Currency 5" xfId="222"/>
    <cellStyle name="Currency 5 2" xfId="223"/>
    <cellStyle name="Currency 6" xfId="224"/>
    <cellStyle name="Currency 6 2" xfId="225"/>
    <cellStyle name="Currency 6 3" xfId="226"/>
    <cellStyle name="Currency 7" xfId="227"/>
    <cellStyle name="Currency 7 2" xfId="228"/>
    <cellStyle name="Currency 8" xfId="229"/>
    <cellStyle name="Currency 9" xfId="230"/>
    <cellStyle name="Currency0" xfId="27"/>
    <cellStyle name="Currency0 2" xfId="231"/>
    <cellStyle name="Date" xfId="28"/>
    <cellStyle name="Date 2" xfId="232"/>
    <cellStyle name="DateData" xfId="29"/>
    <cellStyle name="DateData 2" xfId="233"/>
    <cellStyle name="Days_from_01/21/2006" xfId="30"/>
    <cellStyle name="Dollars &amp; Cents" xfId="31"/>
    <cellStyle name="Entered" xfId="32"/>
    <cellStyle name="Entered 2" xfId="234"/>
    <cellStyle name="First_Name" xfId="33"/>
    <cellStyle name="Fixed" xfId="34"/>
    <cellStyle name="Fixed 2" xfId="235"/>
    <cellStyle name="fred" xfId="35"/>
    <cellStyle name="fred 2" xfId="236"/>
    <cellStyle name="Fred%" xfId="36"/>
    <cellStyle name="Fred% 2" xfId="237"/>
    <cellStyle name="Grey" xfId="37"/>
    <cellStyle name="HEADER" xfId="38"/>
    <cellStyle name="Header1" xfId="39"/>
    <cellStyle name="Header2" xfId="40"/>
    <cellStyle name="Heading 1" xfId="41" builtinId="16" customBuiltin="1"/>
    <cellStyle name="Heading 1 2" xfId="238"/>
    <cellStyle name="Heading 1 2 2" xfId="239"/>
    <cellStyle name="Heading 1 3" xfId="240"/>
    <cellStyle name="Heading 2" xfId="42" builtinId="17" customBuiltin="1"/>
    <cellStyle name="Heading 2 2" xfId="241"/>
    <cellStyle name="Heading 2 2 2" xfId="242"/>
    <cellStyle name="Heading 2 3" xfId="243"/>
    <cellStyle name="Heading1" xfId="43"/>
    <cellStyle name="Heading1 2" xfId="244"/>
    <cellStyle name="Heading2" xfId="44"/>
    <cellStyle name="Heading2 2" xfId="245"/>
    <cellStyle name="Hidden" xfId="45"/>
    <cellStyle name="Hidden 2" xfId="246"/>
    <cellStyle name="HIGHLIGHT" xfId="46"/>
    <cellStyle name="Input [yellow]" xfId="47"/>
    <cellStyle name="Last,_First" xfId="48"/>
    <cellStyle name="Last_Name" xfId="49"/>
    <cellStyle name="Name" xfId="50"/>
    <cellStyle name="Name 2" xfId="247"/>
    <cellStyle name="no dec" xfId="51"/>
    <cellStyle name="no dec 2" xfId="248"/>
    <cellStyle name="Normal" xfId="0" builtinId="0"/>
    <cellStyle name="Normal - Style1" xfId="52"/>
    <cellStyle name="Normal - Style1 2" xfId="249"/>
    <cellStyle name="Normal - Style2" xfId="53"/>
    <cellStyle name="Normal - Style3" xfId="54"/>
    <cellStyle name="Normal - Style4" xfId="55"/>
    <cellStyle name="Normal - Style5" xfId="56"/>
    <cellStyle name="Normal - Style6" xfId="57"/>
    <cellStyle name="Normal - Style7" xfId="58"/>
    <cellStyle name="Normal - Style8" xfId="59"/>
    <cellStyle name="Normal 10" xfId="250"/>
    <cellStyle name="Normal 10 2" xfId="404"/>
    <cellStyle name="Normal 11" xfId="251"/>
    <cellStyle name="Normal 11 2" xfId="116"/>
    <cellStyle name="Normal 12" xfId="252"/>
    <cellStyle name="Normal 12 2" xfId="253"/>
    <cellStyle name="Normal 13" xfId="254"/>
    <cellStyle name="Normal 13 2" xfId="255"/>
    <cellStyle name="Normal 14" xfId="256"/>
    <cellStyle name="Normal 14 2" xfId="257"/>
    <cellStyle name="Normal 15" xfId="258"/>
    <cellStyle name="Normal 15 2" xfId="259"/>
    <cellStyle name="Normal 15 3" xfId="260"/>
    <cellStyle name="Normal 16" xfId="261"/>
    <cellStyle name="Normal 16 2" xfId="262"/>
    <cellStyle name="Normal 17" xfId="263"/>
    <cellStyle name="Normal 17 2" xfId="264"/>
    <cellStyle name="Normal 17 3" xfId="265"/>
    <cellStyle name="Normal 17 4" xfId="266"/>
    <cellStyle name="Normal 18" xfId="267"/>
    <cellStyle name="Normal 18 2" xfId="268"/>
    <cellStyle name="Normal 19" xfId="269"/>
    <cellStyle name="Normal 19 2" xfId="270"/>
    <cellStyle name="Normal 2" xfId="112"/>
    <cellStyle name="Normal 2 10" xfId="271"/>
    <cellStyle name="Normal 2 11" xfId="397"/>
    <cellStyle name="Normal 2 11 2" xfId="430"/>
    <cellStyle name="Normal 2 11 3" xfId="470"/>
    <cellStyle name="Normal 2 12" xfId="410"/>
    <cellStyle name="Normal 2 2" xfId="272"/>
    <cellStyle name="Normal 2 2 2" xfId="273"/>
    <cellStyle name="Normal 2 2_Incentive Updates" xfId="274"/>
    <cellStyle name="Normal 2 3" xfId="275"/>
    <cellStyle name="Normal 2 3 2" xfId="276"/>
    <cellStyle name="Normal 2 4" xfId="277"/>
    <cellStyle name="Normal 2 5" xfId="278"/>
    <cellStyle name="Normal 2 5 2" xfId="279"/>
    <cellStyle name="Normal 2 6" xfId="280"/>
    <cellStyle name="Normal 2 7" xfId="281"/>
    <cellStyle name="Normal 2 8" xfId="282"/>
    <cellStyle name="Normal 2 9" xfId="283"/>
    <cellStyle name="Normal 2_Incentive Updates" xfId="284"/>
    <cellStyle name="Normal 20" xfId="285"/>
    <cellStyle name="Normal 20 2" xfId="286"/>
    <cellStyle name="Normal 21" xfId="287"/>
    <cellStyle name="Normal 21 2" xfId="288"/>
    <cellStyle name="Normal 22" xfId="289"/>
    <cellStyle name="Normal 22 2" xfId="290"/>
    <cellStyle name="Normal 23" xfId="291"/>
    <cellStyle name="Normal 23 2"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2 2" xfId="301"/>
    <cellStyle name="Normal 3 3" xfId="302"/>
    <cellStyle name="Normal 3 3 2" xfId="303"/>
    <cellStyle name="Normal 3 3 2 2" xfId="417"/>
    <cellStyle name="Normal 3 4" xfId="304"/>
    <cellStyle name="Normal 3_Incentive Updates" xfId="305"/>
    <cellStyle name="Normal 30" xfId="306"/>
    <cellStyle name="Normal 31" xfId="307"/>
    <cellStyle name="Normal 32" xfId="308"/>
    <cellStyle name="Normal 33" xfId="309"/>
    <cellStyle name="Normal 34" xfId="310"/>
    <cellStyle name="Normal 35" xfId="311"/>
    <cellStyle name="Normal 36" xfId="312"/>
    <cellStyle name="Normal 37" xfId="313"/>
    <cellStyle name="Normal 38" xfId="314"/>
    <cellStyle name="Normal 39" xfId="315"/>
    <cellStyle name="Normal 4" xfId="316"/>
    <cellStyle name="Normal 4 2" xfId="317"/>
    <cellStyle name="Normal 4 2 2" xfId="418"/>
    <cellStyle name="Normal 4 3" xfId="318"/>
    <cellStyle name="Normal 4 4" xfId="319"/>
    <cellStyle name="Normal 4 4 2" xfId="419"/>
    <cellStyle name="Normal 40" xfId="320"/>
    <cellStyle name="Normal 41" xfId="321"/>
    <cellStyle name="Normal 42" xfId="322"/>
    <cellStyle name="Normal 43" xfId="323"/>
    <cellStyle name="Normal 44" xfId="324"/>
    <cellStyle name="Normal 45" xfId="325"/>
    <cellStyle name="Normal 46" xfId="326"/>
    <cellStyle name="Normal 47" xfId="327"/>
    <cellStyle name="Normal 47 2" xfId="420"/>
    <cellStyle name="Normal 48" xfId="328"/>
    <cellStyle name="Normal 48 2" xfId="421"/>
    <cellStyle name="Normal 49" xfId="329"/>
    <cellStyle name="Normal 5" xfId="330"/>
    <cellStyle name="Normal 5 2" xfId="331"/>
    <cellStyle name="Normal 50" xfId="332"/>
    <cellStyle name="Normal 51" xfId="333"/>
    <cellStyle name="Normal 51 2" xfId="422"/>
    <cellStyle name="Normal 52" xfId="393"/>
    <cellStyle name="Normal 52 2" xfId="396"/>
    <cellStyle name="Normal 52 2 2" xfId="429"/>
    <cellStyle name="Normal 52 3" xfId="426"/>
    <cellStyle name="Normal 53" xfId="399"/>
    <cellStyle name="Normal 53 2" xfId="405"/>
    <cellStyle name="Normal 53 2 2" xfId="435"/>
    <cellStyle name="Normal 53 3" xfId="432"/>
    <cellStyle name="Normal 54" xfId="408"/>
    <cellStyle name="Normal 55" xfId="413"/>
    <cellStyle name="Normal 56" xfId="407"/>
    <cellStyle name="Normal 6" xfId="334"/>
    <cellStyle name="Normal 6 2" xfId="335"/>
    <cellStyle name="Normal 7" xfId="336"/>
    <cellStyle name="Normal 7 2" xfId="337"/>
    <cellStyle name="Normal 8" xfId="338"/>
    <cellStyle name="Normal 8 2" xfId="339"/>
    <cellStyle name="Normal 8 3" xfId="340"/>
    <cellStyle name="Normal 9" xfId="341"/>
    <cellStyle name="Normal_RRM3_Tables_(as filed)_v 08" xfId="60"/>
    <cellStyle name="Normal_RRM3_Tables_(as filed)_v 08_2010 AR Table 4 2" xfId="406"/>
    <cellStyle name="Normal_Sheet3" xfId="403"/>
    <cellStyle name="Normal_Sheet4" xfId="400"/>
    <cellStyle name="Notes" xfId="61"/>
    <cellStyle name="Owed_Amt" xfId="62"/>
    <cellStyle name="Paid_Amt" xfId="63"/>
    <cellStyle name="pb_page_heading_LS" xfId="64"/>
    <cellStyle name="Pct_of_Sales" xfId="65"/>
    <cellStyle name="Percent" xfId="66" builtinId="5"/>
    <cellStyle name="Percent [2]" xfId="67"/>
    <cellStyle name="Percent [2] 2" xfId="342"/>
    <cellStyle name="Percent 10" xfId="343"/>
    <cellStyle name="Percent 10 2" xfId="344"/>
    <cellStyle name="Percent 11" xfId="345"/>
    <cellStyle name="Percent 12" xfId="346"/>
    <cellStyle name="Percent 12 2" xfId="347"/>
    <cellStyle name="Percent 13" xfId="348"/>
    <cellStyle name="Percent 14" xfId="349"/>
    <cellStyle name="Percent 14 2" xfId="350"/>
    <cellStyle name="Percent 15" xfId="351"/>
    <cellStyle name="Percent 16" xfId="352"/>
    <cellStyle name="Percent 17" xfId="353"/>
    <cellStyle name="Percent 18" xfId="354"/>
    <cellStyle name="Percent 2" xfId="355"/>
    <cellStyle name="Percent 2 2" xfId="118"/>
    <cellStyle name="Percent 2 2 2" xfId="356"/>
    <cellStyle name="Percent 2 3" xfId="357"/>
    <cellStyle name="Percent 2 4" xfId="358"/>
    <cellStyle name="Percent 2 4 2" xfId="359"/>
    <cellStyle name="Percent 3" xfId="360"/>
    <cellStyle name="Percent 3 2" xfId="361"/>
    <cellStyle name="Percent 3 3" xfId="362"/>
    <cellStyle name="Percent 4" xfId="363"/>
    <cellStyle name="Percent 4 2" xfId="364"/>
    <cellStyle name="Percent 5" xfId="365"/>
    <cellStyle name="Percent 5 2" xfId="366"/>
    <cellStyle name="Percent 6" xfId="367"/>
    <cellStyle name="Percent 6 2" xfId="368"/>
    <cellStyle name="Percent 7" xfId="369"/>
    <cellStyle name="Percent 7 2" xfId="370"/>
    <cellStyle name="Percent 8" xfId="371"/>
    <cellStyle name="Percent 8 2" xfId="372"/>
    <cellStyle name="Percent 9" xfId="373"/>
    <cellStyle name="Phone_No" xfId="68"/>
    <cellStyle name="Remote" xfId="69"/>
    <cellStyle name="Revenue" xfId="70"/>
    <cellStyle name="RevList" xfId="71"/>
    <cellStyle name="Sales_Amt" xfId="72"/>
    <cellStyle name="SAPBEXaggData" xfId="374"/>
    <cellStyle name="SAPBEXstdData" xfId="375"/>
    <cellStyle name="SAPBorder" xfId="436"/>
    <cellStyle name="SAPDataCell" xfId="437"/>
    <cellStyle name="SAPDataTotalCell" xfId="438"/>
    <cellStyle name="SAPDimensionCell" xfId="439"/>
    <cellStyle name="SAPEditableDataCell" xfId="440"/>
    <cellStyle name="SAPEditableDataTotalCell" xfId="441"/>
    <cellStyle name="SAPEmphasized" xfId="442"/>
    <cellStyle name="SAPEmphasizedEditableDataCell" xfId="443"/>
    <cellStyle name="SAPEmphasizedEditableDataTotalCell" xfId="444"/>
    <cellStyle name="SAPEmphasizedLockedDataCell" xfId="445"/>
    <cellStyle name="SAPEmphasizedLockedDataTotalCell" xfId="446"/>
    <cellStyle name="SAPEmphasizedReadonlyDataCell" xfId="447"/>
    <cellStyle name="SAPEmphasizedReadonlyDataTotalCell" xfId="448"/>
    <cellStyle name="SAPEmphasizedTotal" xfId="449"/>
    <cellStyle name="SAPExceptionLevel1" xfId="450"/>
    <cellStyle name="SAPExceptionLevel2" xfId="451"/>
    <cellStyle name="SAPExceptionLevel3" xfId="452"/>
    <cellStyle name="SAPExceptionLevel4" xfId="453"/>
    <cellStyle name="SAPExceptionLevel5" xfId="454"/>
    <cellStyle name="SAPExceptionLevel6" xfId="455"/>
    <cellStyle name="SAPExceptionLevel7" xfId="456"/>
    <cellStyle name="SAPExceptionLevel8" xfId="457"/>
    <cellStyle name="SAPExceptionLevel9" xfId="458"/>
    <cellStyle name="SAPHierarchyCell0" xfId="459"/>
    <cellStyle name="SAPHierarchyCell1" xfId="460"/>
    <cellStyle name="SAPHierarchyCell2" xfId="461"/>
    <cellStyle name="SAPHierarchyCell3" xfId="462"/>
    <cellStyle name="SAPHierarchyCell4" xfId="463"/>
    <cellStyle name="SAPLockedDataCell" xfId="464"/>
    <cellStyle name="SAPLockedDataTotalCell" xfId="465"/>
    <cellStyle name="SAPMemberCell" xfId="466"/>
    <cellStyle name="SAPMemberTotalCell" xfId="467"/>
    <cellStyle name="SAPReadonlyDataCell" xfId="468"/>
    <cellStyle name="SAPReadonlyDataTotalCell" xfId="469"/>
    <cellStyle name="Sort_Name" xfId="73"/>
    <cellStyle name="State" xfId="74"/>
    <cellStyle name="State 2" xfId="376"/>
    <cellStyle name="Step" xfId="75"/>
    <cellStyle name="Subtotal" xfId="76"/>
    <cellStyle name="test a style" xfId="77"/>
    <cellStyle name="Total" xfId="78" builtinId="25" customBuiltin="1"/>
    <cellStyle name="Total 2" xfId="377"/>
    <cellStyle name="Total 2 2" xfId="378"/>
    <cellStyle name="Total 2 2 2" xfId="424"/>
    <cellStyle name="Total 2 3" xfId="423"/>
    <cellStyle name="Total 3" xfId="379"/>
    <cellStyle name="Total 3 2" xfId="425"/>
    <cellStyle name="Total 4" xfId="409"/>
    <cellStyle name="Unprot" xfId="79"/>
    <cellStyle name="Unprot$" xfId="80"/>
    <cellStyle name="Unprot$ 2" xfId="380"/>
    <cellStyle name="Unprotect" xfId="81"/>
    <cellStyle name="Value" xfId="82"/>
    <cellStyle name="XBodyBottom" xfId="83"/>
    <cellStyle name="XBodyBottom 2" xfId="381"/>
    <cellStyle name="XBodyCenter" xfId="84"/>
    <cellStyle name="XBodyCenter 2" xfId="382"/>
    <cellStyle name="XBodyTop" xfId="85"/>
    <cellStyle name="XBodyTop 2" xfId="383"/>
    <cellStyle name="XPivot1" xfId="86"/>
    <cellStyle name="XPivot10" xfId="87"/>
    <cellStyle name="XPivot10 2" xfId="384"/>
    <cellStyle name="XPivot11" xfId="88"/>
    <cellStyle name="XPivot11 2" xfId="385"/>
    <cellStyle name="XPivot12" xfId="89"/>
    <cellStyle name="XPivot13" xfId="90"/>
    <cellStyle name="XPivot13 2" xfId="386"/>
    <cellStyle name="XPivot14" xfId="91"/>
    <cellStyle name="XPivot14 2" xfId="387"/>
    <cellStyle name="XPivot15" xfId="92"/>
    <cellStyle name="XPivot15 2" xfId="388"/>
    <cellStyle name="XPivot2" xfId="93"/>
    <cellStyle name="XPivot3" xfId="94"/>
    <cellStyle name="XPivot4" xfId="95"/>
    <cellStyle name="XPivot4 2" xfId="389"/>
    <cellStyle name="XPivot5" xfId="96"/>
    <cellStyle name="XPivot5 2" xfId="390"/>
    <cellStyle name="XPivot6" xfId="97"/>
    <cellStyle name="XPivot6 2" xfId="391"/>
    <cellStyle name="XPivot7" xfId="98"/>
    <cellStyle name="XPivot7 2" xfId="392"/>
    <cellStyle name="XPivot9" xfId="99"/>
    <cellStyle name="XSubtotalLine0" xfId="100"/>
    <cellStyle name="XSubTotalLine1" xfId="101"/>
    <cellStyle name="XSubTotalLine2" xfId="102"/>
    <cellStyle name="XSubTotalLine3" xfId="103"/>
    <cellStyle name="XSubTotalLine4" xfId="104"/>
    <cellStyle name="XSubTotalLine5" xfId="105"/>
    <cellStyle name="XSubTotalLine6" xfId="106"/>
    <cellStyle name="XTitlesHidden" xfId="107"/>
    <cellStyle name="XTitlesUnhidden" xfId="108"/>
    <cellStyle name="XTotals" xfId="109"/>
    <cellStyle name="Year_Mth" xfId="110"/>
    <cellStyle name="Zip_Code"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util_12month_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EE%20Tool%20Com%201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s>
    <sheetDataSet>
      <sheetData sheetId="0"/>
      <sheetData sheetId="1"/>
      <sheetData sheetId="2"/>
      <sheetData sheetId="3">
        <row r="8">
          <cell r="K8">
            <v>300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showZeros="0" zoomScaleNormal="100" zoomScaleSheetLayoutView="100" workbookViewId="0">
      <selection activeCell="F12" sqref="F12"/>
    </sheetView>
  </sheetViews>
  <sheetFormatPr defaultColWidth="8" defaultRowHeight="15.75" outlineLevelRow="1"/>
  <cols>
    <col min="1" max="1" width="53.7109375" style="1" customWidth="1"/>
    <col min="2" max="2" width="19.5703125" style="16" customWidth="1"/>
    <col min="3" max="3" width="22.5703125" style="1" bestFit="1" customWidth="1"/>
    <col min="4" max="4" width="11.85546875" style="1" bestFit="1" customWidth="1"/>
    <col min="5" max="16384" width="8" style="1"/>
  </cols>
  <sheetData>
    <row r="1" spans="1:4" ht="16.5" thickBot="1">
      <c r="A1" s="14" t="s">
        <v>0</v>
      </c>
      <c r="B1" s="17" t="s">
        <v>1</v>
      </c>
      <c r="C1" s="15" t="s">
        <v>2</v>
      </c>
      <c r="D1" s="106" t="s">
        <v>3</v>
      </c>
    </row>
    <row r="2" spans="1:4" ht="16.5" thickTop="1">
      <c r="A2" s="6" t="s">
        <v>4</v>
      </c>
      <c r="B2" s="18"/>
      <c r="C2" s="7"/>
      <c r="D2" s="107"/>
    </row>
    <row r="3" spans="1:4" ht="17.25" thickBot="1">
      <c r="A3" s="234" t="s">
        <v>5</v>
      </c>
      <c r="B3" s="19"/>
      <c r="C3" s="2"/>
      <c r="D3" s="108"/>
    </row>
    <row r="4" spans="1:4" ht="48" thickBot="1">
      <c r="A4" s="8" t="s">
        <v>6</v>
      </c>
      <c r="B4" s="20" t="s">
        <v>7</v>
      </c>
      <c r="C4" s="20" t="s">
        <v>8</v>
      </c>
      <c r="D4" s="109" t="s">
        <v>9</v>
      </c>
    </row>
    <row r="5" spans="1:4">
      <c r="A5" s="9" t="s">
        <v>10</v>
      </c>
      <c r="B5" s="21">
        <f>B6</f>
        <v>1406.1295247313669</v>
      </c>
      <c r="C5" s="21">
        <f>C6</f>
        <v>1236</v>
      </c>
      <c r="D5" s="110">
        <f>B5/C5</f>
        <v>1.1376452465464133</v>
      </c>
    </row>
    <row r="6" spans="1:4" ht="15.75" customHeight="1" outlineLevel="1">
      <c r="A6" s="10" t="s">
        <v>11</v>
      </c>
      <c r="B6" s="129">
        <v>1406.1295247313669</v>
      </c>
      <c r="C6" s="130">
        <v>1236</v>
      </c>
      <c r="D6" s="131">
        <f>(B6/C6)</f>
        <v>1.1376452465464133</v>
      </c>
    </row>
    <row r="7" spans="1:4" outlineLevel="1">
      <c r="A7" s="10" t="s">
        <v>12</v>
      </c>
      <c r="B7" s="22"/>
      <c r="C7" s="222"/>
      <c r="D7" s="111"/>
    </row>
    <row r="8" spans="1:4" outlineLevel="1">
      <c r="A8" s="10" t="s">
        <v>13</v>
      </c>
      <c r="B8" s="28"/>
      <c r="C8" s="22"/>
      <c r="D8" s="111"/>
    </row>
    <row r="9" spans="1:4" outlineLevel="1">
      <c r="A9" s="10" t="s">
        <v>14</v>
      </c>
      <c r="B9" s="22"/>
      <c r="C9" s="222"/>
      <c r="D9" s="111"/>
    </row>
    <row r="10" spans="1:4" outlineLevel="1">
      <c r="A10" s="10" t="s">
        <v>15</v>
      </c>
      <c r="B10" s="22"/>
      <c r="C10" s="235"/>
      <c r="D10" s="236"/>
    </row>
    <row r="11" spans="1:4" outlineLevel="1">
      <c r="A11" s="10" t="s">
        <v>16</v>
      </c>
      <c r="B11" s="22"/>
      <c r="C11" s="235"/>
      <c r="D11" s="236"/>
    </row>
    <row r="12" spans="1:4" outlineLevel="1">
      <c r="A12" s="10" t="s">
        <v>17</v>
      </c>
      <c r="B12" s="22"/>
      <c r="C12" s="222"/>
      <c r="D12" s="111"/>
    </row>
    <row r="13" spans="1:4" ht="20.100000000000001" customHeight="1" outlineLevel="1" thickBot="1">
      <c r="A13" s="12" t="s">
        <v>18</v>
      </c>
      <c r="B13" s="23">
        <f>B6</f>
        <v>1406.1295247313669</v>
      </c>
      <c r="C13" s="23">
        <f t="shared" ref="C13:D13" si="0">C6</f>
        <v>1236</v>
      </c>
      <c r="D13" s="132">
        <f t="shared" si="0"/>
        <v>1.1376452465464133</v>
      </c>
    </row>
    <row r="14" spans="1:4" ht="20.100000000000001" customHeight="1" thickTop="1">
      <c r="A14" s="11" t="s">
        <v>19</v>
      </c>
      <c r="B14" s="24">
        <f>B15</f>
        <v>31161.434031708704</v>
      </c>
      <c r="C14" s="220"/>
      <c r="D14" s="112"/>
    </row>
    <row r="15" spans="1:4" ht="20.100000000000001" customHeight="1" outlineLevel="1">
      <c r="A15" s="10" t="s">
        <v>11</v>
      </c>
      <c r="B15" s="129">
        <v>31161.434031708704</v>
      </c>
      <c r="C15" s="4"/>
      <c r="D15" s="111"/>
    </row>
    <row r="16" spans="1:4" ht="20.100000000000001" customHeight="1" outlineLevel="1">
      <c r="A16" s="10" t="s">
        <v>12</v>
      </c>
      <c r="B16" s="22"/>
      <c r="C16" s="4"/>
      <c r="D16" s="111"/>
    </row>
    <row r="17" spans="1:5" ht="20.100000000000001" customHeight="1" outlineLevel="1">
      <c r="A17" s="10" t="s">
        <v>13</v>
      </c>
      <c r="B17" s="28"/>
      <c r="C17" s="22"/>
      <c r="D17" s="111"/>
    </row>
    <row r="18" spans="1:5" ht="20.100000000000001" customHeight="1" outlineLevel="1">
      <c r="A18" s="10" t="s">
        <v>14</v>
      </c>
      <c r="B18" s="22"/>
      <c r="C18" s="4"/>
      <c r="D18" s="111"/>
    </row>
    <row r="19" spans="1:5" ht="20.100000000000001" customHeight="1" outlineLevel="1">
      <c r="A19" s="10" t="s">
        <v>15</v>
      </c>
      <c r="B19" s="22"/>
      <c r="C19" s="235"/>
      <c r="D19" s="236"/>
    </row>
    <row r="20" spans="1:5" ht="20.100000000000001" customHeight="1" outlineLevel="1">
      <c r="A20" s="10" t="s">
        <v>16</v>
      </c>
      <c r="B20" s="22"/>
      <c r="C20" s="235"/>
      <c r="D20" s="236"/>
    </row>
    <row r="21" spans="1:5" ht="20.100000000000001" customHeight="1" outlineLevel="1">
      <c r="A21" s="10" t="s">
        <v>17</v>
      </c>
      <c r="B21" s="22"/>
      <c r="C21" s="4"/>
      <c r="D21" s="111"/>
    </row>
    <row r="22" spans="1:5" ht="20.100000000000001" customHeight="1" outlineLevel="1" thickBot="1">
      <c r="A22" s="13" t="s">
        <v>20</v>
      </c>
      <c r="B22" s="23">
        <f>B15</f>
        <v>31161.434031708704</v>
      </c>
      <c r="C22" s="223"/>
      <c r="D22" s="113">
        <f>D14</f>
        <v>0</v>
      </c>
    </row>
    <row r="23" spans="1:5" ht="20.100000000000001" customHeight="1" thickTop="1">
      <c r="A23" s="11" t="s">
        <v>21</v>
      </c>
      <c r="B23" s="30">
        <f>B24</f>
        <v>23.592424427005518</v>
      </c>
      <c r="C23" s="221">
        <f>C24</f>
        <v>18.399999999999999</v>
      </c>
      <c r="D23" s="110">
        <f>B23/C23</f>
        <v>1.2821969797285608</v>
      </c>
      <c r="E23" s="233"/>
    </row>
    <row r="24" spans="1:5" ht="20.100000000000001" customHeight="1" outlineLevel="1">
      <c r="A24" s="10" t="s">
        <v>11</v>
      </c>
      <c r="B24" s="129">
        <v>23.592424427005518</v>
      </c>
      <c r="C24" s="133">
        <v>18.399999999999999</v>
      </c>
      <c r="D24" s="131">
        <f>(B24/C24)</f>
        <v>1.2821969797285608</v>
      </c>
      <c r="E24" s="233"/>
    </row>
    <row r="25" spans="1:5" ht="20.100000000000001" customHeight="1" outlineLevel="1">
      <c r="A25" s="10" t="s">
        <v>12</v>
      </c>
      <c r="B25" s="22"/>
      <c r="C25" s="4"/>
      <c r="D25" s="111"/>
    </row>
    <row r="26" spans="1:5" ht="20.100000000000001" customHeight="1" outlineLevel="1">
      <c r="A26" s="10" t="s">
        <v>13</v>
      </c>
      <c r="B26" s="27"/>
      <c r="C26" s="29"/>
      <c r="D26" s="111"/>
    </row>
    <row r="27" spans="1:5" ht="20.100000000000001" customHeight="1" outlineLevel="1">
      <c r="A27" s="10" t="s">
        <v>14</v>
      </c>
      <c r="B27" s="22"/>
      <c r="C27" s="4"/>
      <c r="D27" s="111"/>
    </row>
    <row r="28" spans="1:5" ht="20.100000000000001" customHeight="1" outlineLevel="1">
      <c r="A28" s="10" t="s">
        <v>15</v>
      </c>
      <c r="B28" s="22"/>
      <c r="C28" s="235"/>
      <c r="D28" s="236"/>
    </row>
    <row r="29" spans="1:5" ht="20.100000000000001" customHeight="1" outlineLevel="1">
      <c r="A29" s="10" t="s">
        <v>16</v>
      </c>
      <c r="B29" s="22"/>
      <c r="C29" s="235"/>
      <c r="D29" s="236"/>
    </row>
    <row r="30" spans="1:5" ht="20.100000000000001" customHeight="1" outlineLevel="1">
      <c r="A30" s="10" t="s">
        <v>17</v>
      </c>
      <c r="B30" s="22"/>
      <c r="C30" s="4"/>
      <c r="D30" s="111"/>
    </row>
    <row r="31" spans="1:5" ht="20.100000000000001" customHeight="1" outlineLevel="1" thickBot="1">
      <c r="A31" s="12" t="s">
        <v>22</v>
      </c>
      <c r="B31" s="36">
        <f>B23</f>
        <v>23.592424427005518</v>
      </c>
      <c r="C31" s="36">
        <f>C23</f>
        <v>18.399999999999999</v>
      </c>
      <c r="D31" s="148">
        <f>B31/C31</f>
        <v>1.2821969797285608</v>
      </c>
    </row>
    <row r="32" spans="1:5" ht="20.100000000000001" customHeight="1" thickTop="1">
      <c r="A32" s="11" t="s">
        <v>23</v>
      </c>
      <c r="B32" s="24">
        <f>B33</f>
        <v>387.16797585453315</v>
      </c>
      <c r="C32" s="220"/>
      <c r="D32" s="112"/>
    </row>
    <row r="33" spans="1:4" ht="20.100000000000001" customHeight="1" outlineLevel="1">
      <c r="A33" s="10" t="s">
        <v>11</v>
      </c>
      <c r="B33" s="22">
        <v>387.16797585453315</v>
      </c>
      <c r="C33" s="4"/>
      <c r="D33" s="111"/>
    </row>
    <row r="34" spans="1:4" ht="20.100000000000001" customHeight="1" outlineLevel="1">
      <c r="A34" s="10" t="s">
        <v>12</v>
      </c>
      <c r="B34" s="22"/>
      <c r="C34" s="4"/>
      <c r="D34" s="111"/>
    </row>
    <row r="35" spans="1:4" ht="20.100000000000001" customHeight="1" outlineLevel="1">
      <c r="A35" s="10" t="s">
        <v>13</v>
      </c>
      <c r="B35" s="28"/>
      <c r="C35" s="4"/>
      <c r="D35" s="111"/>
    </row>
    <row r="36" spans="1:4" ht="20.100000000000001" customHeight="1" outlineLevel="1">
      <c r="A36" s="10" t="s">
        <v>14</v>
      </c>
      <c r="B36" s="22"/>
      <c r="C36" s="4"/>
      <c r="D36" s="111"/>
    </row>
    <row r="37" spans="1:4" ht="20.100000000000001" customHeight="1" outlineLevel="1">
      <c r="A37" s="10" t="s">
        <v>15</v>
      </c>
      <c r="B37" s="22"/>
      <c r="C37" s="235"/>
      <c r="D37" s="236"/>
    </row>
    <row r="38" spans="1:4" ht="20.100000000000001" customHeight="1" outlineLevel="1">
      <c r="A38" s="10" t="s">
        <v>16</v>
      </c>
      <c r="B38" s="22"/>
      <c r="C38" s="235"/>
      <c r="D38" s="236"/>
    </row>
    <row r="39" spans="1:4" ht="20.100000000000001" customHeight="1" outlineLevel="1">
      <c r="A39" s="10" t="s">
        <v>17</v>
      </c>
      <c r="B39" s="22"/>
      <c r="C39" s="4"/>
      <c r="D39" s="111"/>
    </row>
    <row r="40" spans="1:4" ht="20.100000000000001" customHeight="1" outlineLevel="1" thickBot="1">
      <c r="A40" s="12" t="s">
        <v>24</v>
      </c>
      <c r="B40" s="26">
        <f>B32</f>
        <v>387.16797585453315</v>
      </c>
      <c r="C40" s="224"/>
      <c r="D40" s="114"/>
    </row>
    <row r="41" spans="1:4" ht="20.100000000000001" customHeight="1" thickTop="1">
      <c r="A41" s="11" t="s">
        <v>25</v>
      </c>
      <c r="B41" s="24">
        <f>B42</f>
        <v>292.19216932950098</v>
      </c>
      <c r="C41" s="220">
        <f>C42</f>
        <v>226</v>
      </c>
      <c r="D41" s="112">
        <f>B41/C41</f>
        <v>1.292885704997792</v>
      </c>
    </row>
    <row r="42" spans="1:4" ht="20.100000000000001" customHeight="1" outlineLevel="1">
      <c r="A42" s="3" t="s">
        <v>11</v>
      </c>
      <c r="B42" s="129">
        <v>292.19216932950098</v>
      </c>
      <c r="C42" s="4">
        <v>226</v>
      </c>
      <c r="D42" s="131">
        <f>(B42/C42)</f>
        <v>1.292885704997792</v>
      </c>
    </row>
    <row r="43" spans="1:4" ht="20.100000000000001" customHeight="1" outlineLevel="1">
      <c r="A43" s="3" t="s">
        <v>12</v>
      </c>
      <c r="B43" s="25"/>
      <c r="C43" s="4"/>
      <c r="D43" s="111"/>
    </row>
    <row r="44" spans="1:4" ht="20.100000000000001" customHeight="1" outlineLevel="1">
      <c r="A44" s="3" t="s">
        <v>13</v>
      </c>
      <c r="B44" s="31"/>
      <c r="C44" s="4"/>
      <c r="D44" s="111"/>
    </row>
    <row r="45" spans="1:4" ht="20.100000000000001" customHeight="1" outlineLevel="1">
      <c r="A45" s="3" t="s">
        <v>14</v>
      </c>
      <c r="B45" s="25"/>
      <c r="C45" s="4"/>
      <c r="D45" s="111"/>
    </row>
    <row r="46" spans="1:4" ht="20.100000000000001" customHeight="1" outlineLevel="1">
      <c r="A46" s="10" t="s">
        <v>15</v>
      </c>
      <c r="B46" s="25"/>
      <c r="C46" s="235"/>
      <c r="D46" s="236"/>
    </row>
    <row r="47" spans="1:4" ht="20.100000000000001" customHeight="1" outlineLevel="1">
      <c r="A47" s="10" t="s">
        <v>16</v>
      </c>
      <c r="B47" s="25"/>
      <c r="C47" s="235"/>
      <c r="D47" s="236"/>
    </row>
    <row r="48" spans="1:4" ht="20.100000000000001" customHeight="1" outlineLevel="1">
      <c r="A48" s="10" t="s">
        <v>17</v>
      </c>
      <c r="B48" s="25"/>
      <c r="C48" s="4"/>
      <c r="D48" s="111"/>
    </row>
    <row r="49" spans="1:4" ht="20.100000000000001" customHeight="1" outlineLevel="1" thickBot="1">
      <c r="A49" s="5" t="s">
        <v>26</v>
      </c>
      <c r="B49" s="23">
        <f>B41</f>
        <v>292.19216932950098</v>
      </c>
      <c r="C49" s="23">
        <f>C41</f>
        <v>226</v>
      </c>
      <c r="D49" s="132">
        <f>B49/C49</f>
        <v>1.292885704997792</v>
      </c>
    </row>
    <row r="50" spans="1:4" ht="16.5" thickTop="1">
      <c r="A50" s="140" t="s">
        <v>27</v>
      </c>
      <c r="B50" s="141"/>
      <c r="C50" s="142"/>
      <c r="D50" s="143"/>
    </row>
    <row r="51" spans="1:4">
      <c r="A51" s="136" t="s">
        <v>28</v>
      </c>
      <c r="B51" s="137"/>
      <c r="C51" s="2"/>
      <c r="D51" s="108"/>
    </row>
    <row r="52" spans="1:4">
      <c r="A52" s="138" t="s">
        <v>29</v>
      </c>
      <c r="B52" s="137"/>
      <c r="C52" s="2"/>
      <c r="D52" s="108"/>
    </row>
    <row r="53" spans="1:4">
      <c r="A53" s="138" t="s">
        <v>30</v>
      </c>
      <c r="B53" s="137"/>
      <c r="C53" s="2"/>
      <c r="D53" s="108"/>
    </row>
    <row r="54" spans="1:4">
      <c r="A54" s="138" t="s">
        <v>31</v>
      </c>
      <c r="B54" s="137"/>
      <c r="C54" s="2"/>
      <c r="D54" s="108"/>
    </row>
    <row r="55" spans="1:4">
      <c r="A55" s="138" t="s">
        <v>32</v>
      </c>
      <c r="B55" s="137"/>
      <c r="C55" s="2"/>
      <c r="D55" s="108"/>
    </row>
    <row r="56" spans="1:4">
      <c r="A56" s="136" t="s">
        <v>33</v>
      </c>
      <c r="B56" s="137"/>
      <c r="C56" s="2"/>
      <c r="D56" s="108"/>
    </row>
    <row r="57" spans="1:4">
      <c r="A57" s="136" t="s">
        <v>34</v>
      </c>
      <c r="B57" s="137"/>
      <c r="C57" s="2"/>
      <c r="D57" s="108"/>
    </row>
    <row r="58" spans="1:4">
      <c r="A58" s="144" t="s">
        <v>35</v>
      </c>
      <c r="B58" s="145"/>
      <c r="C58" s="146"/>
      <c r="D58" s="147"/>
    </row>
    <row r="61" spans="1:4">
      <c r="B61" s="225"/>
      <c r="C61" s="226"/>
    </row>
    <row r="62" spans="1:4">
      <c r="C62" s="38"/>
    </row>
    <row r="63" spans="1:4">
      <c r="C63" s="38"/>
    </row>
  </sheetData>
  <pageMargins left="0.75" right="0.75" top="1" bottom="1" header="0.5" footer="0.5"/>
  <pageSetup scale="58" orientation="portrait" horizontalDpi="1200" verticalDpi="1200" r:id="rId1"/>
  <headerFooter alignWithMargins="0">
    <oddHeader>&amp;CPacific Gas and Electric Company EE Programs 2016 Annual Report - May 2017</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30" sqref="A30"/>
    </sheetView>
  </sheetViews>
  <sheetFormatPr defaultRowHeight="15"/>
  <cols>
    <col min="1" max="1" width="38.42578125" style="39" customWidth="1"/>
    <col min="2" max="2" width="16.28515625" style="39" customWidth="1"/>
    <col min="3" max="3" width="15.5703125" style="39" customWidth="1"/>
    <col min="4" max="4" width="8.42578125" style="39" bestFit="1" customWidth="1"/>
    <col min="5" max="5" width="9.7109375" style="39" bestFit="1" customWidth="1"/>
    <col min="6" max="6" width="11.28515625" style="39" customWidth="1"/>
    <col min="7" max="7" width="12.42578125" style="39" customWidth="1"/>
    <col min="8" max="8" width="13.42578125" style="39" customWidth="1"/>
    <col min="9" max="9" width="11.28515625" style="39" customWidth="1"/>
    <col min="10" max="16384" width="9.140625" style="39"/>
  </cols>
  <sheetData>
    <row r="1" spans="1:9" ht="16.5" thickBot="1">
      <c r="A1" s="47"/>
      <c r="B1" s="47"/>
      <c r="C1" s="47"/>
      <c r="D1" s="47"/>
      <c r="E1" s="47"/>
      <c r="F1" s="47"/>
      <c r="G1" s="47"/>
      <c r="H1" s="47"/>
      <c r="I1" s="47"/>
    </row>
    <row r="2" spans="1:9" ht="15.75">
      <c r="A2" s="48" t="s">
        <v>36</v>
      </c>
      <c r="B2" s="49"/>
      <c r="C2" s="49"/>
      <c r="D2" s="49"/>
      <c r="E2" s="49"/>
      <c r="F2" s="49"/>
      <c r="G2" s="49"/>
      <c r="H2" s="49"/>
      <c r="I2" s="50"/>
    </row>
    <row r="3" spans="1:9" ht="15.75">
      <c r="A3" s="51" t="s">
        <v>37</v>
      </c>
      <c r="B3" s="2"/>
      <c r="C3" s="2"/>
      <c r="D3" s="2"/>
      <c r="E3" s="2"/>
      <c r="F3" s="2"/>
      <c r="G3" s="2"/>
      <c r="H3" s="2"/>
      <c r="I3" s="52"/>
    </row>
    <row r="4" spans="1:9" ht="66.75" thickBot="1">
      <c r="A4" s="44" t="s">
        <v>6</v>
      </c>
      <c r="B4" s="53" t="s">
        <v>38</v>
      </c>
      <c r="C4" s="53" t="s">
        <v>39</v>
      </c>
      <c r="D4" s="53" t="s">
        <v>40</v>
      </c>
      <c r="E4" s="53" t="s">
        <v>41</v>
      </c>
      <c r="F4" s="53" t="s">
        <v>42</v>
      </c>
      <c r="G4" s="53" t="s">
        <v>43</v>
      </c>
      <c r="H4" s="53" t="s">
        <v>44</v>
      </c>
      <c r="I4" s="54" t="s">
        <v>45</v>
      </c>
    </row>
    <row r="5" spans="1:9" ht="16.5" thickBot="1">
      <c r="A5" s="55" t="s">
        <v>46</v>
      </c>
      <c r="B5" s="56" t="s">
        <v>47</v>
      </c>
      <c r="C5" s="56" t="s">
        <v>47</v>
      </c>
      <c r="D5" s="56" t="s">
        <v>47</v>
      </c>
      <c r="E5" s="56" t="s">
        <v>47</v>
      </c>
      <c r="F5" s="56" t="s">
        <v>47</v>
      </c>
      <c r="G5" s="56" t="s">
        <v>47</v>
      </c>
      <c r="H5" s="56" t="s">
        <v>47</v>
      </c>
      <c r="I5" s="57" t="s">
        <v>47</v>
      </c>
    </row>
    <row r="6" spans="1:9" ht="16.5" thickTop="1">
      <c r="A6" s="58" t="s">
        <v>11</v>
      </c>
      <c r="B6" s="59">
        <v>1575799.7791167721</v>
      </c>
      <c r="C6" s="59">
        <v>17379821.107567906</v>
      </c>
      <c r="D6" s="59">
        <v>295.52612477717764</v>
      </c>
      <c r="E6" s="59">
        <v>3616.3764843002646</v>
      </c>
      <c r="F6" s="59">
        <v>0</v>
      </c>
      <c r="G6" s="59">
        <v>0</v>
      </c>
      <c r="H6" s="59">
        <v>93.47470818902454</v>
      </c>
      <c r="I6" s="60">
        <v>995.37399711972171</v>
      </c>
    </row>
    <row r="7" spans="1:9" ht="16.5" thickBot="1">
      <c r="A7" s="149" t="s">
        <v>48</v>
      </c>
      <c r="B7" s="150">
        <f>B6</f>
        <v>1575799.7791167721</v>
      </c>
      <c r="C7" s="150">
        <f t="shared" ref="C7:I7" si="0">C6</f>
        <v>17379821.107567906</v>
      </c>
      <c r="D7" s="150">
        <f t="shared" si="0"/>
        <v>295.52612477717764</v>
      </c>
      <c r="E7" s="150">
        <f t="shared" si="0"/>
        <v>3616.3764843002646</v>
      </c>
      <c r="F7" s="150">
        <f t="shared" si="0"/>
        <v>0</v>
      </c>
      <c r="G7" s="150">
        <f t="shared" si="0"/>
        <v>0</v>
      </c>
      <c r="H7" s="150">
        <f t="shared" si="0"/>
        <v>93.47470818902454</v>
      </c>
      <c r="I7" s="151">
        <f t="shared" si="0"/>
        <v>995.37399711972171</v>
      </c>
    </row>
    <row r="8" spans="1:9" ht="31.5" customHeight="1">
      <c r="A8" s="280" t="s">
        <v>49</v>
      </c>
      <c r="B8" s="281"/>
      <c r="C8" s="281"/>
      <c r="D8" s="281"/>
      <c r="E8" s="281"/>
      <c r="F8" s="281"/>
      <c r="G8" s="281"/>
      <c r="H8" s="281"/>
      <c r="I8" s="282"/>
    </row>
    <row r="9" spans="1:9" s="237" customFormat="1" ht="31.5" customHeight="1">
      <c r="A9" s="286" t="s">
        <v>50</v>
      </c>
      <c r="B9" s="287"/>
      <c r="C9" s="287"/>
      <c r="D9" s="287"/>
      <c r="E9" s="287"/>
      <c r="F9" s="287"/>
      <c r="G9" s="287"/>
      <c r="H9" s="287"/>
      <c r="I9" s="288"/>
    </row>
    <row r="10" spans="1:9" ht="20.25" customHeight="1" thickBot="1">
      <c r="A10" s="283" t="s">
        <v>51</v>
      </c>
      <c r="B10" s="284"/>
      <c r="C10" s="284"/>
      <c r="D10" s="284"/>
      <c r="E10" s="284"/>
      <c r="F10" s="284"/>
      <c r="G10" s="284"/>
      <c r="H10" s="284"/>
      <c r="I10" s="285"/>
    </row>
    <row r="12" spans="1:9">
      <c r="A12" s="277"/>
      <c r="E12" s="278"/>
    </row>
    <row r="13" spans="1:9">
      <c r="B13" s="279"/>
    </row>
    <row r="14" spans="1:9">
      <c r="F14" s="278"/>
    </row>
  </sheetData>
  <mergeCells count="3">
    <mergeCell ref="A8:I8"/>
    <mergeCell ref="A10:I10"/>
    <mergeCell ref="A9:I9"/>
  </mergeCells>
  <pageMargins left="0.7" right="0.7" top="0.75" bottom="0.75" header="0.3" footer="0.3"/>
  <pageSetup scale="85" orientation="landscape" r:id="rId1"/>
  <headerFooter>
    <oddHeader>&amp;CPacific Gas and Electric Company EE Programs 2016 Annual Report - May 2017</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showGridLines="0" showZeros="0" zoomScale="85" zoomScaleNormal="85" zoomScaleSheetLayoutView="100" workbookViewId="0">
      <pane xSplit="1" ySplit="6" topLeftCell="J7" activePane="bottomRight" state="frozen"/>
      <selection pane="topRight" activeCell="B1" sqref="B1"/>
      <selection pane="bottomLeft" activeCell="A7" sqref="A7"/>
      <selection pane="bottomRight" activeCell="M16" sqref="M16"/>
    </sheetView>
  </sheetViews>
  <sheetFormatPr defaultColWidth="8.85546875" defaultRowHeight="16.5"/>
  <cols>
    <col min="1" max="1" width="63.85546875" style="32" customWidth="1"/>
    <col min="2" max="3" width="16.7109375" style="1" customWidth="1"/>
    <col min="4" max="4" width="18.42578125" style="1" customWidth="1"/>
    <col min="5" max="6" width="16.7109375" style="1" customWidth="1"/>
    <col min="7" max="7" width="20.85546875" style="1" customWidth="1"/>
    <col min="8" max="8" width="16.7109375" style="1" customWidth="1"/>
    <col min="9" max="9" width="19.140625" style="1" bestFit="1" customWidth="1"/>
    <col min="10" max="10" width="20.85546875" style="1" customWidth="1"/>
    <col min="11" max="12" width="16.7109375" style="1" customWidth="1"/>
    <col min="13" max="13" width="21" style="1" customWidth="1"/>
    <col min="14" max="15" width="16.7109375" style="1" customWidth="1"/>
    <col min="16" max="16" width="19.5703125" style="1" customWidth="1"/>
    <col min="17" max="17" width="16.7109375" style="1" customWidth="1"/>
    <col min="18" max="18" width="19.5703125" style="1" customWidth="1"/>
    <col min="19" max="19" width="20.85546875" style="1" customWidth="1"/>
    <col min="20" max="20" width="20.7109375" style="1" customWidth="1"/>
    <col min="21" max="21" width="8.85546875" style="1"/>
    <col min="22" max="22" width="20.5703125" style="245" customWidth="1"/>
    <col min="23" max="23" width="9" style="245" bestFit="1" customWidth="1"/>
    <col min="24" max="24" width="21.85546875" style="246" customWidth="1"/>
    <col min="25" max="25" width="26.140625" style="245" bestFit="1" customWidth="1"/>
    <col min="26" max="33" width="8.85546875" style="245"/>
    <col min="34" max="16384" width="8.85546875" style="1"/>
  </cols>
  <sheetData>
    <row r="1" spans="1:33" s="32" customFormat="1" ht="16.899999999999999" customHeight="1">
      <c r="A1" s="299" t="s">
        <v>52</v>
      </c>
      <c r="B1" s="120"/>
      <c r="C1" s="120"/>
      <c r="D1" s="120"/>
      <c r="V1" s="261"/>
      <c r="W1" s="261"/>
      <c r="X1" s="262"/>
      <c r="Y1" s="261"/>
      <c r="Z1" s="261"/>
      <c r="AA1" s="261"/>
      <c r="AB1" s="261"/>
      <c r="AC1" s="261"/>
      <c r="AD1" s="261"/>
      <c r="AE1" s="261"/>
      <c r="AF1" s="261"/>
      <c r="AG1" s="261"/>
    </row>
    <row r="2" spans="1:33" s="32" customFormat="1">
      <c r="A2" s="299"/>
      <c r="B2" s="120"/>
      <c r="C2" s="120"/>
      <c r="D2" s="120"/>
      <c r="V2" s="261"/>
      <c r="W2" s="261"/>
      <c r="X2" s="262"/>
      <c r="Y2" s="261"/>
      <c r="Z2" s="261"/>
      <c r="AA2" s="261"/>
      <c r="AB2" s="261"/>
      <c r="AC2" s="261"/>
      <c r="AD2" s="261"/>
      <c r="AE2" s="261"/>
      <c r="AF2" s="261"/>
      <c r="AG2" s="261"/>
    </row>
    <row r="3" spans="1:33" s="32" customFormat="1">
      <c r="A3" s="300"/>
      <c r="B3" s="120"/>
      <c r="C3" s="120"/>
      <c r="D3" s="120"/>
      <c r="V3" s="261"/>
      <c r="W3" s="261"/>
      <c r="X3" s="262"/>
      <c r="Y3" s="261"/>
      <c r="Z3" s="261"/>
      <c r="AA3" s="261"/>
      <c r="AB3" s="261"/>
      <c r="AC3" s="261"/>
      <c r="AD3" s="261"/>
      <c r="AE3" s="261"/>
      <c r="AF3" s="261"/>
      <c r="AG3" s="261"/>
    </row>
    <row r="4" spans="1:33" s="32" customFormat="1">
      <c r="A4" s="301" t="s">
        <v>53</v>
      </c>
      <c r="B4" s="304" t="s">
        <v>54</v>
      </c>
      <c r="C4" s="305"/>
      <c r="D4" s="305"/>
      <c r="E4" s="305"/>
      <c r="F4" s="305"/>
      <c r="G4" s="306"/>
      <c r="H4" s="307" t="s">
        <v>55</v>
      </c>
      <c r="I4" s="308"/>
      <c r="J4" s="309"/>
      <c r="K4" s="313" t="s">
        <v>56</v>
      </c>
      <c r="L4" s="314"/>
      <c r="M4" s="315"/>
      <c r="N4" s="319" t="s">
        <v>57</v>
      </c>
      <c r="O4" s="320"/>
      <c r="P4" s="321"/>
      <c r="Q4" s="289" t="s">
        <v>58</v>
      </c>
      <c r="R4" s="290"/>
      <c r="S4" s="291"/>
      <c r="T4" s="295" t="s">
        <v>59</v>
      </c>
      <c r="V4" s="261"/>
      <c r="W4" s="261"/>
      <c r="X4" s="262"/>
      <c r="Y4" s="261"/>
      <c r="Z4" s="261"/>
      <c r="AA4" s="261"/>
      <c r="AB4" s="261"/>
      <c r="AC4" s="261"/>
      <c r="AD4" s="261"/>
      <c r="AE4" s="261"/>
      <c r="AF4" s="261"/>
      <c r="AG4" s="261"/>
    </row>
    <row r="5" spans="1:33" s="32" customFormat="1">
      <c r="A5" s="302"/>
      <c r="B5" s="298" t="s">
        <v>60</v>
      </c>
      <c r="C5" s="298"/>
      <c r="D5" s="298"/>
      <c r="E5" s="298" t="s">
        <v>61</v>
      </c>
      <c r="F5" s="298"/>
      <c r="G5" s="298"/>
      <c r="H5" s="310"/>
      <c r="I5" s="311"/>
      <c r="J5" s="312"/>
      <c r="K5" s="316"/>
      <c r="L5" s="317"/>
      <c r="M5" s="318"/>
      <c r="N5" s="322"/>
      <c r="O5" s="323"/>
      <c r="P5" s="324"/>
      <c r="Q5" s="292"/>
      <c r="R5" s="293"/>
      <c r="S5" s="294"/>
      <c r="T5" s="296"/>
      <c r="V5" s="261"/>
      <c r="W5" s="261"/>
      <c r="X5" s="262"/>
      <c r="Y5" s="261"/>
      <c r="Z5" s="261"/>
      <c r="AA5" s="261"/>
      <c r="AB5" s="261"/>
      <c r="AC5" s="261"/>
      <c r="AD5" s="261"/>
      <c r="AE5" s="261"/>
      <c r="AF5" s="261"/>
      <c r="AG5" s="261"/>
    </row>
    <row r="6" spans="1:33" s="32" customFormat="1" ht="59.45" customHeight="1">
      <c r="A6" s="303"/>
      <c r="B6" s="116" t="s">
        <v>62</v>
      </c>
      <c r="C6" s="116" t="s">
        <v>63</v>
      </c>
      <c r="D6" s="116" t="s">
        <v>64</v>
      </c>
      <c r="E6" s="116" t="s">
        <v>62</v>
      </c>
      <c r="F6" s="116" t="s">
        <v>63</v>
      </c>
      <c r="G6" s="116" t="s">
        <v>64</v>
      </c>
      <c r="H6" s="117" t="s">
        <v>62</v>
      </c>
      <c r="I6" s="117" t="s">
        <v>63</v>
      </c>
      <c r="J6" s="117" t="s">
        <v>64</v>
      </c>
      <c r="K6" s="118" t="s">
        <v>62</v>
      </c>
      <c r="L6" s="118" t="s">
        <v>63</v>
      </c>
      <c r="M6" s="118" t="s">
        <v>64</v>
      </c>
      <c r="N6" s="119" t="s">
        <v>62</v>
      </c>
      <c r="O6" s="119" t="s">
        <v>63</v>
      </c>
      <c r="P6" s="119" t="s">
        <v>64</v>
      </c>
      <c r="Q6" s="263" t="s">
        <v>62</v>
      </c>
      <c r="R6" s="263" t="s">
        <v>63</v>
      </c>
      <c r="S6" s="263" t="s">
        <v>64</v>
      </c>
      <c r="T6" s="297"/>
      <c r="V6" s="261"/>
      <c r="W6" s="261"/>
      <c r="X6" s="262"/>
      <c r="Y6" s="261"/>
      <c r="Z6" s="261"/>
      <c r="AA6" s="261"/>
      <c r="AB6" s="261"/>
      <c r="AC6" s="261"/>
      <c r="AD6" s="261"/>
      <c r="AE6" s="261"/>
      <c r="AF6" s="261"/>
      <c r="AG6" s="261"/>
    </row>
    <row r="7" spans="1:33" ht="15.75">
      <c r="A7" s="121" t="s">
        <v>65</v>
      </c>
      <c r="B7" s="260">
        <v>0</v>
      </c>
      <c r="C7" s="260">
        <v>0</v>
      </c>
      <c r="D7" s="260">
        <v>0</v>
      </c>
      <c r="E7" s="260">
        <v>0</v>
      </c>
      <c r="F7" s="260">
        <v>131496.55000000008</v>
      </c>
      <c r="G7" s="260">
        <v>22224112.750000197</v>
      </c>
      <c r="H7" s="260">
        <v>-154604</v>
      </c>
      <c r="I7" s="260">
        <v>2384000.6300000008</v>
      </c>
      <c r="J7" s="260">
        <v>77797457.860000357</v>
      </c>
      <c r="K7" s="260">
        <v>159694.94</v>
      </c>
      <c r="L7" s="260">
        <v>0</v>
      </c>
      <c r="M7" s="260">
        <v>139626349.46000049</v>
      </c>
      <c r="N7" s="260">
        <v>0</v>
      </c>
      <c r="O7" s="260">
        <v>616594.52000000025</v>
      </c>
      <c r="P7" s="260">
        <v>15051081.060000081</v>
      </c>
      <c r="Q7" s="260">
        <f t="shared" ref="Q7:S10" si="0">B7+E7+H7+K7+N7</f>
        <v>5090.9400000000023</v>
      </c>
      <c r="R7" s="260">
        <f t="shared" si="0"/>
        <v>3132091.7000000011</v>
      </c>
      <c r="S7" s="260">
        <f t="shared" si="0"/>
        <v>254699001.13000113</v>
      </c>
      <c r="T7" s="260">
        <v>248078686.02854231</v>
      </c>
      <c r="U7" s="245"/>
    </row>
    <row r="8" spans="1:33" ht="15.75">
      <c r="A8" s="121" t="s">
        <v>66</v>
      </c>
      <c r="B8" s="260">
        <v>0</v>
      </c>
      <c r="C8" s="260">
        <v>0</v>
      </c>
      <c r="D8" s="260">
        <v>2902584.1099999971</v>
      </c>
      <c r="E8" s="260">
        <v>0</v>
      </c>
      <c r="F8" s="260">
        <v>0</v>
      </c>
      <c r="G8" s="260">
        <v>6794740.5399998482</v>
      </c>
      <c r="H8" s="260">
        <v>0</v>
      </c>
      <c r="I8" s="260">
        <v>0</v>
      </c>
      <c r="J8" s="260">
        <v>31228597.440000165</v>
      </c>
      <c r="K8" s="260">
        <v>0</v>
      </c>
      <c r="L8" s="260">
        <v>0</v>
      </c>
      <c r="M8" s="260">
        <v>20072435.309999987</v>
      </c>
      <c r="N8" s="260">
        <v>0</v>
      </c>
      <c r="O8" s="260">
        <v>0</v>
      </c>
      <c r="P8" s="260">
        <v>2693971.939999999</v>
      </c>
      <c r="Q8" s="260">
        <f t="shared" si="0"/>
        <v>0</v>
      </c>
      <c r="R8" s="260">
        <f t="shared" si="0"/>
        <v>0</v>
      </c>
      <c r="S8" s="260">
        <f t="shared" si="0"/>
        <v>63692329.339999996</v>
      </c>
      <c r="T8" s="260">
        <v>72321914.01171717</v>
      </c>
      <c r="U8" s="245"/>
    </row>
    <row r="9" spans="1:33" ht="15.75">
      <c r="A9" s="121" t="s">
        <v>67</v>
      </c>
      <c r="B9" s="260">
        <v>0</v>
      </c>
      <c r="C9" s="260">
        <v>0</v>
      </c>
      <c r="D9" s="260">
        <v>2103128.1699999995</v>
      </c>
      <c r="E9" s="260">
        <v>0</v>
      </c>
      <c r="F9" s="260">
        <v>0</v>
      </c>
      <c r="G9" s="260">
        <v>7085716.4399995208</v>
      </c>
      <c r="H9" s="260">
        <v>0</v>
      </c>
      <c r="I9" s="260">
        <v>-105704</v>
      </c>
      <c r="J9" s="260">
        <v>24594878.890000045</v>
      </c>
      <c r="K9" s="260">
        <v>0</v>
      </c>
      <c r="L9" s="260">
        <v>0</v>
      </c>
      <c r="M9" s="260">
        <v>20124379.419999983</v>
      </c>
      <c r="N9" s="260">
        <v>0</v>
      </c>
      <c r="O9" s="260">
        <v>0</v>
      </c>
      <c r="P9" s="260">
        <v>4278051.9899999825</v>
      </c>
      <c r="Q9" s="260">
        <f t="shared" si="0"/>
        <v>0</v>
      </c>
      <c r="R9" s="260">
        <f t="shared" si="0"/>
        <v>-105704</v>
      </c>
      <c r="S9" s="260">
        <f t="shared" si="0"/>
        <v>58186154.909999534</v>
      </c>
      <c r="T9" s="260">
        <v>90906190.739747554</v>
      </c>
      <c r="U9" s="245"/>
    </row>
    <row r="10" spans="1:33" thickBot="1">
      <c r="A10" s="121" t="s">
        <v>68</v>
      </c>
      <c r="B10" s="259">
        <v>0</v>
      </c>
      <c r="C10" s="259">
        <v>0</v>
      </c>
      <c r="D10" s="259">
        <v>971226.69999999984</v>
      </c>
      <c r="E10" s="259">
        <v>0</v>
      </c>
      <c r="F10" s="259">
        <v>0</v>
      </c>
      <c r="G10" s="259">
        <v>0</v>
      </c>
      <c r="H10" s="259">
        <v>0</v>
      </c>
      <c r="I10" s="259">
        <v>0</v>
      </c>
      <c r="J10" s="259">
        <v>10471509.939999999</v>
      </c>
      <c r="K10" s="259">
        <v>0</v>
      </c>
      <c r="L10" s="259">
        <v>0</v>
      </c>
      <c r="M10" s="259">
        <v>6008239</v>
      </c>
      <c r="N10" s="259">
        <v>0</v>
      </c>
      <c r="O10" s="259">
        <v>0</v>
      </c>
      <c r="P10" s="259">
        <v>1356887.2200000002</v>
      </c>
      <c r="Q10" s="259">
        <f t="shared" si="0"/>
        <v>0</v>
      </c>
      <c r="R10" s="259">
        <f t="shared" si="0"/>
        <v>0</v>
      </c>
      <c r="S10" s="259">
        <f t="shared" si="0"/>
        <v>18807862.859999999</v>
      </c>
      <c r="T10" s="259">
        <v>18123347</v>
      </c>
      <c r="U10" s="245"/>
    </row>
    <row r="11" spans="1:33" thickBot="1">
      <c r="A11" s="122" t="s">
        <v>69</v>
      </c>
      <c r="B11" s="258">
        <f t="shared" ref="B11:T11" si="1">SUM(B7:B10)</f>
        <v>0</v>
      </c>
      <c r="C11" s="258">
        <f t="shared" si="1"/>
        <v>0</v>
      </c>
      <c r="D11" s="258">
        <f t="shared" si="1"/>
        <v>5976938.9799999967</v>
      </c>
      <c r="E11" s="258">
        <f t="shared" si="1"/>
        <v>0</v>
      </c>
      <c r="F11" s="258">
        <f t="shared" si="1"/>
        <v>131496.55000000008</v>
      </c>
      <c r="G11" s="258">
        <f t="shared" si="1"/>
        <v>36104569.729999565</v>
      </c>
      <c r="H11" s="258">
        <f t="shared" si="1"/>
        <v>-154604</v>
      </c>
      <c r="I11" s="258">
        <f t="shared" si="1"/>
        <v>2278296.6300000008</v>
      </c>
      <c r="J11" s="258">
        <f t="shared" si="1"/>
        <v>144092444.13000056</v>
      </c>
      <c r="K11" s="258">
        <f t="shared" si="1"/>
        <v>159694.94</v>
      </c>
      <c r="L11" s="258">
        <f t="shared" si="1"/>
        <v>0</v>
      </c>
      <c r="M11" s="258">
        <f t="shared" si="1"/>
        <v>185831403.19000044</v>
      </c>
      <c r="N11" s="258">
        <f t="shared" si="1"/>
        <v>0</v>
      </c>
      <c r="O11" s="258">
        <f t="shared" si="1"/>
        <v>616594.52000000025</v>
      </c>
      <c r="P11" s="258">
        <f t="shared" si="1"/>
        <v>23379992.21000006</v>
      </c>
      <c r="Q11" s="258">
        <f t="shared" si="1"/>
        <v>5090.9400000000023</v>
      </c>
      <c r="R11" s="258">
        <f t="shared" si="1"/>
        <v>3026387.7000000011</v>
      </c>
      <c r="S11" s="258">
        <f t="shared" si="1"/>
        <v>395385348.24000067</v>
      </c>
      <c r="T11" s="258">
        <f t="shared" si="1"/>
        <v>429430137.780007</v>
      </c>
      <c r="U11" s="245"/>
    </row>
    <row r="12" spans="1:33" ht="15.75">
      <c r="A12" s="123" t="s">
        <v>70</v>
      </c>
      <c r="B12" s="248">
        <v>0</v>
      </c>
      <c r="C12" s="248">
        <v>0</v>
      </c>
      <c r="D12" s="248">
        <v>0</v>
      </c>
      <c r="E12" s="248">
        <v>0</v>
      </c>
      <c r="F12" s="248">
        <v>0</v>
      </c>
      <c r="G12" s="248">
        <v>0</v>
      </c>
      <c r="H12" s="248">
        <v>383596.16999999946</v>
      </c>
      <c r="I12" s="248">
        <v>2622233.7500000857</v>
      </c>
      <c r="J12" s="248">
        <v>1053923.3199999793</v>
      </c>
      <c r="K12" s="248">
        <v>0</v>
      </c>
      <c r="L12" s="248">
        <v>0</v>
      </c>
      <c r="M12" s="248">
        <v>0</v>
      </c>
      <c r="N12" s="248">
        <v>0</v>
      </c>
      <c r="O12" s="248">
        <v>0</v>
      </c>
      <c r="P12" s="248">
        <v>0</v>
      </c>
      <c r="Q12" s="248">
        <f t="shared" ref="Q12:S13" si="2">B12+E12+H12+K12+N12</f>
        <v>383596.16999999946</v>
      </c>
      <c r="R12" s="248">
        <f t="shared" si="2"/>
        <v>2622233.7500000857</v>
      </c>
      <c r="S12" s="248">
        <f t="shared" si="2"/>
        <v>1053923.3199999793</v>
      </c>
      <c r="T12" s="248">
        <v>5003449.5500000007</v>
      </c>
      <c r="U12" s="245"/>
    </row>
    <row r="13" spans="1:33" thickBot="1">
      <c r="A13" s="121" t="s">
        <v>71</v>
      </c>
      <c r="B13" s="257">
        <v>0</v>
      </c>
      <c r="C13" s="257">
        <v>0</v>
      </c>
      <c r="D13" s="257">
        <v>0</v>
      </c>
      <c r="E13" s="257">
        <v>0</v>
      </c>
      <c r="F13" s="257">
        <v>0</v>
      </c>
      <c r="G13" s="257">
        <v>0</v>
      </c>
      <c r="H13" s="257">
        <v>320295.66000000003</v>
      </c>
      <c r="I13" s="257">
        <v>6738075.9700000035</v>
      </c>
      <c r="J13" s="257">
        <v>477667.86</v>
      </c>
      <c r="K13" s="257">
        <v>0</v>
      </c>
      <c r="L13" s="257">
        <v>0</v>
      </c>
      <c r="M13" s="257">
        <v>0</v>
      </c>
      <c r="N13" s="257">
        <v>0</v>
      </c>
      <c r="O13" s="257">
        <v>0</v>
      </c>
      <c r="P13" s="257">
        <v>0</v>
      </c>
      <c r="Q13" s="257">
        <f t="shared" si="2"/>
        <v>320295.66000000003</v>
      </c>
      <c r="R13" s="257">
        <f t="shared" si="2"/>
        <v>6738075.9700000035</v>
      </c>
      <c r="S13" s="257">
        <f t="shared" si="2"/>
        <v>477667.86</v>
      </c>
      <c r="T13" s="257">
        <v>12200968.449999999</v>
      </c>
      <c r="U13" s="245"/>
    </row>
    <row r="14" spans="1:33" ht="17.25" thickTop="1" thickBot="1">
      <c r="A14" s="256" t="s">
        <v>72</v>
      </c>
      <c r="B14" s="255">
        <f t="shared" ref="B14:T14" si="3">B11+B13+B12</f>
        <v>0</v>
      </c>
      <c r="C14" s="255">
        <f t="shared" si="3"/>
        <v>0</v>
      </c>
      <c r="D14" s="255">
        <f t="shared" si="3"/>
        <v>5976938.9799999967</v>
      </c>
      <c r="E14" s="255">
        <f t="shared" si="3"/>
        <v>0</v>
      </c>
      <c r="F14" s="255">
        <f t="shared" si="3"/>
        <v>131496.55000000008</v>
      </c>
      <c r="G14" s="255">
        <f t="shared" si="3"/>
        <v>36104569.729999565</v>
      </c>
      <c r="H14" s="255">
        <f t="shared" si="3"/>
        <v>549287.82999999949</v>
      </c>
      <c r="I14" s="255">
        <f t="shared" si="3"/>
        <v>11638606.350000091</v>
      </c>
      <c r="J14" s="255">
        <f t="shared" si="3"/>
        <v>145624035.31000057</v>
      </c>
      <c r="K14" s="255">
        <f t="shared" si="3"/>
        <v>159694.94</v>
      </c>
      <c r="L14" s="255">
        <f t="shared" si="3"/>
        <v>0</v>
      </c>
      <c r="M14" s="255">
        <f t="shared" si="3"/>
        <v>185831403.19000044</v>
      </c>
      <c r="N14" s="255">
        <f t="shared" si="3"/>
        <v>0</v>
      </c>
      <c r="O14" s="255">
        <f t="shared" si="3"/>
        <v>616594.52000000025</v>
      </c>
      <c r="P14" s="255">
        <f t="shared" si="3"/>
        <v>23379992.21000006</v>
      </c>
      <c r="Q14" s="255">
        <f t="shared" si="3"/>
        <v>708982.76999999955</v>
      </c>
      <c r="R14" s="255">
        <f t="shared" si="3"/>
        <v>12386697.420000091</v>
      </c>
      <c r="S14" s="255">
        <f t="shared" si="3"/>
        <v>396916939.42000067</v>
      </c>
      <c r="T14" s="255">
        <f t="shared" si="3"/>
        <v>446634555.780007</v>
      </c>
      <c r="U14" s="245"/>
    </row>
    <row r="15" spans="1:33" ht="15.75">
      <c r="A15" s="253" t="s">
        <v>73</v>
      </c>
      <c r="B15" s="254">
        <v>0</v>
      </c>
      <c r="C15" s="254">
        <v>0</v>
      </c>
      <c r="D15" s="254">
        <v>0</v>
      </c>
      <c r="E15" s="254">
        <v>0</v>
      </c>
      <c r="F15" s="254">
        <v>0</v>
      </c>
      <c r="G15" s="254">
        <v>0</v>
      </c>
      <c r="H15" s="254">
        <v>0</v>
      </c>
      <c r="I15" s="254">
        <v>0</v>
      </c>
      <c r="J15" s="254">
        <v>0</v>
      </c>
      <c r="K15" s="254">
        <v>0</v>
      </c>
      <c r="L15" s="254">
        <v>0</v>
      </c>
      <c r="M15" s="254">
        <v>0</v>
      </c>
      <c r="N15" s="254">
        <v>0</v>
      </c>
      <c r="O15" s="254">
        <v>0</v>
      </c>
      <c r="P15" s="254">
        <f>((12275913.38)*0.600442)+((530389.73)*0.600442)</f>
        <v>7689442.2519746209</v>
      </c>
      <c r="Q15" s="254">
        <f t="shared" ref="Q15:S17" si="4">B15+E15+H15+K15+N15</f>
        <v>0</v>
      </c>
      <c r="R15" s="254">
        <f t="shared" si="4"/>
        <v>0</v>
      </c>
      <c r="S15" s="254">
        <f t="shared" si="4"/>
        <v>7689442.2519746209</v>
      </c>
      <c r="T15" s="254">
        <v>8445775</v>
      </c>
      <c r="U15" s="245"/>
    </row>
    <row r="16" spans="1:33" ht="15.75">
      <c r="A16" s="253" t="s">
        <v>74</v>
      </c>
      <c r="B16" s="252">
        <v>0</v>
      </c>
      <c r="C16" s="252">
        <v>0</v>
      </c>
      <c r="D16" s="252">
        <v>0</v>
      </c>
      <c r="E16" s="252">
        <v>0</v>
      </c>
      <c r="F16" s="252">
        <v>0</v>
      </c>
      <c r="G16" s="252">
        <v>0</v>
      </c>
      <c r="H16" s="252">
        <v>0</v>
      </c>
      <c r="I16" s="252">
        <v>0</v>
      </c>
      <c r="J16" s="252">
        <v>0</v>
      </c>
      <c r="K16" s="252">
        <v>0</v>
      </c>
      <c r="L16" s="252">
        <v>0</v>
      </c>
      <c r="M16" s="252">
        <v>2224456.5499999998</v>
      </c>
      <c r="N16" s="252">
        <v>0</v>
      </c>
      <c r="O16" s="252">
        <v>0</v>
      </c>
      <c r="P16" s="252">
        <v>0</v>
      </c>
      <c r="Q16" s="252">
        <f t="shared" si="4"/>
        <v>0</v>
      </c>
      <c r="R16" s="252">
        <f t="shared" si="4"/>
        <v>0</v>
      </c>
      <c r="S16" s="252">
        <f>D16+G16+J16+M16+P16</f>
        <v>2224456.5499999998</v>
      </c>
      <c r="T16" s="252">
        <v>10000000</v>
      </c>
      <c r="U16" s="245"/>
    </row>
    <row r="17" spans="1:33" ht="15.75">
      <c r="A17" s="253" t="s">
        <v>75</v>
      </c>
      <c r="B17" s="251">
        <v>0</v>
      </c>
      <c r="C17" s="251">
        <v>0</v>
      </c>
      <c r="D17" s="251">
        <v>0</v>
      </c>
      <c r="E17" s="251">
        <v>0</v>
      </c>
      <c r="F17" s="251">
        <v>0</v>
      </c>
      <c r="G17" s="251">
        <v>105094304.8099999</v>
      </c>
      <c r="H17" s="252">
        <v>0</v>
      </c>
      <c r="I17" s="252">
        <v>0</v>
      </c>
      <c r="J17" s="252">
        <v>0</v>
      </c>
      <c r="K17" s="251">
        <v>0</v>
      </c>
      <c r="L17" s="251">
        <v>0</v>
      </c>
      <c r="M17" s="251">
        <v>0</v>
      </c>
      <c r="N17" s="251">
        <v>0</v>
      </c>
      <c r="O17" s="251">
        <v>0</v>
      </c>
      <c r="P17" s="251">
        <v>0</v>
      </c>
      <c r="Q17" s="251">
        <f t="shared" si="4"/>
        <v>0</v>
      </c>
      <c r="R17" s="251">
        <f t="shared" si="4"/>
        <v>0</v>
      </c>
      <c r="S17" s="251">
        <f t="shared" si="4"/>
        <v>105094304.8099999</v>
      </c>
      <c r="T17" s="251">
        <f>(80931055*2)+2084668</f>
        <v>163946778</v>
      </c>
      <c r="U17" s="245"/>
    </row>
    <row r="18" spans="1:33" thickBot="1">
      <c r="A18" s="124" t="s">
        <v>76</v>
      </c>
      <c r="B18" s="250">
        <f t="shared" ref="B18:T18" si="5">B17+B16+B15+B14</f>
        <v>0</v>
      </c>
      <c r="C18" s="250">
        <f t="shared" si="5"/>
        <v>0</v>
      </c>
      <c r="D18" s="250">
        <f t="shared" si="5"/>
        <v>5976938.9799999967</v>
      </c>
      <c r="E18" s="250">
        <f t="shared" si="5"/>
        <v>0</v>
      </c>
      <c r="F18" s="250">
        <f t="shared" si="5"/>
        <v>131496.55000000008</v>
      </c>
      <c r="G18" s="250">
        <f t="shared" si="5"/>
        <v>141198874.53999946</v>
      </c>
      <c r="H18" s="250">
        <f t="shared" si="5"/>
        <v>549287.82999999949</v>
      </c>
      <c r="I18" s="250">
        <f t="shared" si="5"/>
        <v>11638606.350000091</v>
      </c>
      <c r="J18" s="250">
        <f>J17+J16+J15+J14</f>
        <v>145624035.31000057</v>
      </c>
      <c r="K18" s="250">
        <f t="shared" si="5"/>
        <v>159694.94</v>
      </c>
      <c r="L18" s="250">
        <f t="shared" si="5"/>
        <v>0</v>
      </c>
      <c r="M18" s="250">
        <f>M17+M16+M15+M14</f>
        <v>188055859.74000046</v>
      </c>
      <c r="N18" s="250">
        <f t="shared" si="5"/>
        <v>0</v>
      </c>
      <c r="O18" s="250">
        <f t="shared" si="5"/>
        <v>616594.52000000025</v>
      </c>
      <c r="P18" s="250">
        <f t="shared" si="5"/>
        <v>31069434.46197468</v>
      </c>
      <c r="Q18" s="250">
        <f t="shared" si="5"/>
        <v>708982.76999999955</v>
      </c>
      <c r="R18" s="250">
        <f t="shared" si="5"/>
        <v>12386697.420000091</v>
      </c>
      <c r="S18" s="250">
        <f t="shared" si="5"/>
        <v>511925143.03197521</v>
      </c>
      <c r="T18" s="250">
        <f t="shared" si="5"/>
        <v>629027108.780007</v>
      </c>
      <c r="U18" s="245"/>
      <c r="X18" s="245"/>
    </row>
    <row r="19" spans="1:33" thickTop="1">
      <c r="A19" s="249"/>
      <c r="B19" s="248"/>
      <c r="C19" s="248"/>
      <c r="D19" s="248"/>
      <c r="E19" s="248"/>
      <c r="F19" s="248"/>
      <c r="G19" s="248"/>
      <c r="H19" s="248"/>
      <c r="I19" s="248"/>
      <c r="J19" s="248"/>
      <c r="K19" s="248"/>
      <c r="L19" s="248"/>
      <c r="M19" s="248"/>
      <c r="N19" s="248"/>
      <c r="O19" s="248"/>
      <c r="P19" s="248"/>
      <c r="Q19" s="248"/>
      <c r="R19" s="248"/>
      <c r="S19" s="248"/>
      <c r="T19" s="248"/>
      <c r="U19" s="245"/>
      <c r="X19" s="245"/>
      <c r="Y19" s="1"/>
      <c r="Z19" s="1"/>
      <c r="AA19" s="1"/>
      <c r="AB19" s="1"/>
      <c r="AC19" s="1"/>
      <c r="AD19" s="1"/>
      <c r="AE19" s="1"/>
      <c r="AF19" s="1"/>
      <c r="AG19" s="1"/>
    </row>
    <row r="20" spans="1:33" ht="15.75">
      <c r="A20" s="249" t="s">
        <v>77</v>
      </c>
      <c r="B20" s="248"/>
      <c r="C20" s="248"/>
      <c r="D20" s="248"/>
      <c r="E20" s="248"/>
      <c r="F20" s="248"/>
      <c r="G20" s="248"/>
      <c r="H20" s="248"/>
      <c r="I20" s="248"/>
      <c r="J20" s="248"/>
      <c r="K20" s="248"/>
      <c r="L20" s="248"/>
      <c r="M20" s="248"/>
      <c r="N20" s="248"/>
      <c r="O20" s="248"/>
      <c r="P20" s="248"/>
      <c r="Q20" s="248"/>
      <c r="R20" s="248"/>
      <c r="S20" s="248"/>
      <c r="T20" s="248"/>
      <c r="U20" s="245"/>
      <c r="X20" s="245"/>
      <c r="Y20" s="1"/>
      <c r="Z20" s="1"/>
      <c r="AA20" s="1"/>
      <c r="AB20" s="1"/>
      <c r="AC20" s="1"/>
      <c r="AD20" s="1"/>
      <c r="AE20" s="1"/>
      <c r="AF20" s="1"/>
      <c r="AG20" s="1"/>
    </row>
    <row r="21" spans="1:33" ht="15.75">
      <c r="A21" s="249" t="s">
        <v>78</v>
      </c>
      <c r="B21" s="248"/>
      <c r="C21" s="248"/>
      <c r="D21" s="248"/>
      <c r="E21" s="248"/>
      <c r="F21" s="248"/>
      <c r="G21" s="248"/>
      <c r="H21" s="248"/>
      <c r="I21" s="248"/>
      <c r="J21" s="248"/>
      <c r="K21" s="248"/>
      <c r="L21" s="248"/>
      <c r="M21" s="248"/>
      <c r="N21" s="248"/>
      <c r="O21" s="248"/>
      <c r="P21" s="248"/>
      <c r="Q21" s="248"/>
      <c r="R21" s="248"/>
      <c r="S21" s="248"/>
      <c r="T21" s="248"/>
      <c r="U21" s="245"/>
      <c r="X21" s="245"/>
      <c r="Y21" s="1"/>
      <c r="Z21" s="1"/>
      <c r="AA21" s="1"/>
      <c r="AB21" s="1"/>
      <c r="AC21" s="1"/>
      <c r="AD21" s="1"/>
      <c r="AE21" s="1"/>
      <c r="AF21" s="1"/>
      <c r="AG21" s="1"/>
    </row>
    <row r="22" spans="1:33" ht="15.75">
      <c r="A22" s="249" t="s">
        <v>79</v>
      </c>
      <c r="B22" s="248"/>
      <c r="C22" s="248"/>
      <c r="D22" s="248"/>
      <c r="E22" s="248"/>
      <c r="F22" s="248"/>
      <c r="G22" s="248"/>
      <c r="H22" s="248"/>
      <c r="I22" s="248"/>
      <c r="J22" s="248"/>
      <c r="K22" s="248"/>
      <c r="L22" s="248"/>
      <c r="M22" s="248"/>
      <c r="N22" s="248"/>
      <c r="O22" s="248"/>
      <c r="P22" s="248"/>
      <c r="Q22" s="248"/>
      <c r="R22" s="248"/>
      <c r="S22" s="248"/>
      <c r="T22" s="248"/>
      <c r="U22" s="245"/>
      <c r="X22" s="245"/>
      <c r="Y22" s="1"/>
      <c r="Z22" s="1"/>
      <c r="AA22" s="1"/>
      <c r="AB22" s="1"/>
      <c r="AC22" s="1"/>
      <c r="AD22" s="1"/>
      <c r="AE22" s="1"/>
      <c r="AF22" s="1"/>
      <c r="AG22" s="1"/>
    </row>
    <row r="23" spans="1:33" ht="15.75">
      <c r="A23" s="249" t="s">
        <v>80</v>
      </c>
      <c r="B23" s="248"/>
      <c r="C23" s="248"/>
      <c r="D23" s="248"/>
      <c r="E23" s="248"/>
      <c r="F23" s="248"/>
      <c r="G23" s="248"/>
      <c r="H23" s="248"/>
      <c r="I23" s="248"/>
      <c r="J23" s="248"/>
      <c r="K23" s="248"/>
      <c r="L23" s="248"/>
      <c r="M23" s="248"/>
      <c r="N23" s="248"/>
      <c r="O23" s="248"/>
      <c r="P23" s="248"/>
      <c r="Q23" s="248"/>
      <c r="R23" s="248"/>
      <c r="S23" s="248"/>
      <c r="T23" s="248"/>
      <c r="U23" s="245"/>
      <c r="X23" s="245"/>
      <c r="Y23" s="1"/>
      <c r="Z23" s="1"/>
      <c r="AA23" s="1"/>
      <c r="AB23" s="1"/>
      <c r="AC23" s="1"/>
      <c r="AD23" s="1"/>
      <c r="AE23" s="1"/>
      <c r="AF23" s="1"/>
      <c r="AG23" s="1"/>
    </row>
    <row r="24" spans="1:33" ht="15.75">
      <c r="A24" s="249" t="s">
        <v>81</v>
      </c>
      <c r="B24" s="248"/>
      <c r="C24" s="248"/>
      <c r="D24" s="248"/>
      <c r="E24" s="248"/>
      <c r="F24" s="248"/>
      <c r="G24" s="248"/>
      <c r="H24" s="248"/>
      <c r="I24" s="248"/>
      <c r="J24" s="248"/>
      <c r="K24" s="248"/>
      <c r="L24" s="248"/>
      <c r="M24" s="248"/>
      <c r="N24" s="248"/>
      <c r="O24" s="248"/>
      <c r="P24" s="248"/>
      <c r="Q24" s="248"/>
      <c r="R24" s="248"/>
      <c r="S24" s="248"/>
      <c r="T24" s="248"/>
      <c r="U24" s="245"/>
      <c r="X24" s="245"/>
      <c r="Y24" s="1"/>
      <c r="Z24" s="1"/>
      <c r="AA24" s="1"/>
      <c r="AB24" s="1"/>
      <c r="AC24" s="1"/>
      <c r="AD24" s="1"/>
      <c r="AE24" s="1"/>
      <c r="AF24" s="1"/>
      <c r="AG24" s="1"/>
    </row>
    <row r="25" spans="1:33" ht="15.75">
      <c r="A25" s="249" t="s">
        <v>82</v>
      </c>
      <c r="B25" s="248"/>
      <c r="C25" s="248"/>
      <c r="D25" s="248"/>
      <c r="E25" s="248"/>
      <c r="F25" s="248"/>
      <c r="G25" s="248"/>
      <c r="H25" s="248"/>
      <c r="I25" s="248"/>
      <c r="J25" s="248"/>
      <c r="K25" s="248"/>
      <c r="L25" s="248"/>
      <c r="M25" s="248"/>
      <c r="N25" s="248"/>
      <c r="O25" s="248"/>
      <c r="P25" s="248"/>
      <c r="Q25" s="248"/>
      <c r="R25" s="248"/>
      <c r="S25" s="248"/>
      <c r="T25" s="248"/>
      <c r="U25" s="245"/>
      <c r="X25" s="245"/>
      <c r="Y25" s="1"/>
      <c r="Z25" s="1"/>
      <c r="AA25" s="1"/>
      <c r="AB25" s="1"/>
      <c r="AC25" s="1"/>
      <c r="AD25" s="1"/>
      <c r="AE25" s="1"/>
      <c r="AF25" s="1"/>
      <c r="AG25" s="1"/>
    </row>
    <row r="26" spans="1:33" ht="15.75">
      <c r="A26" s="249"/>
      <c r="B26" s="248"/>
      <c r="C26" s="248"/>
      <c r="D26" s="248"/>
      <c r="E26" s="248"/>
      <c r="F26" s="248"/>
      <c r="G26" s="248"/>
      <c r="H26" s="248"/>
      <c r="I26" s="248"/>
      <c r="J26" s="248"/>
      <c r="K26" s="248"/>
      <c r="L26" s="248"/>
      <c r="M26" s="248"/>
      <c r="N26" s="248"/>
      <c r="O26" s="248"/>
      <c r="P26" s="248"/>
      <c r="Q26" s="248"/>
      <c r="R26" s="248"/>
      <c r="S26" s="248"/>
      <c r="T26" s="248"/>
      <c r="U26" s="245"/>
      <c r="X26" s="245"/>
      <c r="Y26" s="1"/>
      <c r="Z26" s="1"/>
      <c r="AA26" s="1"/>
      <c r="AB26" s="1"/>
      <c r="AC26" s="1"/>
      <c r="AD26" s="1"/>
      <c r="AE26" s="1"/>
      <c r="AF26" s="1"/>
      <c r="AG26" s="1"/>
    </row>
    <row r="27" spans="1:33" ht="15.75">
      <c r="A27" s="249"/>
      <c r="B27" s="248"/>
      <c r="C27" s="248"/>
      <c r="D27" s="248"/>
      <c r="E27" s="248"/>
      <c r="F27" s="248"/>
      <c r="G27" s="248"/>
      <c r="H27" s="248"/>
      <c r="I27" s="248"/>
      <c r="J27" s="248"/>
      <c r="K27" s="248"/>
      <c r="L27" s="248"/>
      <c r="M27" s="248"/>
      <c r="N27" s="248"/>
      <c r="O27" s="248"/>
      <c r="P27" s="248"/>
      <c r="Q27" s="248"/>
      <c r="R27" s="248"/>
      <c r="S27" s="248"/>
      <c r="T27" s="248"/>
      <c r="U27" s="245"/>
      <c r="X27" s="245"/>
      <c r="Y27" s="1"/>
      <c r="Z27" s="1"/>
      <c r="AA27" s="1"/>
      <c r="AB27" s="1"/>
      <c r="AC27" s="1"/>
      <c r="AD27" s="1"/>
      <c r="AE27" s="1"/>
      <c r="AF27" s="1"/>
      <c r="AG27" s="1"/>
    </row>
    <row r="28" spans="1:33" ht="15.75">
      <c r="A28" s="249"/>
      <c r="B28" s="248"/>
      <c r="C28" s="248"/>
      <c r="D28" s="248"/>
      <c r="E28" s="248"/>
      <c r="F28" s="248"/>
      <c r="G28" s="248"/>
      <c r="H28" s="248"/>
      <c r="I28" s="248"/>
      <c r="J28" s="248"/>
      <c r="K28" s="248"/>
      <c r="L28" s="248"/>
      <c r="M28" s="248"/>
      <c r="N28" s="248"/>
      <c r="O28" s="248"/>
      <c r="P28" s="248"/>
      <c r="Q28" s="248"/>
      <c r="R28" s="248"/>
      <c r="S28" s="248"/>
      <c r="T28" s="248"/>
      <c r="U28" s="245"/>
      <c r="X28" s="245"/>
      <c r="Y28" s="1"/>
      <c r="Z28" s="1"/>
      <c r="AA28" s="1"/>
      <c r="AB28" s="1"/>
      <c r="AC28" s="1"/>
      <c r="AD28" s="1"/>
      <c r="AE28" s="1"/>
      <c r="AF28" s="1"/>
      <c r="AG28" s="1"/>
    </row>
    <row r="29" spans="1:33" ht="15.75">
      <c r="A29" s="249"/>
      <c r="B29" s="248"/>
      <c r="C29" s="248"/>
      <c r="D29" s="248"/>
      <c r="E29" s="248"/>
      <c r="F29" s="248"/>
      <c r="G29" s="248"/>
      <c r="H29" s="248"/>
      <c r="I29" s="248"/>
      <c r="J29" s="248"/>
      <c r="K29" s="248"/>
      <c r="L29" s="248"/>
      <c r="M29" s="248"/>
      <c r="N29" s="248"/>
      <c r="O29" s="248"/>
      <c r="P29" s="248"/>
      <c r="Q29" s="248"/>
      <c r="R29" s="248"/>
      <c r="S29" s="248"/>
      <c r="T29" s="248"/>
      <c r="U29" s="245"/>
      <c r="X29" s="245"/>
      <c r="Y29" s="1"/>
      <c r="Z29" s="1"/>
      <c r="AA29" s="1"/>
      <c r="AB29" s="1"/>
      <c r="AC29" s="1"/>
      <c r="AD29" s="1"/>
      <c r="AE29" s="1"/>
      <c r="AF29" s="1"/>
      <c r="AG29" s="1"/>
    </row>
    <row r="30" spans="1:33" ht="15.75">
      <c r="A30" s="249"/>
      <c r="B30" s="248"/>
      <c r="C30" s="248"/>
      <c r="D30" s="248"/>
      <c r="E30" s="248"/>
      <c r="F30" s="248"/>
      <c r="G30" s="248"/>
      <c r="H30" s="248"/>
      <c r="I30" s="248"/>
      <c r="J30" s="248"/>
      <c r="K30" s="248"/>
      <c r="L30" s="248"/>
      <c r="M30" s="248"/>
      <c r="N30" s="248"/>
      <c r="O30" s="248"/>
      <c r="P30" s="248"/>
      <c r="Q30" s="248"/>
      <c r="R30" s="248"/>
      <c r="S30" s="248"/>
      <c r="T30" s="248"/>
      <c r="U30" s="245"/>
      <c r="X30" s="245"/>
      <c r="Y30" s="1"/>
      <c r="Z30" s="1"/>
      <c r="AA30" s="1"/>
      <c r="AB30" s="1"/>
      <c r="AC30" s="1"/>
      <c r="AD30" s="1"/>
      <c r="AE30" s="1"/>
      <c r="AF30" s="1"/>
      <c r="AG30" s="1"/>
    </row>
    <row r="31" spans="1:33" ht="15.75">
      <c r="A31" s="249"/>
      <c r="B31" s="248"/>
      <c r="C31" s="248"/>
      <c r="D31" s="248"/>
      <c r="E31" s="248"/>
      <c r="F31" s="248"/>
      <c r="G31" s="248"/>
      <c r="H31" s="248"/>
      <c r="I31" s="248"/>
      <c r="J31" s="248"/>
      <c r="K31" s="248"/>
      <c r="L31" s="248"/>
      <c r="M31" s="248"/>
      <c r="N31" s="248"/>
      <c r="O31" s="248"/>
      <c r="P31" s="248"/>
      <c r="Q31" s="248"/>
      <c r="R31" s="248"/>
      <c r="S31" s="248"/>
      <c r="T31" s="248"/>
      <c r="U31" s="245"/>
      <c r="X31" s="245"/>
      <c r="Y31" s="1"/>
      <c r="Z31" s="1"/>
      <c r="AA31" s="1"/>
      <c r="AB31" s="1"/>
      <c r="AC31" s="1"/>
      <c r="AD31" s="1"/>
      <c r="AE31" s="1"/>
      <c r="AF31" s="1"/>
      <c r="AG31" s="1"/>
    </row>
    <row r="32" spans="1:33" ht="15.75">
      <c r="A32" s="249"/>
      <c r="B32" s="248"/>
      <c r="C32" s="248"/>
      <c r="D32" s="248"/>
      <c r="E32" s="248"/>
      <c r="F32" s="248"/>
      <c r="G32" s="248"/>
      <c r="H32" s="248"/>
      <c r="I32" s="248"/>
      <c r="J32" s="248"/>
      <c r="K32" s="248"/>
      <c r="L32" s="248"/>
      <c r="M32" s="248"/>
      <c r="N32" s="248"/>
      <c r="O32" s="248"/>
      <c r="P32" s="248"/>
      <c r="Q32" s="248"/>
      <c r="R32" s="248"/>
      <c r="S32" s="248"/>
      <c r="T32" s="248"/>
      <c r="U32" s="245"/>
      <c r="X32" s="245"/>
      <c r="Y32" s="1"/>
      <c r="Z32" s="1"/>
      <c r="AA32" s="1"/>
      <c r="AB32" s="1"/>
      <c r="AC32" s="1"/>
      <c r="AD32" s="1"/>
      <c r="AE32" s="1"/>
      <c r="AF32" s="1"/>
      <c r="AG32" s="1"/>
    </row>
    <row r="33" spans="1:33" ht="15.75">
      <c r="A33" s="249"/>
      <c r="B33" s="248"/>
      <c r="C33" s="248"/>
      <c r="D33" s="248"/>
      <c r="E33" s="248"/>
      <c r="F33" s="248"/>
      <c r="G33" s="248"/>
      <c r="H33" s="248"/>
      <c r="I33" s="248"/>
      <c r="J33" s="248"/>
      <c r="K33" s="248"/>
      <c r="L33" s="248"/>
      <c r="M33" s="248"/>
      <c r="N33" s="248"/>
      <c r="O33" s="248"/>
      <c r="P33" s="248"/>
      <c r="Q33" s="248"/>
      <c r="R33" s="248"/>
      <c r="S33" s="248"/>
      <c r="T33" s="248"/>
      <c r="U33" s="245"/>
      <c r="X33" s="245"/>
      <c r="Y33" s="1"/>
      <c r="Z33" s="1"/>
      <c r="AA33" s="1"/>
      <c r="AB33" s="1"/>
      <c r="AC33" s="1"/>
      <c r="AD33" s="1"/>
      <c r="AE33" s="1"/>
      <c r="AF33" s="1"/>
      <c r="AG33" s="1"/>
    </row>
    <row r="34" spans="1:33" ht="15.75">
      <c r="A34" s="249"/>
      <c r="B34" s="248"/>
      <c r="C34" s="248"/>
      <c r="D34" s="248"/>
      <c r="E34" s="248"/>
      <c r="F34" s="248"/>
      <c r="G34" s="248"/>
      <c r="H34" s="248"/>
      <c r="I34" s="248"/>
      <c r="J34" s="248"/>
      <c r="K34" s="248"/>
      <c r="L34" s="248"/>
      <c r="M34" s="248"/>
      <c r="N34" s="248"/>
      <c r="O34" s="248"/>
      <c r="P34" s="248"/>
      <c r="Q34" s="248"/>
      <c r="R34" s="248"/>
      <c r="S34" s="248"/>
      <c r="T34" s="248"/>
      <c r="U34" s="245"/>
      <c r="X34" s="245"/>
      <c r="Y34" s="1"/>
      <c r="Z34" s="1"/>
      <c r="AA34" s="1"/>
      <c r="AB34" s="1"/>
      <c r="AC34" s="1"/>
      <c r="AD34" s="1"/>
      <c r="AE34" s="1"/>
      <c r="AF34" s="1"/>
      <c r="AG34" s="1"/>
    </row>
    <row r="35" spans="1:33" ht="15.75">
      <c r="A35" s="249"/>
      <c r="B35" s="248"/>
      <c r="C35" s="248"/>
      <c r="D35" s="248"/>
      <c r="E35" s="248"/>
      <c r="F35" s="248"/>
      <c r="G35" s="248"/>
      <c r="H35" s="248"/>
      <c r="I35" s="248"/>
      <c r="J35" s="248"/>
      <c r="K35" s="248"/>
      <c r="L35" s="248"/>
      <c r="M35" s="248"/>
      <c r="N35" s="248"/>
      <c r="O35" s="248"/>
      <c r="P35" s="248"/>
      <c r="Q35" s="248"/>
      <c r="R35" s="248"/>
      <c r="S35" s="248"/>
      <c r="T35" s="248"/>
      <c r="U35" s="245"/>
      <c r="X35" s="245"/>
      <c r="Y35" s="1"/>
      <c r="Z35" s="1"/>
      <c r="AA35" s="1"/>
      <c r="AB35" s="1"/>
      <c r="AC35" s="1"/>
      <c r="AD35" s="1"/>
      <c r="AE35" s="1"/>
      <c r="AF35" s="1"/>
      <c r="AG35" s="1"/>
    </row>
    <row r="36" spans="1:33" ht="15.75">
      <c r="A36" s="249"/>
      <c r="B36" s="248"/>
      <c r="C36" s="248"/>
      <c r="D36" s="248"/>
      <c r="E36" s="248"/>
      <c r="F36" s="248"/>
      <c r="G36" s="248"/>
      <c r="H36" s="248"/>
      <c r="I36" s="248"/>
      <c r="J36" s="248"/>
      <c r="K36" s="248"/>
      <c r="L36" s="248"/>
      <c r="M36" s="248"/>
      <c r="N36" s="248"/>
      <c r="O36" s="248"/>
      <c r="P36" s="248"/>
      <c r="Q36" s="248"/>
      <c r="R36" s="248"/>
      <c r="S36" s="248"/>
      <c r="T36" s="248"/>
      <c r="U36" s="245"/>
      <c r="X36" s="245"/>
      <c r="Y36" s="1"/>
      <c r="Z36" s="1"/>
      <c r="AA36" s="1"/>
      <c r="AB36" s="1"/>
      <c r="AC36" s="1"/>
      <c r="AD36" s="1"/>
      <c r="AE36" s="1"/>
      <c r="AF36" s="1"/>
      <c r="AG36" s="1"/>
    </row>
    <row r="37" spans="1:33" ht="15.75">
      <c r="A37" s="249"/>
      <c r="B37" s="248"/>
      <c r="C37" s="248"/>
      <c r="D37" s="248"/>
      <c r="E37" s="248"/>
      <c r="F37" s="248"/>
      <c r="G37" s="248"/>
      <c r="H37" s="248"/>
      <c r="I37" s="248"/>
      <c r="J37" s="248"/>
      <c r="K37" s="248"/>
      <c r="L37" s="248"/>
      <c r="M37" s="248"/>
      <c r="N37" s="248"/>
      <c r="O37" s="248"/>
      <c r="P37" s="248"/>
      <c r="Q37" s="248"/>
      <c r="R37" s="248"/>
      <c r="S37" s="248"/>
      <c r="T37" s="248"/>
      <c r="U37" s="245"/>
      <c r="X37" s="245"/>
      <c r="Y37" s="1"/>
      <c r="Z37" s="1"/>
      <c r="AA37" s="1"/>
      <c r="AB37" s="1"/>
      <c r="AC37" s="1"/>
      <c r="AD37" s="1"/>
      <c r="AE37" s="1"/>
      <c r="AF37" s="1"/>
      <c r="AG37" s="1"/>
    </row>
    <row r="38" spans="1:33" ht="15.75">
      <c r="A38" s="249"/>
      <c r="B38" s="248"/>
      <c r="C38" s="248"/>
      <c r="D38" s="248"/>
      <c r="E38" s="248"/>
      <c r="F38" s="248"/>
      <c r="G38" s="248"/>
      <c r="H38" s="248"/>
      <c r="I38" s="248"/>
      <c r="J38" s="248"/>
      <c r="K38" s="248"/>
      <c r="L38" s="248"/>
      <c r="M38" s="248"/>
      <c r="N38" s="248"/>
      <c r="O38" s="248"/>
      <c r="P38" s="248"/>
      <c r="Q38" s="248"/>
      <c r="R38" s="248"/>
      <c r="S38" s="248"/>
      <c r="T38" s="248"/>
      <c r="U38" s="245"/>
      <c r="X38" s="245"/>
      <c r="Y38" s="1"/>
      <c r="Z38" s="1"/>
      <c r="AA38" s="1"/>
      <c r="AB38" s="1"/>
      <c r="AC38" s="1"/>
      <c r="AD38" s="1"/>
      <c r="AE38" s="1"/>
      <c r="AF38" s="1"/>
      <c r="AG38" s="1"/>
    </row>
    <row r="39" spans="1:33" ht="15.75">
      <c r="A39" s="249"/>
      <c r="B39" s="248"/>
      <c r="C39" s="248"/>
      <c r="D39" s="248"/>
      <c r="E39" s="248"/>
      <c r="F39" s="248"/>
      <c r="G39" s="248"/>
      <c r="H39" s="248"/>
      <c r="I39" s="248"/>
      <c r="J39" s="248"/>
      <c r="K39" s="248"/>
      <c r="L39" s="248"/>
      <c r="M39" s="248"/>
      <c r="N39" s="248"/>
      <c r="O39" s="248"/>
      <c r="P39" s="248"/>
      <c r="Q39" s="248"/>
      <c r="R39" s="248"/>
      <c r="S39" s="248"/>
      <c r="T39" s="248"/>
      <c r="U39" s="245"/>
      <c r="X39" s="245"/>
      <c r="Y39" s="1"/>
      <c r="Z39" s="1"/>
      <c r="AA39" s="1"/>
      <c r="AB39" s="1"/>
      <c r="AC39" s="1"/>
      <c r="AD39" s="1"/>
      <c r="AE39" s="1"/>
      <c r="AF39" s="1"/>
      <c r="AG39" s="1"/>
    </row>
    <row r="40" spans="1:33" ht="15.75">
      <c r="A40" s="249"/>
      <c r="B40" s="248"/>
      <c r="C40" s="248"/>
      <c r="D40" s="248"/>
      <c r="E40" s="248"/>
      <c r="F40" s="248"/>
      <c r="G40" s="248"/>
      <c r="H40" s="248"/>
      <c r="I40" s="248"/>
      <c r="J40" s="248"/>
      <c r="K40" s="248"/>
      <c r="L40" s="248"/>
      <c r="M40" s="248"/>
      <c r="N40" s="248"/>
      <c r="O40" s="248"/>
      <c r="P40" s="248"/>
      <c r="Q40" s="248"/>
      <c r="R40" s="248"/>
      <c r="S40" s="248"/>
      <c r="T40" s="248"/>
      <c r="U40" s="245"/>
      <c r="X40" s="245"/>
      <c r="Y40" s="1"/>
      <c r="Z40" s="1"/>
      <c r="AA40" s="1"/>
      <c r="AB40" s="1"/>
      <c r="AC40" s="1"/>
      <c r="AD40" s="1"/>
      <c r="AE40" s="1"/>
      <c r="AF40" s="1"/>
      <c r="AG40" s="1"/>
    </row>
    <row r="41" spans="1:33" ht="15.75">
      <c r="A41" s="249"/>
      <c r="B41" s="248"/>
      <c r="C41" s="248"/>
      <c r="D41" s="248"/>
      <c r="E41" s="248"/>
      <c r="F41" s="248"/>
      <c r="G41" s="248"/>
      <c r="H41" s="248"/>
      <c r="I41" s="248"/>
      <c r="J41" s="248"/>
      <c r="K41" s="248"/>
      <c r="L41" s="248"/>
      <c r="M41" s="248"/>
      <c r="N41" s="248"/>
      <c r="O41" s="248"/>
      <c r="P41" s="248"/>
      <c r="Q41" s="248"/>
      <c r="R41" s="248"/>
      <c r="S41" s="248"/>
      <c r="T41" s="248"/>
      <c r="U41" s="245"/>
      <c r="X41" s="245"/>
      <c r="Y41" s="1"/>
      <c r="Z41" s="1"/>
      <c r="AA41" s="1"/>
      <c r="AB41" s="1"/>
      <c r="AC41" s="1"/>
      <c r="AD41" s="1"/>
      <c r="AE41" s="1"/>
      <c r="AF41" s="1"/>
      <c r="AG41" s="1"/>
    </row>
    <row r="42" spans="1:33" ht="15.75">
      <c r="A42" s="249"/>
      <c r="B42" s="248"/>
      <c r="C42" s="248"/>
      <c r="D42" s="248"/>
      <c r="E42" s="248"/>
      <c r="F42" s="248"/>
      <c r="G42" s="248"/>
      <c r="H42" s="248"/>
      <c r="I42" s="248"/>
      <c r="J42" s="248"/>
      <c r="K42" s="248"/>
      <c r="L42" s="248"/>
      <c r="M42" s="248"/>
      <c r="N42" s="248"/>
      <c r="O42" s="248"/>
      <c r="P42" s="248"/>
      <c r="Q42" s="248"/>
      <c r="R42" s="248"/>
      <c r="S42" s="248"/>
      <c r="T42" s="248"/>
      <c r="U42" s="245"/>
      <c r="X42" s="245"/>
      <c r="Y42" s="1"/>
      <c r="Z42" s="1"/>
      <c r="AA42" s="1"/>
      <c r="AB42" s="1"/>
      <c r="AC42" s="1"/>
      <c r="AD42" s="1"/>
      <c r="AE42" s="1"/>
      <c r="AF42" s="1"/>
      <c r="AG42" s="1"/>
    </row>
    <row r="43" spans="1:33" ht="15.75">
      <c r="A43" s="249"/>
      <c r="B43" s="248"/>
      <c r="C43" s="248"/>
      <c r="D43" s="248"/>
      <c r="E43" s="248"/>
      <c r="F43" s="248"/>
      <c r="G43" s="248"/>
      <c r="H43" s="248"/>
      <c r="I43" s="248"/>
      <c r="J43" s="248"/>
      <c r="K43" s="248"/>
      <c r="L43" s="248"/>
      <c r="M43" s="248"/>
      <c r="N43" s="248"/>
      <c r="O43" s="248"/>
      <c r="P43" s="248"/>
      <c r="Q43" s="248"/>
      <c r="R43" s="248"/>
      <c r="S43" s="248"/>
      <c r="T43" s="248"/>
      <c r="U43" s="245"/>
      <c r="X43" s="245"/>
      <c r="Y43" s="1"/>
      <c r="Z43" s="1"/>
      <c r="AA43" s="1"/>
      <c r="AB43" s="1"/>
      <c r="AC43" s="1"/>
      <c r="AD43" s="1"/>
      <c r="AE43" s="1"/>
      <c r="AF43" s="1"/>
      <c r="AG43" s="1"/>
    </row>
    <row r="44" spans="1:33" ht="15.75">
      <c r="A44" s="249"/>
      <c r="B44" s="248"/>
      <c r="C44" s="248"/>
      <c r="D44" s="248"/>
      <c r="E44" s="248"/>
      <c r="F44" s="248"/>
      <c r="G44" s="248"/>
      <c r="H44" s="248"/>
      <c r="I44" s="248"/>
      <c r="J44" s="248"/>
      <c r="K44" s="248"/>
      <c r="L44" s="248"/>
      <c r="M44" s="248"/>
      <c r="N44" s="248"/>
      <c r="O44" s="248"/>
      <c r="P44" s="248"/>
      <c r="Q44" s="248"/>
      <c r="R44" s="248"/>
      <c r="S44" s="248"/>
      <c r="T44" s="248"/>
      <c r="U44" s="245"/>
      <c r="X44" s="245"/>
      <c r="Y44" s="1"/>
      <c r="Z44" s="1"/>
      <c r="AA44" s="1"/>
      <c r="AB44" s="1"/>
      <c r="AC44" s="1"/>
      <c r="AD44" s="1"/>
      <c r="AE44" s="1"/>
      <c r="AF44" s="1"/>
      <c r="AG44" s="1"/>
    </row>
    <row r="45" spans="1:33">
      <c r="B45" s="247"/>
      <c r="C45" s="247"/>
      <c r="D45" s="247"/>
      <c r="E45" s="247"/>
      <c r="F45" s="247"/>
      <c r="G45" s="247"/>
      <c r="H45" s="247"/>
      <c r="I45" s="247"/>
      <c r="J45" s="247"/>
      <c r="K45" s="247"/>
      <c r="L45" s="247"/>
      <c r="M45" s="247"/>
      <c r="N45" s="247"/>
      <c r="O45" s="247"/>
      <c r="P45" s="247"/>
      <c r="Q45" s="247"/>
      <c r="R45" s="247"/>
      <c r="S45" s="247"/>
      <c r="T45" s="247"/>
      <c r="U45" s="245"/>
      <c r="V45" s="1"/>
      <c r="W45" s="1"/>
      <c r="X45" s="1"/>
      <c r="Y45" s="1"/>
      <c r="Z45" s="1"/>
      <c r="AA45" s="1"/>
      <c r="AB45" s="1"/>
      <c r="AC45" s="1"/>
      <c r="AD45" s="1"/>
      <c r="AE45" s="1"/>
      <c r="AF45" s="1"/>
      <c r="AG45" s="1"/>
    </row>
    <row r="46" spans="1:33">
      <c r="B46" s="245"/>
      <c r="C46" s="245"/>
      <c r="D46" s="245"/>
      <c r="E46" s="245"/>
      <c r="F46" s="245"/>
      <c r="G46" s="245"/>
      <c r="H46" s="245"/>
      <c r="I46" s="245"/>
      <c r="J46" s="245"/>
      <c r="K46" s="245"/>
      <c r="L46" s="245"/>
      <c r="M46" s="245"/>
      <c r="N46" s="245"/>
      <c r="O46" s="245"/>
      <c r="P46" s="245"/>
      <c r="Q46" s="245"/>
      <c r="R46" s="245"/>
      <c r="S46" s="245"/>
      <c r="T46" s="245"/>
      <c r="U46" s="245"/>
      <c r="V46" s="1"/>
      <c r="W46" s="1"/>
      <c r="X46" s="1"/>
      <c r="Y46" s="1"/>
      <c r="Z46" s="1"/>
      <c r="AA46" s="1"/>
      <c r="AB46" s="1"/>
      <c r="AC46" s="1"/>
      <c r="AD46" s="1"/>
      <c r="AE46" s="1"/>
      <c r="AF46" s="1"/>
      <c r="AG46" s="1"/>
    </row>
    <row r="47" spans="1:33">
      <c r="B47" s="245"/>
      <c r="C47" s="245"/>
      <c r="D47" s="245"/>
      <c r="E47" s="245"/>
      <c r="F47" s="245"/>
      <c r="G47" s="245"/>
      <c r="H47" s="245"/>
      <c r="I47" s="245"/>
      <c r="J47" s="245"/>
      <c r="K47" s="245"/>
      <c r="L47" s="245"/>
      <c r="M47" s="245"/>
      <c r="N47" s="245"/>
      <c r="O47" s="245"/>
      <c r="P47" s="245"/>
      <c r="Q47" s="245"/>
      <c r="R47" s="245"/>
      <c r="S47" s="245"/>
      <c r="T47" s="245"/>
      <c r="U47" s="245"/>
      <c r="V47" s="1"/>
      <c r="W47" s="1"/>
      <c r="X47" s="1"/>
      <c r="Y47" s="1"/>
      <c r="Z47" s="1"/>
      <c r="AA47" s="1"/>
      <c r="AB47" s="1"/>
      <c r="AC47" s="1"/>
      <c r="AD47" s="1"/>
      <c r="AE47" s="1"/>
      <c r="AF47" s="1"/>
      <c r="AG47" s="1"/>
    </row>
    <row r="48" spans="1:33">
      <c r="B48" s="245"/>
      <c r="C48" s="245"/>
      <c r="D48" s="245"/>
      <c r="E48" s="245"/>
      <c r="F48" s="245"/>
      <c r="G48" s="245"/>
      <c r="H48" s="245"/>
      <c r="I48" s="245"/>
      <c r="J48" s="245"/>
      <c r="K48" s="245"/>
      <c r="L48" s="245"/>
      <c r="M48" s="245"/>
      <c r="N48" s="245"/>
      <c r="O48" s="245"/>
      <c r="P48" s="245"/>
      <c r="Q48" s="245"/>
      <c r="R48" s="245"/>
      <c r="S48" s="245"/>
      <c r="T48" s="245"/>
      <c r="U48" s="245"/>
      <c r="V48" s="1"/>
      <c r="W48" s="1"/>
      <c r="X48" s="1"/>
      <c r="Y48" s="1"/>
      <c r="Z48" s="1"/>
      <c r="AA48" s="1"/>
      <c r="AB48" s="1"/>
      <c r="AC48" s="1"/>
      <c r="AD48" s="1"/>
      <c r="AE48" s="1"/>
      <c r="AF48" s="1"/>
      <c r="AG48" s="1"/>
    </row>
    <row r="49" spans="2:21" s="1" customFormat="1" ht="15.75">
      <c r="B49" s="245"/>
      <c r="C49" s="245"/>
      <c r="D49" s="245"/>
      <c r="E49" s="245"/>
      <c r="F49" s="245"/>
      <c r="G49" s="245"/>
      <c r="H49" s="245"/>
      <c r="I49" s="245"/>
      <c r="J49" s="245"/>
      <c r="K49" s="245"/>
      <c r="L49" s="245"/>
      <c r="M49" s="245"/>
      <c r="N49" s="245"/>
      <c r="O49" s="245"/>
      <c r="P49" s="245"/>
      <c r="Q49" s="245"/>
      <c r="R49" s="245"/>
      <c r="S49" s="245"/>
      <c r="T49" s="245"/>
      <c r="U49" s="245"/>
    </row>
    <row r="50" spans="2:21" s="1" customFormat="1" ht="15.75">
      <c r="B50" s="245"/>
      <c r="C50" s="245"/>
      <c r="D50" s="245"/>
      <c r="E50" s="245"/>
      <c r="F50" s="245"/>
      <c r="G50" s="245"/>
      <c r="H50" s="245"/>
      <c r="I50" s="245"/>
      <c r="J50" s="245"/>
      <c r="K50" s="245"/>
      <c r="L50" s="245"/>
      <c r="M50" s="245"/>
      <c r="N50" s="245"/>
      <c r="O50" s="245"/>
      <c r="P50" s="245"/>
      <c r="Q50" s="245"/>
      <c r="R50" s="245"/>
      <c r="S50" s="245"/>
      <c r="T50" s="245"/>
      <c r="U50" s="245"/>
    </row>
    <row r="51" spans="2:21" s="1" customFormat="1" ht="15.75">
      <c r="B51" s="245"/>
      <c r="C51" s="245"/>
      <c r="D51" s="245"/>
      <c r="E51" s="245"/>
      <c r="F51" s="245"/>
      <c r="G51" s="245"/>
      <c r="H51" s="245"/>
      <c r="I51" s="245"/>
      <c r="J51" s="245"/>
      <c r="K51" s="245"/>
      <c r="L51" s="245"/>
      <c r="M51" s="245"/>
      <c r="N51" s="245"/>
      <c r="O51" s="245"/>
      <c r="P51" s="245"/>
      <c r="Q51" s="245"/>
      <c r="R51" s="245"/>
      <c r="S51" s="245"/>
      <c r="T51" s="245"/>
      <c r="U51" s="245"/>
    </row>
    <row r="52" spans="2:21" s="1" customFormat="1" ht="15.75">
      <c r="B52" s="245"/>
      <c r="C52" s="245"/>
      <c r="D52" s="245"/>
      <c r="E52" s="245"/>
      <c r="F52" s="245"/>
      <c r="G52" s="245"/>
      <c r="H52" s="245"/>
      <c r="I52" s="245"/>
      <c r="J52" s="245"/>
      <c r="K52" s="245"/>
      <c r="L52" s="245"/>
      <c r="M52" s="245"/>
      <c r="N52" s="245"/>
      <c r="O52" s="245"/>
      <c r="P52" s="245"/>
      <c r="Q52" s="245"/>
      <c r="R52" s="245"/>
      <c r="S52" s="245"/>
      <c r="T52" s="245"/>
      <c r="U52" s="245"/>
    </row>
    <row r="53" spans="2:21" s="1" customFormat="1" ht="15.75">
      <c r="B53" s="245"/>
      <c r="C53" s="245"/>
      <c r="D53" s="245"/>
      <c r="E53" s="245"/>
      <c r="F53" s="245"/>
      <c r="G53" s="245"/>
      <c r="H53" s="245"/>
      <c r="I53" s="245"/>
      <c r="J53" s="245"/>
      <c r="K53" s="245"/>
      <c r="L53" s="245"/>
      <c r="M53" s="245"/>
      <c r="N53" s="245"/>
      <c r="O53" s="245"/>
      <c r="P53" s="245"/>
      <c r="Q53" s="245"/>
      <c r="R53" s="245"/>
      <c r="S53" s="245"/>
      <c r="T53" s="245"/>
      <c r="U53" s="245"/>
    </row>
  </sheetData>
  <mergeCells count="10">
    <mergeCell ref="Q4:S5"/>
    <mergeCell ref="T4:T6"/>
    <mergeCell ref="B5:D5"/>
    <mergeCell ref="E5:G5"/>
    <mergeCell ref="A1:A3"/>
    <mergeCell ref="A4:A6"/>
    <mergeCell ref="B4:G4"/>
    <mergeCell ref="H4:J5"/>
    <mergeCell ref="K4:M5"/>
    <mergeCell ref="N4:P5"/>
  </mergeCells>
  <pageMargins left="0.75" right="0.75" top="1" bottom="1" header="0.5" footer="0.5"/>
  <pageSetup paperSize="5" scale="42" orientation="landscape" horizontalDpi="1200" verticalDpi="1200" r:id="rId1"/>
  <headerFooter alignWithMargins="0">
    <oddFooter>&amp;L&amp;Z&amp;F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3" workbookViewId="0">
      <selection activeCell="A3" sqref="A3"/>
    </sheetView>
  </sheetViews>
  <sheetFormatPr defaultRowHeight="15"/>
  <cols>
    <col min="1" max="1" width="19.7109375" style="39" customWidth="1"/>
    <col min="2" max="4" width="17.28515625" style="39" bestFit="1" customWidth="1"/>
    <col min="5" max="5" width="6.42578125" style="39" customWidth="1"/>
    <col min="6" max="6" width="15" style="39" customWidth="1"/>
    <col min="7" max="7" width="11.85546875" style="39" customWidth="1"/>
    <col min="8" max="8" width="8.85546875" style="39" customWidth="1"/>
    <col min="9" max="9" width="10.42578125" style="39" customWidth="1"/>
    <col min="10" max="10" width="11.28515625" style="39" customWidth="1"/>
    <col min="11" max="16384" width="9.140625" style="39"/>
  </cols>
  <sheetData>
    <row r="1" spans="1:10" ht="15.75">
      <c r="A1" s="37" t="s">
        <v>83</v>
      </c>
      <c r="B1" s="1"/>
      <c r="C1" s="1"/>
      <c r="D1" s="1"/>
      <c r="E1" s="1"/>
      <c r="F1" s="1"/>
      <c r="G1" s="38"/>
      <c r="H1" s="1"/>
      <c r="I1" s="1"/>
      <c r="J1" s="1"/>
    </row>
    <row r="2" spans="1:10" ht="17.25" thickBot="1">
      <c r="A2" s="40" t="s">
        <v>84</v>
      </c>
      <c r="B2" s="16"/>
      <c r="C2" s="16"/>
      <c r="D2" s="38"/>
      <c r="E2" s="1"/>
      <c r="F2" s="1"/>
      <c r="G2" s="1"/>
      <c r="H2" s="1"/>
      <c r="I2" s="1"/>
      <c r="J2" s="1"/>
    </row>
    <row r="3" spans="1:10" ht="94.5">
      <c r="A3" s="41" t="s">
        <v>6</v>
      </c>
      <c r="B3" s="42" t="s">
        <v>85</v>
      </c>
      <c r="C3" s="42" t="s">
        <v>86</v>
      </c>
      <c r="D3" s="42" t="s">
        <v>87</v>
      </c>
      <c r="E3" s="42" t="s">
        <v>88</v>
      </c>
      <c r="F3" s="42" t="s">
        <v>89</v>
      </c>
      <c r="G3" s="42" t="s">
        <v>90</v>
      </c>
      <c r="H3" s="42" t="s">
        <v>91</v>
      </c>
      <c r="I3" s="42" t="s">
        <v>92</v>
      </c>
      <c r="J3" s="43" t="s">
        <v>93</v>
      </c>
    </row>
    <row r="4" spans="1:10" ht="16.5" thickBot="1">
      <c r="A4" s="44" t="s">
        <v>94</v>
      </c>
      <c r="B4" s="45">
        <v>951436902.6536541</v>
      </c>
      <c r="C4" s="45">
        <v>1418844351.5094612</v>
      </c>
      <c r="D4" s="45">
        <f>C4-B4</f>
        <v>467407448.85580707</v>
      </c>
      <c r="E4" s="46">
        <v>1.4912647886077997</v>
      </c>
      <c r="F4" s="45">
        <v>418193570.14127618</v>
      </c>
      <c r="G4" s="46">
        <v>3.3927933206389094</v>
      </c>
      <c r="H4" s="46"/>
      <c r="I4" s="46">
        <v>2.3283513223787806E-2</v>
      </c>
      <c r="J4" s="152">
        <v>0.14121164420070365</v>
      </c>
    </row>
    <row r="5" spans="1:10" ht="16.5" thickBot="1">
      <c r="A5" s="48" t="s">
        <v>95</v>
      </c>
      <c r="B5" s="153">
        <f>B4</f>
        <v>951436902.6536541</v>
      </c>
      <c r="C5" s="153">
        <f t="shared" ref="C5:J5" si="0">C4</f>
        <v>1418844351.5094612</v>
      </c>
      <c r="D5" s="153">
        <f t="shared" si="0"/>
        <v>467407448.85580707</v>
      </c>
      <c r="E5" s="154">
        <f t="shared" si="0"/>
        <v>1.4912647886077997</v>
      </c>
      <c r="F5" s="153">
        <f t="shared" si="0"/>
        <v>418193570.14127618</v>
      </c>
      <c r="G5" s="154">
        <f t="shared" si="0"/>
        <v>3.3927933206389094</v>
      </c>
      <c r="H5" s="153">
        <f t="shared" si="0"/>
        <v>0</v>
      </c>
      <c r="I5" s="154">
        <f t="shared" si="0"/>
        <v>2.3283513223787806E-2</v>
      </c>
      <c r="J5" s="155">
        <f t="shared" si="0"/>
        <v>0.14121164420070365</v>
      </c>
    </row>
    <row r="6" spans="1:10">
      <c r="A6" s="156" t="s">
        <v>96</v>
      </c>
      <c r="B6" s="157"/>
      <c r="C6" s="157"/>
      <c r="D6" s="157"/>
      <c r="E6" s="157"/>
      <c r="F6" s="157"/>
      <c r="G6" s="157"/>
      <c r="H6" s="157"/>
      <c r="I6" s="157"/>
      <c r="J6" s="163"/>
    </row>
    <row r="7" spans="1:10">
      <c r="A7" s="229" t="s">
        <v>97</v>
      </c>
      <c r="B7" s="158"/>
      <c r="C7" s="162"/>
      <c r="D7" s="162"/>
      <c r="E7" s="162"/>
      <c r="F7" s="160"/>
      <c r="G7" s="160"/>
      <c r="H7" s="160"/>
      <c r="I7" s="160"/>
      <c r="J7" s="161"/>
    </row>
    <row r="8" spans="1:10">
      <c r="A8" s="229" t="s">
        <v>98</v>
      </c>
      <c r="B8" s="160"/>
      <c r="C8" s="160"/>
      <c r="D8" s="160"/>
      <c r="E8" s="160"/>
      <c r="F8" s="160"/>
      <c r="G8" s="160"/>
      <c r="H8" s="160"/>
      <c r="I8" s="160"/>
      <c r="J8" s="161"/>
    </row>
    <row r="9" spans="1:10">
      <c r="A9" s="229" t="s">
        <v>99</v>
      </c>
      <c r="B9" s="160"/>
      <c r="C9" s="160"/>
      <c r="D9" s="160"/>
      <c r="E9" s="160"/>
      <c r="F9" s="160"/>
      <c r="G9" s="160"/>
      <c r="H9" s="160"/>
      <c r="I9" s="160"/>
      <c r="J9" s="161"/>
    </row>
    <row r="10" spans="1:10">
      <c r="A10" s="229" t="s">
        <v>100</v>
      </c>
      <c r="B10" s="158"/>
      <c r="C10" s="158"/>
      <c r="D10" s="158"/>
      <c r="E10" s="158"/>
      <c r="F10" s="159"/>
      <c r="G10" s="159"/>
      <c r="H10" s="159"/>
      <c r="I10" s="160"/>
      <c r="J10" s="161"/>
    </row>
    <row r="11" spans="1:10">
      <c r="A11" s="229" t="s">
        <v>101</v>
      </c>
      <c r="B11" s="158"/>
      <c r="C11" s="158"/>
      <c r="D11" s="158"/>
      <c r="E11" s="158"/>
      <c r="F11" s="159"/>
      <c r="G11" s="159"/>
      <c r="H11" s="159"/>
      <c r="I11" s="160"/>
      <c r="J11" s="161"/>
    </row>
    <row r="12" spans="1:10">
      <c r="A12" s="229" t="s">
        <v>102</v>
      </c>
      <c r="B12" s="158"/>
      <c r="C12" s="158"/>
      <c r="D12" s="158"/>
      <c r="E12" s="158"/>
      <c r="F12" s="159"/>
      <c r="G12" s="159"/>
      <c r="H12" s="159"/>
      <c r="I12" s="159"/>
      <c r="J12" s="238"/>
    </row>
    <row r="13" spans="1:10">
      <c r="A13" s="136" t="s">
        <v>103</v>
      </c>
      <c r="B13" s="159"/>
      <c r="C13" s="159"/>
      <c r="D13" s="159"/>
      <c r="E13" s="159"/>
      <c r="F13" s="159"/>
      <c r="G13" s="159"/>
      <c r="H13" s="159"/>
      <c r="I13" s="159"/>
      <c r="J13" s="238"/>
    </row>
    <row r="14" spans="1:10">
      <c r="A14" s="229" t="s">
        <v>104</v>
      </c>
      <c r="B14" s="158"/>
      <c r="C14" s="158"/>
      <c r="D14" s="158"/>
      <c r="E14" s="158"/>
      <c r="F14" s="159"/>
      <c r="G14" s="159"/>
      <c r="H14" s="159"/>
      <c r="I14" s="159"/>
      <c r="J14" s="238"/>
    </row>
    <row r="15" spans="1:10">
      <c r="A15" s="229" t="s">
        <v>105</v>
      </c>
      <c r="B15" s="158"/>
      <c r="C15" s="158"/>
      <c r="D15" s="158"/>
      <c r="E15" s="158"/>
      <c r="F15" s="159"/>
      <c r="G15" s="159"/>
      <c r="H15" s="159"/>
      <c r="I15" s="159"/>
      <c r="J15" s="238"/>
    </row>
    <row r="16" spans="1:10">
      <c r="A16" s="229" t="s">
        <v>106</v>
      </c>
      <c r="B16" s="158"/>
      <c r="C16" s="158"/>
      <c r="D16" s="158"/>
      <c r="E16" s="158"/>
      <c r="F16" s="159"/>
      <c r="G16" s="159"/>
      <c r="H16" s="159"/>
      <c r="I16" s="159"/>
      <c r="J16" s="238"/>
    </row>
    <row r="17" spans="1:10">
      <c r="A17" s="229" t="s">
        <v>107</v>
      </c>
      <c r="B17" s="159"/>
      <c r="C17" s="159"/>
      <c r="D17" s="159"/>
      <c r="E17" s="159"/>
      <c r="F17" s="159"/>
      <c r="G17" s="159"/>
      <c r="H17" s="159"/>
      <c r="I17" s="159"/>
      <c r="J17" s="238"/>
    </row>
    <row r="18" spans="1:10">
      <c r="A18" s="229" t="s">
        <v>108</v>
      </c>
      <c r="B18" s="159"/>
      <c r="C18" s="159"/>
      <c r="D18" s="159"/>
      <c r="E18" s="159"/>
      <c r="F18" s="159"/>
      <c r="G18" s="159"/>
      <c r="H18" s="159"/>
      <c r="I18" s="159"/>
      <c r="J18" s="238"/>
    </row>
    <row r="19" spans="1:10">
      <c r="A19" s="229" t="s">
        <v>109</v>
      </c>
      <c r="B19" s="159"/>
      <c r="C19" s="159"/>
      <c r="D19" s="159"/>
      <c r="E19" s="159"/>
      <c r="F19" s="159"/>
      <c r="G19" s="159"/>
      <c r="H19" s="159"/>
      <c r="I19" s="159"/>
      <c r="J19" s="238"/>
    </row>
    <row r="20" spans="1:10" ht="15.75" thickBot="1">
      <c r="A20" s="239" t="s">
        <v>110</v>
      </c>
      <c r="B20" s="240"/>
      <c r="C20" s="240"/>
      <c r="D20" s="240"/>
      <c r="E20" s="240"/>
      <c r="F20" s="240"/>
      <c r="G20" s="240"/>
      <c r="H20" s="240"/>
      <c r="I20" s="240"/>
      <c r="J20" s="241"/>
    </row>
  </sheetData>
  <pageMargins left="0.7" right="0.7" top="0.75" bottom="0.75" header="0.3" footer="0.3"/>
  <pageSetup scale="92" orientation="landscape" r:id="rId1"/>
  <headerFooter>
    <oddHeader>&amp;CPacific Gas and Electric Company EE Programs 2016 Annual Report - May 2017</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zoomScaleNormal="100" zoomScaleSheetLayoutView="100" workbookViewId="0">
      <selection activeCell="A2" sqref="A2"/>
    </sheetView>
  </sheetViews>
  <sheetFormatPr defaultColWidth="8" defaultRowHeight="12.75"/>
  <cols>
    <col min="1" max="1" width="19.28515625" bestFit="1" customWidth="1"/>
    <col min="2" max="2" width="25" bestFit="1" customWidth="1"/>
    <col min="3" max="3" width="27.28515625" bestFit="1" customWidth="1"/>
    <col min="4" max="4" width="21.85546875" bestFit="1" customWidth="1"/>
    <col min="5" max="5" width="29.42578125" customWidth="1"/>
    <col min="6" max="6" width="11.85546875" customWidth="1"/>
  </cols>
  <sheetData>
    <row r="1" spans="1:6" ht="15.75">
      <c r="A1" s="199" t="s">
        <v>0</v>
      </c>
      <c r="B1" s="200"/>
      <c r="C1" s="200"/>
      <c r="D1" s="201" t="s">
        <v>1</v>
      </c>
      <c r="E1" s="202" t="s">
        <v>2</v>
      </c>
      <c r="F1" s="1"/>
    </row>
    <row r="2" spans="1:6" ht="16.5">
      <c r="A2" s="203" t="s">
        <v>111</v>
      </c>
      <c r="B2" s="204"/>
      <c r="C2" s="204"/>
      <c r="D2" s="2"/>
      <c r="E2" s="52"/>
      <c r="F2" s="1"/>
    </row>
    <row r="3" spans="1:6" ht="16.5" thickBot="1">
      <c r="A3" s="205" t="s">
        <v>112</v>
      </c>
      <c r="B3" s="206"/>
      <c r="C3" s="206"/>
      <c r="D3" s="2"/>
      <c r="E3" s="52"/>
      <c r="F3" s="1"/>
    </row>
    <row r="4" spans="1:6" ht="50.25" thickBot="1">
      <c r="A4" s="128">
        <v>2016</v>
      </c>
      <c r="B4" s="125" t="s">
        <v>113</v>
      </c>
      <c r="C4" s="125" t="s">
        <v>114</v>
      </c>
      <c r="D4" s="126" t="s">
        <v>115</v>
      </c>
      <c r="E4" s="127" t="s">
        <v>116</v>
      </c>
      <c r="F4" s="16"/>
    </row>
    <row r="5" spans="1:6" ht="16.5" hidden="1">
      <c r="A5" s="33" t="s">
        <v>117</v>
      </c>
      <c r="B5" s="34"/>
      <c r="C5" s="34"/>
      <c r="D5" s="207"/>
      <c r="E5" s="35"/>
      <c r="F5" s="16"/>
    </row>
    <row r="6" spans="1:6" ht="16.5" hidden="1">
      <c r="A6" s="33" t="s">
        <v>12</v>
      </c>
      <c r="B6" s="34"/>
      <c r="C6" s="34"/>
      <c r="D6" s="207"/>
      <c r="E6" s="35"/>
      <c r="F6" s="16"/>
    </row>
    <row r="7" spans="1:6" ht="17.25" thickBot="1">
      <c r="A7" s="208" t="s">
        <v>118</v>
      </c>
      <c r="B7" s="209">
        <v>0.1822797513410698</v>
      </c>
      <c r="C7" s="209">
        <v>1.4853333333333332</v>
      </c>
      <c r="D7" s="210">
        <v>257662360.73062944</v>
      </c>
      <c r="E7" s="211">
        <v>2604759808.0481381</v>
      </c>
      <c r="F7" s="16"/>
    </row>
    <row r="8" spans="1:6" ht="16.5" hidden="1">
      <c r="A8" s="212" t="s">
        <v>14</v>
      </c>
      <c r="B8" s="213"/>
      <c r="C8" s="213"/>
      <c r="D8" s="214"/>
      <c r="E8" s="215"/>
      <c r="F8" s="16"/>
    </row>
    <row r="9" spans="1:6" ht="17.25" thickBot="1">
      <c r="A9" s="216" t="s">
        <v>118</v>
      </c>
      <c r="B9" s="217">
        <f>B7</f>
        <v>0.1822797513410698</v>
      </c>
      <c r="C9" s="217">
        <f t="shared" ref="C9:E9" si="0">C7</f>
        <v>1.4853333333333332</v>
      </c>
      <c r="D9" s="218">
        <f t="shared" si="0"/>
        <v>257662360.73062944</v>
      </c>
      <c r="E9" s="219">
        <f t="shared" si="0"/>
        <v>2604759808.0481381</v>
      </c>
      <c r="F9" s="16"/>
    </row>
    <row r="10" spans="1:6" ht="15.75">
      <c r="A10" s="164" t="s">
        <v>119</v>
      </c>
      <c r="B10" s="2"/>
      <c r="C10" s="164"/>
      <c r="D10" s="2"/>
      <c r="E10" s="52"/>
      <c r="F10" s="1"/>
    </row>
    <row r="11" spans="1:6">
      <c r="A11" s="165" t="s">
        <v>120</v>
      </c>
      <c r="B11" s="166"/>
      <c r="C11" s="166"/>
      <c r="D11" s="166"/>
      <c r="E11" s="167"/>
      <c r="F11" s="227"/>
    </row>
    <row r="12" spans="1:6">
      <c r="A12" s="165" t="s">
        <v>121</v>
      </c>
      <c r="B12" s="166"/>
      <c r="C12" s="166"/>
      <c r="D12" s="166"/>
      <c r="E12" s="167"/>
      <c r="F12" s="227"/>
    </row>
    <row r="13" spans="1:6">
      <c r="A13" s="165" t="s">
        <v>122</v>
      </c>
      <c r="B13" s="166"/>
      <c r="C13" s="166"/>
      <c r="D13" s="166"/>
      <c r="E13" s="167"/>
      <c r="F13" s="227"/>
    </row>
    <row r="14" spans="1:6">
      <c r="A14" s="165" t="s">
        <v>123</v>
      </c>
      <c r="B14" s="166"/>
      <c r="C14" s="166"/>
      <c r="D14" s="166"/>
      <c r="E14" s="167"/>
      <c r="F14" s="227"/>
    </row>
    <row r="15" spans="1:6">
      <c r="A15" s="165" t="s">
        <v>124</v>
      </c>
      <c r="B15" s="166"/>
      <c r="C15" s="166"/>
      <c r="D15" s="166"/>
      <c r="E15" s="167"/>
      <c r="F15" s="227"/>
    </row>
    <row r="16" spans="1:6">
      <c r="A16" s="165" t="s">
        <v>125</v>
      </c>
      <c r="B16" s="166"/>
      <c r="C16" s="166"/>
      <c r="D16" s="166"/>
      <c r="E16" s="167"/>
      <c r="F16" s="227"/>
    </row>
    <row r="17" spans="1:5">
      <c r="A17" s="165" t="s">
        <v>126</v>
      </c>
      <c r="B17" s="166"/>
      <c r="C17" s="166"/>
      <c r="D17" s="166"/>
      <c r="E17" s="167"/>
    </row>
    <row r="18" spans="1:5" ht="13.5" thickBot="1">
      <c r="A18" s="168" t="s">
        <v>127</v>
      </c>
      <c r="B18" s="169"/>
      <c r="C18" s="169"/>
      <c r="D18" s="169"/>
      <c r="E18" s="170"/>
    </row>
  </sheetData>
  <printOptions horizontalCentered="1"/>
  <pageMargins left="0.75" right="0.75" top="1" bottom="1" header="0.5" footer="0.5"/>
  <pageSetup scale="73" orientation="portrait" horizontalDpi="1200" verticalDpi="1200" r:id="rId1"/>
  <headerFooter alignWithMargins="0">
    <oddHeader>&amp;CPacific Gas and Electric Company EE Programs 2016 Annual Report - May 2017</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RowHeight="12.75"/>
  <cols>
    <col min="1" max="1" width="41.140625" bestFit="1" customWidth="1"/>
  </cols>
  <sheetData>
    <row r="1" spans="1:9" ht="15.75">
      <c r="A1" s="61" t="s">
        <v>128</v>
      </c>
      <c r="B1" s="62"/>
      <c r="C1" s="62"/>
      <c r="D1" s="62"/>
      <c r="E1" s="62"/>
      <c r="F1" s="62"/>
      <c r="G1" s="62"/>
      <c r="H1" s="62"/>
      <c r="I1" s="62"/>
    </row>
    <row r="2" spans="1:9" ht="16.5" thickBot="1">
      <c r="A2" s="176" t="s">
        <v>129</v>
      </c>
      <c r="B2" s="63"/>
      <c r="C2" s="63"/>
      <c r="D2" s="63"/>
      <c r="E2" s="63"/>
      <c r="F2" s="63"/>
      <c r="G2" s="63"/>
      <c r="H2" s="63"/>
      <c r="I2" s="63"/>
    </row>
    <row r="3" spans="1:9" ht="13.5" thickTop="1">
      <c r="A3" s="64"/>
      <c r="B3" s="65"/>
      <c r="C3" s="65"/>
      <c r="D3" s="65"/>
      <c r="E3" s="65"/>
      <c r="F3" s="65"/>
      <c r="G3" s="65"/>
      <c r="H3" s="66" t="s">
        <v>130</v>
      </c>
      <c r="I3" s="67"/>
    </row>
    <row r="4" spans="1:9">
      <c r="A4" s="68"/>
      <c r="B4" s="62"/>
      <c r="C4" s="62"/>
      <c r="D4" s="62"/>
      <c r="E4" s="62"/>
      <c r="F4" s="69"/>
      <c r="G4" s="69"/>
      <c r="H4" s="70">
        <v>1000000</v>
      </c>
      <c r="I4" s="71"/>
    </row>
    <row r="5" spans="1:9">
      <c r="A5" s="72"/>
      <c r="B5" s="73" t="s">
        <v>131</v>
      </c>
      <c r="C5" s="73" t="s">
        <v>132</v>
      </c>
      <c r="D5" s="74"/>
      <c r="E5" s="75" t="s">
        <v>133</v>
      </c>
      <c r="F5" s="75" t="s">
        <v>132</v>
      </c>
      <c r="G5" s="74"/>
      <c r="H5" s="75" t="s">
        <v>134</v>
      </c>
      <c r="I5" s="76" t="s">
        <v>132</v>
      </c>
    </row>
    <row r="6" spans="1:9">
      <c r="A6" s="77" t="s">
        <v>135</v>
      </c>
      <c r="B6" s="177">
        <f>SUM(B7:B15)</f>
        <v>255.2652974470713</v>
      </c>
      <c r="C6" s="178">
        <f>B6/$B$26</f>
        <v>0.18154010513448343</v>
      </c>
      <c r="D6" s="179"/>
      <c r="E6" s="177">
        <f>SUM(E7:E15)</f>
        <v>60.186238415570998</v>
      </c>
      <c r="F6" s="178">
        <f>E6/$E$26</f>
        <v>0.20598304131675532</v>
      </c>
      <c r="G6" s="179"/>
      <c r="H6" s="177">
        <f>SUM(H7:H15)</f>
        <v>4.7264404665219999</v>
      </c>
      <c r="I6" s="180">
        <f>H6/$H$26</f>
        <v>0.20032948708234868</v>
      </c>
    </row>
    <row r="7" spans="1:9">
      <c r="A7" s="78" t="s">
        <v>136</v>
      </c>
      <c r="B7" s="181">
        <v>4.2207609699999997</v>
      </c>
      <c r="C7" s="182">
        <f t="shared" ref="C7:C24" si="0">B7/$B$26</f>
        <v>3.0017295649057106E-3</v>
      </c>
      <c r="D7" s="183"/>
      <c r="E7" s="181">
        <v>0.67509843999999997</v>
      </c>
      <c r="F7" s="182">
        <f t="shared" ref="F7:F26" si="1">E7/$E$26</f>
        <v>2.310475509355319E-3</v>
      </c>
      <c r="G7" s="183"/>
      <c r="H7" s="181">
        <v>0.13602384479999999</v>
      </c>
      <c r="I7" s="184">
        <f t="shared" ref="I7:I26" si="2">H7/$H$26</f>
        <v>5.7653507439193227E-3</v>
      </c>
    </row>
    <row r="8" spans="1:9">
      <c r="A8" s="78" t="s">
        <v>137</v>
      </c>
      <c r="B8" s="181">
        <v>0</v>
      </c>
      <c r="C8" s="182">
        <f t="shared" si="0"/>
        <v>0</v>
      </c>
      <c r="D8" s="183"/>
      <c r="E8" s="181">
        <v>0</v>
      </c>
      <c r="F8" s="182">
        <f t="shared" si="1"/>
        <v>0</v>
      </c>
      <c r="G8" s="183"/>
      <c r="H8" s="181">
        <v>0</v>
      </c>
      <c r="I8" s="184">
        <f t="shared" si="2"/>
        <v>0</v>
      </c>
    </row>
    <row r="9" spans="1:9">
      <c r="A9" s="78" t="s">
        <v>138</v>
      </c>
      <c r="B9" s="181">
        <v>0</v>
      </c>
      <c r="C9" s="182">
        <f t="shared" si="0"/>
        <v>0</v>
      </c>
      <c r="D9" s="183"/>
      <c r="E9" s="181">
        <v>0</v>
      </c>
      <c r="F9" s="182">
        <f t="shared" si="1"/>
        <v>0</v>
      </c>
      <c r="G9" s="183"/>
      <c r="H9" s="181">
        <v>0</v>
      </c>
      <c r="I9" s="184">
        <f t="shared" si="2"/>
        <v>0</v>
      </c>
    </row>
    <row r="10" spans="1:9">
      <c r="A10" s="78" t="s">
        <v>139</v>
      </c>
      <c r="B10" s="181">
        <v>15.783102942399999</v>
      </c>
      <c r="C10" s="182">
        <f t="shared" si="0"/>
        <v>1.1224659975983525E-2</v>
      </c>
      <c r="D10" s="183"/>
      <c r="E10" s="181">
        <v>16.363725943200002</v>
      </c>
      <c r="F10" s="182">
        <f t="shared" si="1"/>
        <v>5.6003666714984371E-2</v>
      </c>
      <c r="G10" s="183"/>
      <c r="H10" s="181">
        <v>1.0153557652E-2</v>
      </c>
      <c r="I10" s="184">
        <f t="shared" si="2"/>
        <v>4.3035705429777653E-4</v>
      </c>
    </row>
    <row r="11" spans="1:9">
      <c r="A11" s="78" t="s">
        <v>140</v>
      </c>
      <c r="B11" s="181">
        <v>71.936405842400006</v>
      </c>
      <c r="C11" s="182">
        <f t="shared" si="0"/>
        <v>5.115988271901311E-2</v>
      </c>
      <c r="D11" s="183"/>
      <c r="E11" s="181">
        <v>10.357654619969999</v>
      </c>
      <c r="F11" s="182">
        <f t="shared" si="1"/>
        <v>3.5448322668026985E-2</v>
      </c>
      <c r="G11" s="183"/>
      <c r="H11" s="181">
        <v>-1.33894334143</v>
      </c>
      <c r="I11" s="184">
        <f t="shared" si="2"/>
        <v>-5.6750917465459516E-2</v>
      </c>
    </row>
    <row r="12" spans="1:9">
      <c r="A12" s="78" t="s">
        <v>141</v>
      </c>
      <c r="B12" s="181">
        <v>9.3753799999999998</v>
      </c>
      <c r="C12" s="182">
        <f t="shared" si="0"/>
        <v>6.6676022471430559E-3</v>
      </c>
      <c r="D12" s="183"/>
      <c r="E12" s="181">
        <v>1.3313199999999998</v>
      </c>
      <c r="F12" s="182">
        <f t="shared" si="1"/>
        <v>4.5563462642795073E-3</v>
      </c>
      <c r="G12" s="183"/>
      <c r="H12" s="181">
        <v>0</v>
      </c>
      <c r="I12" s="184">
        <f t="shared" si="2"/>
        <v>0</v>
      </c>
    </row>
    <row r="13" spans="1:9">
      <c r="A13" s="78" t="s">
        <v>142</v>
      </c>
      <c r="B13" s="181">
        <v>0</v>
      </c>
      <c r="C13" s="182">
        <f t="shared" si="0"/>
        <v>0</v>
      </c>
      <c r="D13" s="183"/>
      <c r="E13" s="181">
        <v>0</v>
      </c>
      <c r="F13" s="182">
        <f t="shared" si="1"/>
        <v>0</v>
      </c>
      <c r="G13" s="183"/>
      <c r="H13" s="181">
        <v>0</v>
      </c>
      <c r="I13" s="184">
        <f t="shared" si="2"/>
        <v>0</v>
      </c>
    </row>
    <row r="14" spans="1:9">
      <c r="A14" s="78" t="s">
        <v>143</v>
      </c>
      <c r="B14" s="181">
        <v>0.84939839507935</v>
      </c>
      <c r="C14" s="182">
        <f t="shared" si="0"/>
        <v>6.0407691717570696E-4</v>
      </c>
      <c r="D14" s="183"/>
      <c r="E14" s="181">
        <v>0.17506951640099999</v>
      </c>
      <c r="F14" s="182">
        <f t="shared" si="1"/>
        <v>5.9916273851734838E-4</v>
      </c>
      <c r="G14" s="183"/>
      <c r="H14" s="181">
        <v>0.30265287080000003</v>
      </c>
      <c r="I14" s="184">
        <f t="shared" si="2"/>
        <v>1.2827897611493619E-2</v>
      </c>
    </row>
    <row r="15" spans="1:9">
      <c r="A15" s="78" t="s">
        <v>144</v>
      </c>
      <c r="B15" s="181">
        <v>153.10024929719194</v>
      </c>
      <c r="C15" s="182">
        <f t="shared" si="0"/>
        <v>0.1088821537102623</v>
      </c>
      <c r="D15" s="183"/>
      <c r="E15" s="181">
        <v>31.283369896000004</v>
      </c>
      <c r="F15" s="182">
        <f t="shared" si="1"/>
        <v>0.10706506742159183</v>
      </c>
      <c r="G15" s="183"/>
      <c r="H15" s="181">
        <v>5.6165535346999995</v>
      </c>
      <c r="I15" s="184">
        <f t="shared" si="2"/>
        <v>0.23805679913809746</v>
      </c>
    </row>
    <row r="16" spans="1:9">
      <c r="A16" s="77" t="s">
        <v>145</v>
      </c>
      <c r="B16" s="185">
        <f>SUM(B17:B23)</f>
        <v>393.31624063776002</v>
      </c>
      <c r="C16" s="178">
        <f t="shared" si="0"/>
        <v>0.27971946202865244</v>
      </c>
      <c r="D16" s="179"/>
      <c r="E16" s="185">
        <f>SUM(E17:E23)</f>
        <v>83.578792005759098</v>
      </c>
      <c r="F16" s="178">
        <f t="shared" si="1"/>
        <v>0.2860423615122093</v>
      </c>
      <c r="G16" s="179"/>
      <c r="H16" s="185">
        <f>SUM(H17:H23)</f>
        <v>7.8910311206616282</v>
      </c>
      <c r="I16" s="180">
        <f t="shared" si="2"/>
        <v>0.33446019856804582</v>
      </c>
    </row>
    <row r="17" spans="1:9">
      <c r="A17" s="78" t="s">
        <v>139</v>
      </c>
      <c r="B17" s="181">
        <v>61.701855614395299</v>
      </c>
      <c r="C17" s="182">
        <f t="shared" si="0"/>
        <v>4.3881254002231217E-2</v>
      </c>
      <c r="D17" s="183"/>
      <c r="E17" s="181">
        <v>11.5062092567438</v>
      </c>
      <c r="F17" s="182">
        <f t="shared" si="1"/>
        <v>3.9379167715487565E-2</v>
      </c>
      <c r="G17" s="183"/>
      <c r="H17" s="181">
        <v>4.2563138497480004</v>
      </c>
      <c r="I17" s="184">
        <f t="shared" si="2"/>
        <v>0.1804032392708749</v>
      </c>
    </row>
    <row r="18" spans="1:9">
      <c r="A18" s="78" t="s">
        <v>140</v>
      </c>
      <c r="B18" s="181">
        <v>155.8880658807</v>
      </c>
      <c r="C18" s="182">
        <f t="shared" si="0"/>
        <v>0.11086479890617128</v>
      </c>
      <c r="D18" s="183"/>
      <c r="E18" s="181">
        <v>30.340943066432004</v>
      </c>
      <c r="F18" s="182">
        <f t="shared" si="1"/>
        <v>0.10383967986318443</v>
      </c>
      <c r="G18" s="183"/>
      <c r="H18" s="181">
        <v>-0.88008696708890299</v>
      </c>
      <c r="I18" s="184">
        <f t="shared" si="2"/>
        <v>-3.7302357229206239E-2</v>
      </c>
    </row>
    <row r="19" spans="1:9">
      <c r="A19" s="78" t="s">
        <v>146</v>
      </c>
      <c r="B19" s="181">
        <v>1.2130884893</v>
      </c>
      <c r="C19" s="182">
        <f t="shared" si="0"/>
        <v>8.6272679477952417E-4</v>
      </c>
      <c r="D19" s="183"/>
      <c r="E19" s="181">
        <v>1.6570673000000001E-2</v>
      </c>
      <c r="F19" s="182">
        <f t="shared" si="1"/>
        <v>5.6711928026430387E-5</v>
      </c>
      <c r="G19" s="183"/>
      <c r="H19" s="181">
        <v>-6.9786097E-3</v>
      </c>
      <c r="I19" s="184">
        <f t="shared" si="2"/>
        <v>-2.9578735025888347E-4</v>
      </c>
    </row>
    <row r="20" spans="1:9">
      <c r="A20" s="78" t="s">
        <v>147</v>
      </c>
      <c r="B20" s="181">
        <v>120.82825602919691</v>
      </c>
      <c r="C20" s="182">
        <f t="shared" si="0"/>
        <v>8.5930890419230993E-2</v>
      </c>
      <c r="D20" s="183"/>
      <c r="E20" s="181">
        <v>28.842343485226998</v>
      </c>
      <c r="F20" s="182">
        <f t="shared" si="1"/>
        <v>9.8710831349322792E-2</v>
      </c>
      <c r="G20" s="183"/>
      <c r="H20" s="181">
        <v>3.7337368686575299</v>
      </c>
      <c r="I20" s="184">
        <f t="shared" si="2"/>
        <v>0.15825389044813776</v>
      </c>
    </row>
    <row r="21" spans="1:9">
      <c r="A21" s="78" t="s">
        <v>142</v>
      </c>
      <c r="B21" s="181">
        <v>18.3897913781678</v>
      </c>
      <c r="C21" s="182">
        <f t="shared" si="0"/>
        <v>1.3078490079075581E-2</v>
      </c>
      <c r="D21" s="183"/>
      <c r="E21" s="181">
        <v>2.7571288743563001</v>
      </c>
      <c r="F21" s="182">
        <f t="shared" si="1"/>
        <v>9.4360738566313818E-3</v>
      </c>
      <c r="G21" s="183"/>
      <c r="H21" s="181">
        <v>0.30333790224500001</v>
      </c>
      <c r="I21" s="184">
        <f t="shared" si="2"/>
        <v>1.2856932568981006E-2</v>
      </c>
    </row>
    <row r="22" spans="1:9">
      <c r="A22" s="78" t="s">
        <v>143</v>
      </c>
      <c r="B22" s="181">
        <v>0</v>
      </c>
      <c r="C22" s="182">
        <f t="shared" si="0"/>
        <v>0</v>
      </c>
      <c r="D22" s="183"/>
      <c r="E22" s="181">
        <v>0</v>
      </c>
      <c r="F22" s="182">
        <f t="shared" si="1"/>
        <v>0</v>
      </c>
      <c r="G22" s="183"/>
      <c r="H22" s="181">
        <v>0</v>
      </c>
      <c r="I22" s="184">
        <f t="shared" si="2"/>
        <v>0</v>
      </c>
    </row>
    <row r="23" spans="1:9">
      <c r="A23" s="78" t="s">
        <v>144</v>
      </c>
      <c r="B23" s="181">
        <v>35.295183246000008</v>
      </c>
      <c r="C23" s="182">
        <f t="shared" si="0"/>
        <v>2.5101301827163868E-2</v>
      </c>
      <c r="D23" s="183"/>
      <c r="E23" s="181">
        <v>10.115596650000001</v>
      </c>
      <c r="F23" s="182">
        <f t="shared" si="1"/>
        <v>3.4619896799556682E-2</v>
      </c>
      <c r="G23" s="183"/>
      <c r="H23" s="181">
        <v>0.48470807680000005</v>
      </c>
      <c r="I23" s="184">
        <f t="shared" si="2"/>
        <v>2.0544280859517247E-2</v>
      </c>
    </row>
    <row r="24" spans="1:9">
      <c r="A24" s="77" t="s">
        <v>148</v>
      </c>
      <c r="B24" s="185">
        <v>26.463569359840371</v>
      </c>
      <c r="C24" s="178">
        <f t="shared" si="0"/>
        <v>1.8820416295776573E-2</v>
      </c>
      <c r="D24" s="179"/>
      <c r="E24" s="185">
        <v>5.3459071626099997</v>
      </c>
      <c r="F24" s="178">
        <f t="shared" si="1"/>
        <v>1.8295980026998119E-2</v>
      </c>
      <c r="G24" s="179"/>
      <c r="H24" s="185">
        <v>1.5616516882000002</v>
      </c>
      <c r="I24" s="180">
        <f t="shared" si="2"/>
        <v>6.6190378132193028E-2</v>
      </c>
    </row>
    <row r="25" spans="1:9">
      <c r="A25" s="77" t="s">
        <v>149</v>
      </c>
      <c r="B25" s="185">
        <v>731.06456324199496</v>
      </c>
      <c r="C25" s="178">
        <f>B25/$B$26</f>
        <v>0.51992001654108766</v>
      </c>
      <c r="D25" s="179"/>
      <c r="E25" s="185">
        <v>143.07932250168599</v>
      </c>
      <c r="F25" s="178">
        <f t="shared" si="1"/>
        <v>0.48967861714403743</v>
      </c>
      <c r="G25" s="179"/>
      <c r="H25" s="185">
        <v>9.4142105635789797</v>
      </c>
      <c r="I25" s="180">
        <f t="shared" si="2"/>
        <v>0.3990199362174125</v>
      </c>
    </row>
    <row r="26" spans="1:9" ht="13.5" thickBot="1">
      <c r="A26" s="79" t="s">
        <v>150</v>
      </c>
      <c r="B26" s="186">
        <f>SUM(B6,B16,B24:B25)</f>
        <v>1406.1096706866665</v>
      </c>
      <c r="C26" s="187">
        <f t="shared" ref="C26" si="3">B26/$B$26</f>
        <v>1</v>
      </c>
      <c r="D26" s="188"/>
      <c r="E26" s="186">
        <f>SUM(E6,E16,E24:E25)</f>
        <v>292.19026008562605</v>
      </c>
      <c r="F26" s="187">
        <f t="shared" si="1"/>
        <v>1</v>
      </c>
      <c r="G26" s="188"/>
      <c r="H26" s="186">
        <f>SUM(H6,H16,H24:H25)</f>
        <v>23.593333838962607</v>
      </c>
      <c r="I26" s="189">
        <f t="shared" si="2"/>
        <v>1</v>
      </c>
    </row>
    <row r="27" spans="1:9" ht="13.5" thickTop="1">
      <c r="A27" s="134" t="s">
        <v>151</v>
      </c>
      <c r="B27" s="135"/>
      <c r="C27" s="135"/>
      <c r="D27" s="190"/>
      <c r="E27" s="191"/>
      <c r="F27" s="190"/>
      <c r="G27" s="190"/>
      <c r="H27" s="190"/>
      <c r="I27" s="192"/>
    </row>
    <row r="28" spans="1:9">
      <c r="A28" s="136" t="s">
        <v>152</v>
      </c>
      <c r="B28" s="137"/>
      <c r="C28" s="137"/>
      <c r="D28" s="137"/>
      <c r="E28" s="193"/>
      <c r="F28" s="137"/>
      <c r="G28" s="137"/>
      <c r="H28" s="137"/>
      <c r="I28" s="194"/>
    </row>
    <row r="29" spans="1:9">
      <c r="A29" s="136" t="s">
        <v>153</v>
      </c>
      <c r="B29" s="137"/>
      <c r="C29" s="137"/>
      <c r="D29" s="137"/>
      <c r="E29" s="193"/>
      <c r="F29" s="137"/>
      <c r="G29" s="137"/>
      <c r="H29" s="137"/>
      <c r="I29" s="194"/>
    </row>
    <row r="30" spans="1:9">
      <c r="A30" s="136" t="s">
        <v>154</v>
      </c>
      <c r="B30" s="137"/>
      <c r="C30" s="137"/>
      <c r="D30" s="137"/>
      <c r="E30" s="193"/>
      <c r="F30" s="137"/>
      <c r="G30" s="137"/>
      <c r="H30" s="137"/>
      <c r="I30" s="194"/>
    </row>
    <row r="31" spans="1:9" ht="13.5" thickBot="1">
      <c r="A31" s="139" t="s">
        <v>155</v>
      </c>
      <c r="B31" s="195"/>
      <c r="C31" s="195"/>
      <c r="D31" s="195"/>
      <c r="E31" s="196"/>
      <c r="F31" s="195"/>
      <c r="G31" s="195"/>
      <c r="H31" s="195"/>
      <c r="I31" s="197"/>
    </row>
  </sheetData>
  <pageMargins left="0.7" right="0.7" top="0.75" bottom="0.75" header="0.3" footer="0.3"/>
  <pageSetup orientation="landscape" r:id="rId1"/>
  <headerFooter>
    <oddHeader>&amp;CPacific Gas and Electric Company EE Programs 2016 Annual Report - May 2017</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5" workbookViewId="0">
      <selection activeCell="A20" sqref="A20"/>
    </sheetView>
  </sheetViews>
  <sheetFormatPr defaultRowHeight="12.75"/>
  <cols>
    <col min="1" max="1" width="13.7109375" customWidth="1"/>
    <col min="2" max="2" width="18.28515625" customWidth="1"/>
    <col min="3" max="3" width="20.5703125" customWidth="1"/>
    <col min="4" max="4" width="16.5703125" customWidth="1"/>
    <col min="5" max="5" width="31.42578125" customWidth="1"/>
  </cols>
  <sheetData>
    <row r="1" spans="1:6" ht="15">
      <c r="A1" s="80"/>
      <c r="B1" s="80"/>
      <c r="C1" s="80"/>
      <c r="D1" s="80"/>
      <c r="E1" s="80"/>
      <c r="F1" s="80"/>
    </row>
    <row r="2" spans="1:6" ht="15">
      <c r="A2" s="80"/>
      <c r="B2" s="80"/>
      <c r="C2" s="80"/>
      <c r="D2" s="80"/>
      <c r="E2" s="80"/>
      <c r="F2" s="80"/>
    </row>
    <row r="3" spans="1:6" ht="15.75">
      <c r="A3" s="81" t="s">
        <v>156</v>
      </c>
      <c r="B3" s="80"/>
      <c r="C3" s="80"/>
      <c r="D3" s="80"/>
      <c r="E3" s="80"/>
      <c r="F3" s="80"/>
    </row>
    <row r="4" spans="1:6" ht="17.25" thickBot="1">
      <c r="A4" s="82" t="s">
        <v>157</v>
      </c>
      <c r="B4" s="80"/>
      <c r="C4" s="80"/>
      <c r="D4" s="80"/>
      <c r="E4" s="80"/>
      <c r="F4" s="80"/>
    </row>
    <row r="5" spans="1:6" ht="15">
      <c r="A5" s="328" t="s">
        <v>158</v>
      </c>
      <c r="B5" s="329"/>
      <c r="C5" s="329"/>
      <c r="D5" s="329"/>
      <c r="E5" s="330"/>
      <c r="F5" s="80"/>
    </row>
    <row r="6" spans="1:6" ht="15.75" thickBot="1">
      <c r="A6" s="331"/>
      <c r="B6" s="332"/>
      <c r="C6" s="332"/>
      <c r="D6" s="332"/>
      <c r="E6" s="333"/>
      <c r="F6" s="80"/>
    </row>
    <row r="7" spans="1:6" ht="18" thickBot="1">
      <c r="A7" s="83"/>
      <c r="B7" s="84" t="s">
        <v>159</v>
      </c>
      <c r="C7" s="334" t="s">
        <v>160</v>
      </c>
      <c r="D7" s="335"/>
      <c r="E7" s="336"/>
      <c r="F7" s="80"/>
    </row>
    <row r="8" spans="1:6" ht="16.5" thickBot="1">
      <c r="A8" s="85" t="s">
        <v>161</v>
      </c>
      <c r="B8" s="84" t="s">
        <v>162</v>
      </c>
      <c r="C8" s="171" t="s">
        <v>131</v>
      </c>
      <c r="D8" s="172" t="s">
        <v>133</v>
      </c>
      <c r="E8" s="173" t="s">
        <v>163</v>
      </c>
      <c r="F8" s="80"/>
    </row>
    <row r="9" spans="1:6" ht="15.75" thickBot="1">
      <c r="A9" s="105" t="s">
        <v>164</v>
      </c>
      <c r="B9" s="94" t="s">
        <v>47</v>
      </c>
      <c r="C9" s="94" t="s">
        <v>47</v>
      </c>
      <c r="D9" s="94" t="s">
        <v>47</v>
      </c>
      <c r="E9" s="94" t="s">
        <v>47</v>
      </c>
      <c r="F9" s="80"/>
    </row>
    <row r="10" spans="1:6" ht="15.75" thickBot="1">
      <c r="A10" s="86"/>
      <c r="B10" s="174"/>
      <c r="C10" s="175"/>
      <c r="D10" s="175"/>
      <c r="E10" s="102"/>
      <c r="F10" s="80"/>
    </row>
    <row r="11" spans="1:6" ht="15.75" thickBot="1">
      <c r="A11" s="337" t="s">
        <v>165</v>
      </c>
      <c r="B11" s="338"/>
      <c r="C11" s="338"/>
      <c r="D11" s="338"/>
      <c r="E11" s="339"/>
      <c r="F11" s="80"/>
    </row>
    <row r="12" spans="1:6" ht="18" thickBot="1">
      <c r="A12" s="89"/>
      <c r="B12" s="84" t="s">
        <v>166</v>
      </c>
      <c r="C12" s="334" t="s">
        <v>160</v>
      </c>
      <c r="D12" s="335"/>
      <c r="E12" s="336"/>
      <c r="F12" s="80"/>
    </row>
    <row r="13" spans="1:6" ht="16.5" thickBot="1">
      <c r="A13" s="90" t="s">
        <v>167</v>
      </c>
      <c r="B13" s="85" t="s">
        <v>162</v>
      </c>
      <c r="C13" s="91" t="s">
        <v>131</v>
      </c>
      <c r="D13" s="92" t="s">
        <v>133</v>
      </c>
      <c r="E13" s="93" t="s">
        <v>163</v>
      </c>
      <c r="F13" s="80"/>
    </row>
    <row r="14" spans="1:6" ht="15.75" thickBot="1">
      <c r="A14" s="105" t="s">
        <v>164</v>
      </c>
      <c r="B14" s="94" t="s">
        <v>47</v>
      </c>
      <c r="C14" s="94" t="s">
        <v>47</v>
      </c>
      <c r="D14" s="94" t="s">
        <v>47</v>
      </c>
      <c r="E14" s="94" t="s">
        <v>47</v>
      </c>
      <c r="F14" s="80"/>
    </row>
    <row r="15" spans="1:6" ht="15.75" thickBot="1">
      <c r="A15" s="100"/>
      <c r="B15" s="103"/>
      <c r="C15" s="101"/>
      <c r="D15" s="101"/>
      <c r="E15" s="104"/>
      <c r="F15" s="80"/>
    </row>
    <row r="16" spans="1:6" ht="15.75" thickBot="1">
      <c r="A16" s="338" t="s">
        <v>168</v>
      </c>
      <c r="B16" s="338"/>
      <c r="C16" s="338"/>
      <c r="D16" s="338"/>
      <c r="E16" s="338"/>
      <c r="F16" s="80"/>
    </row>
    <row r="17" spans="1:6" ht="17.25" customHeight="1" thickBot="1">
      <c r="A17" s="227"/>
      <c r="B17" s="85" t="s">
        <v>169</v>
      </c>
      <c r="C17" s="325" t="s">
        <v>160</v>
      </c>
      <c r="D17" s="326"/>
      <c r="E17" s="327"/>
      <c r="F17" s="80"/>
    </row>
    <row r="18" spans="1:6" ht="16.5" thickBot="1">
      <c r="A18" s="276" t="s">
        <v>170</v>
      </c>
      <c r="B18" s="97" t="s">
        <v>162</v>
      </c>
      <c r="C18" s="98" t="s">
        <v>131</v>
      </c>
      <c r="D18" s="98" t="s">
        <v>133</v>
      </c>
      <c r="E18" s="99" t="s">
        <v>163</v>
      </c>
      <c r="F18" s="80"/>
    </row>
    <row r="19" spans="1:6" ht="15.75" thickBot="1">
      <c r="A19" s="105" t="s">
        <v>164</v>
      </c>
      <c r="B19" s="94">
        <v>48833978.399999999</v>
      </c>
      <c r="C19" s="87">
        <v>197.47114551821807</v>
      </c>
      <c r="D19" s="87">
        <v>62.180466432999985</v>
      </c>
      <c r="E19" s="88">
        <v>15.4170604192</v>
      </c>
      <c r="F19" s="80"/>
    </row>
    <row r="20" spans="1:6" ht="15">
      <c r="A20" s="96"/>
      <c r="B20" s="96"/>
      <c r="C20" s="80"/>
      <c r="D20" s="80"/>
      <c r="E20" s="80"/>
      <c r="F20" s="80"/>
    </row>
    <row r="21" spans="1:6" ht="15">
      <c r="A21" s="96"/>
      <c r="B21" s="96"/>
      <c r="C21" s="80"/>
      <c r="D21" s="80"/>
      <c r="E21" s="80"/>
      <c r="F21" s="80"/>
    </row>
    <row r="22" spans="1:6" ht="17.25">
      <c r="A22" s="242" t="s">
        <v>171</v>
      </c>
      <c r="B22" s="242"/>
      <c r="C22" s="242"/>
      <c r="D22" s="242"/>
      <c r="E22" s="95"/>
      <c r="F22" s="80"/>
    </row>
    <row r="23" spans="1:6" ht="15">
      <c r="A23" s="242" t="s">
        <v>172</v>
      </c>
      <c r="B23" s="242"/>
      <c r="C23" s="242"/>
      <c r="D23" s="242"/>
      <c r="E23" s="95"/>
      <c r="F23" s="80"/>
    </row>
    <row r="24" spans="1:6" s="227" customFormat="1" ht="15">
      <c r="A24" s="243" t="s">
        <v>173</v>
      </c>
      <c r="B24" s="242"/>
      <c r="C24" s="242"/>
      <c r="D24" s="242"/>
      <c r="E24" s="95"/>
      <c r="F24" s="80"/>
    </row>
    <row r="25" spans="1:6" s="228" customFormat="1" ht="15">
      <c r="A25" s="243" t="s">
        <v>174</v>
      </c>
      <c r="B25" s="243"/>
      <c r="C25" s="243"/>
      <c r="D25" s="243"/>
      <c r="E25" s="80"/>
      <c r="F25" s="80"/>
    </row>
    <row r="26" spans="1:6" s="227" customFormat="1" ht="15">
      <c r="A26" s="244" t="s">
        <v>175</v>
      </c>
      <c r="B26" s="242"/>
      <c r="C26" s="242"/>
      <c r="D26" s="242"/>
      <c r="E26" s="95"/>
      <c r="F26" s="80"/>
    </row>
    <row r="27" spans="1:6" s="227" customFormat="1" ht="15">
      <c r="A27" s="244" t="s">
        <v>176</v>
      </c>
      <c r="B27" s="242"/>
      <c r="C27" s="242"/>
      <c r="D27" s="242"/>
      <c r="E27" s="95"/>
      <c r="F27" s="80"/>
    </row>
    <row r="28" spans="1:6" ht="17.25">
      <c r="A28" s="242" t="s">
        <v>177</v>
      </c>
      <c r="B28" s="243"/>
      <c r="C28" s="243"/>
      <c r="D28" s="243"/>
      <c r="E28" s="80"/>
      <c r="F28" s="80"/>
    </row>
    <row r="29" spans="1:6" ht="15">
      <c r="A29" s="242" t="s">
        <v>178</v>
      </c>
      <c r="B29" s="243"/>
      <c r="C29" s="243"/>
      <c r="D29" s="243"/>
      <c r="E29" s="80"/>
      <c r="F29" s="80"/>
    </row>
    <row r="30" spans="1:6" s="232" customFormat="1" ht="15">
      <c r="A30" s="243" t="s">
        <v>173</v>
      </c>
      <c r="B30" s="242"/>
      <c r="C30" s="243"/>
      <c r="D30" s="243"/>
      <c r="E30" s="231"/>
      <c r="F30" s="231"/>
    </row>
    <row r="31" spans="1:6" s="232" customFormat="1" ht="15">
      <c r="A31" s="243" t="s">
        <v>174</v>
      </c>
      <c r="B31" s="243"/>
      <c r="C31" s="243"/>
      <c r="D31" s="243"/>
      <c r="E31" s="231"/>
      <c r="F31" s="231"/>
    </row>
    <row r="32" spans="1:6" ht="15">
      <c r="A32" s="244" t="s">
        <v>179</v>
      </c>
      <c r="B32" s="242"/>
      <c r="C32" s="228"/>
      <c r="D32" s="228"/>
      <c r="E32" s="227"/>
      <c r="F32" s="227"/>
    </row>
    <row r="33" spans="1:6" s="227" customFormat="1" ht="15">
      <c r="A33" s="244" t="s">
        <v>176</v>
      </c>
      <c r="B33" s="242"/>
      <c r="C33" s="228"/>
      <c r="D33" s="228"/>
    </row>
    <row r="34" spans="1:6" ht="14.25">
      <c r="A34" s="230" t="s">
        <v>180</v>
      </c>
      <c r="B34" s="198"/>
      <c r="C34" s="198"/>
      <c r="D34" s="198"/>
      <c r="E34" s="198"/>
      <c r="F34" s="115"/>
    </row>
    <row r="35" spans="1:6">
      <c r="A35" s="230" t="s">
        <v>181</v>
      </c>
      <c r="B35" s="198"/>
      <c r="C35" s="198"/>
      <c r="D35" s="198"/>
      <c r="E35" s="198"/>
      <c r="F35" s="115"/>
    </row>
    <row r="36" spans="1:6" s="228" customFormat="1" ht="15">
      <c r="A36" s="244" t="s">
        <v>182</v>
      </c>
      <c r="B36" s="243"/>
      <c r="C36" s="243"/>
      <c r="D36" s="243"/>
      <c r="E36" s="80"/>
      <c r="F36" s="80"/>
    </row>
    <row r="37" spans="1:6" s="228" customFormat="1" ht="15">
      <c r="A37" s="244" t="s">
        <v>183</v>
      </c>
      <c r="B37" s="243"/>
      <c r="C37" s="243"/>
      <c r="D37" s="243"/>
      <c r="E37" s="80"/>
      <c r="F37" s="80"/>
    </row>
    <row r="38" spans="1:6" s="228" customFormat="1" ht="15">
      <c r="A38" s="244" t="s">
        <v>184</v>
      </c>
      <c r="B38" s="243"/>
      <c r="C38" s="243"/>
      <c r="D38" s="243"/>
      <c r="E38" s="80"/>
      <c r="F38" s="80"/>
    </row>
  </sheetData>
  <mergeCells count="6">
    <mergeCell ref="C17:E17"/>
    <mergeCell ref="A5:E6"/>
    <mergeCell ref="C7:E7"/>
    <mergeCell ref="A11:E11"/>
    <mergeCell ref="C12:E12"/>
    <mergeCell ref="A16:E16"/>
  </mergeCells>
  <pageMargins left="0.7" right="0.7" top="0.75" bottom="0.75" header="0.3" footer="0.3"/>
  <pageSetup orientation="landscape" r:id="rId1"/>
  <headerFooter>
    <oddHeader>&amp;CPacific Gas and Electric Company EE Programs 2016 Annual Report - May 2017</oddHead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
  <sheetViews>
    <sheetView tabSelected="1" workbookViewId="0">
      <selection activeCell="A5" sqref="A5"/>
    </sheetView>
  </sheetViews>
  <sheetFormatPr defaultRowHeight="15"/>
  <cols>
    <col min="1" max="1" width="96.140625" style="264" customWidth="1"/>
    <col min="2" max="2" width="11.5703125" style="264" customWidth="1"/>
    <col min="3" max="3" width="11" style="264" customWidth="1"/>
    <col min="4" max="4" width="11.5703125" style="264" customWidth="1"/>
    <col min="5" max="16384" width="9.140625" style="264"/>
  </cols>
  <sheetData>
    <row r="2" spans="1:13" ht="18">
      <c r="A2" s="275" t="s">
        <v>185</v>
      </c>
    </row>
    <row r="3" spans="1:13" ht="15.75">
      <c r="A3" s="274"/>
    </row>
    <row r="4" spans="1:13">
      <c r="A4" s="273" t="s">
        <v>186</v>
      </c>
      <c r="B4" s="265" t="s">
        <v>187</v>
      </c>
      <c r="C4" s="265"/>
      <c r="D4" s="265"/>
      <c r="E4" s="265"/>
      <c r="F4" s="265"/>
      <c r="G4" s="265"/>
      <c r="H4" s="265"/>
      <c r="I4" s="265"/>
      <c r="J4" s="265"/>
      <c r="K4" s="265"/>
      <c r="L4" s="265"/>
      <c r="M4" s="272"/>
    </row>
    <row r="5" spans="1:13">
      <c r="A5" s="266" t="s">
        <v>188</v>
      </c>
      <c r="B5" s="265"/>
      <c r="C5" s="265"/>
      <c r="D5" s="265"/>
      <c r="E5" s="265"/>
      <c r="F5" s="265"/>
      <c r="G5" s="265"/>
      <c r="H5" s="265"/>
      <c r="I5" s="265"/>
      <c r="J5" s="265"/>
      <c r="K5" s="265"/>
      <c r="L5" s="265"/>
      <c r="M5" s="265"/>
    </row>
    <row r="6" spans="1:13">
      <c r="A6" s="266"/>
      <c r="B6" s="265"/>
      <c r="C6" s="265"/>
      <c r="D6" s="265"/>
      <c r="E6" s="265"/>
      <c r="F6" s="265"/>
      <c r="G6" s="265"/>
      <c r="H6" s="265"/>
      <c r="I6" s="265"/>
      <c r="J6" s="265"/>
      <c r="K6" s="265"/>
      <c r="L6" s="265"/>
      <c r="M6" s="265"/>
    </row>
    <row r="7" spans="1:13">
      <c r="A7" s="272" t="s">
        <v>189</v>
      </c>
      <c r="B7" s="265"/>
      <c r="C7" s="265"/>
      <c r="D7" s="265"/>
      <c r="E7" s="265"/>
      <c r="F7" s="265"/>
      <c r="G7" s="265"/>
      <c r="H7" s="265"/>
      <c r="I7" s="265"/>
      <c r="J7" s="265"/>
      <c r="K7" s="265"/>
      <c r="L7" s="265"/>
      <c r="M7" s="265"/>
    </row>
    <row r="8" spans="1:13">
      <c r="A8" s="271"/>
      <c r="B8" s="265"/>
      <c r="C8" s="265"/>
      <c r="D8" s="265"/>
      <c r="E8" s="265"/>
      <c r="F8" s="265"/>
      <c r="G8" s="265"/>
      <c r="H8" s="265"/>
      <c r="I8" s="265"/>
      <c r="J8" s="265"/>
      <c r="K8" s="265"/>
      <c r="L8" s="265"/>
      <c r="M8" s="265"/>
    </row>
    <row r="9" spans="1:13">
      <c r="A9" s="270" t="s">
        <v>190</v>
      </c>
      <c r="B9" s="265"/>
      <c r="C9" s="265"/>
      <c r="D9" s="265"/>
      <c r="E9" s="265"/>
      <c r="F9" s="265"/>
      <c r="G9" s="265"/>
      <c r="H9" s="265"/>
      <c r="I9" s="265"/>
      <c r="J9" s="265"/>
      <c r="K9" s="265"/>
      <c r="L9" s="265"/>
      <c r="M9" s="265"/>
    </row>
    <row r="10" spans="1:13">
      <c r="A10" s="270" t="s">
        <v>191</v>
      </c>
      <c r="B10" s="265"/>
      <c r="C10" s="265"/>
      <c r="D10" s="265"/>
      <c r="E10" s="265"/>
      <c r="F10" s="265"/>
      <c r="G10" s="265"/>
      <c r="H10" s="265"/>
      <c r="I10" s="265"/>
      <c r="J10" s="265"/>
      <c r="K10" s="265"/>
      <c r="L10" s="265"/>
      <c r="M10" s="265"/>
    </row>
    <row r="11" spans="1:13">
      <c r="A11" s="270" t="s">
        <v>192</v>
      </c>
      <c r="B11" s="265"/>
      <c r="C11" s="265"/>
      <c r="D11" s="265"/>
      <c r="E11" s="265"/>
      <c r="F11" s="265"/>
      <c r="G11" s="265"/>
      <c r="H11" s="265"/>
      <c r="I11" s="265"/>
      <c r="J11" s="265"/>
      <c r="K11" s="265"/>
      <c r="L11" s="265"/>
      <c r="M11" s="265"/>
    </row>
    <row r="12" spans="1:13">
      <c r="A12" s="270" t="s">
        <v>193</v>
      </c>
      <c r="B12" s="265"/>
      <c r="C12" s="265"/>
      <c r="D12" s="265"/>
      <c r="E12" s="265"/>
      <c r="F12" s="265"/>
      <c r="G12" s="265"/>
      <c r="H12" s="265"/>
      <c r="I12" s="265"/>
      <c r="J12" s="265"/>
      <c r="K12" s="265"/>
      <c r="L12" s="265"/>
      <c r="M12" s="265"/>
    </row>
    <row r="13" spans="1:13">
      <c r="A13" s="270"/>
      <c r="B13" s="265"/>
      <c r="C13" s="265"/>
      <c r="D13" s="265"/>
      <c r="E13" s="265"/>
      <c r="F13" s="265"/>
      <c r="G13" s="265"/>
      <c r="H13" s="265"/>
      <c r="I13" s="265"/>
      <c r="J13" s="265"/>
      <c r="K13" s="265"/>
      <c r="L13" s="265"/>
      <c r="M13" s="265"/>
    </row>
    <row r="14" spans="1:13">
      <c r="A14" s="266" t="s">
        <v>194</v>
      </c>
      <c r="B14" s="265"/>
      <c r="C14" s="265"/>
      <c r="D14" s="265"/>
      <c r="E14" s="265"/>
      <c r="F14" s="265"/>
      <c r="G14" s="265"/>
      <c r="H14" s="265"/>
      <c r="I14" s="265"/>
      <c r="J14" s="265"/>
      <c r="K14" s="265"/>
      <c r="L14" s="265"/>
      <c r="M14" s="265"/>
    </row>
    <row r="15" spans="1:13">
      <c r="A15" s="269"/>
      <c r="B15" s="265"/>
      <c r="C15" s="265"/>
      <c r="D15" s="265"/>
      <c r="E15" s="265"/>
      <c r="F15" s="265"/>
      <c r="G15" s="265"/>
      <c r="H15" s="265"/>
      <c r="I15" s="265"/>
      <c r="J15" s="265"/>
      <c r="K15" s="265"/>
      <c r="L15" s="265"/>
      <c r="M15" s="265"/>
    </row>
    <row r="16" spans="1:13">
      <c r="A16" s="266" t="s">
        <v>195</v>
      </c>
      <c r="B16" s="265"/>
      <c r="C16" s="265"/>
      <c r="D16" s="265"/>
      <c r="E16" s="265"/>
      <c r="F16" s="265"/>
      <c r="G16" s="265"/>
      <c r="H16" s="265"/>
      <c r="I16" s="265"/>
      <c r="J16" s="265"/>
      <c r="K16" s="265"/>
      <c r="L16" s="265"/>
      <c r="M16" s="265"/>
    </row>
    <row r="17" spans="1:13">
      <c r="A17" s="265" t="s">
        <v>196</v>
      </c>
      <c r="B17" s="265"/>
      <c r="C17" s="265"/>
      <c r="D17" s="265"/>
      <c r="E17" s="265"/>
      <c r="F17" s="265"/>
      <c r="G17" s="265"/>
      <c r="H17" s="265"/>
      <c r="I17" s="265"/>
      <c r="J17" s="265"/>
      <c r="K17" s="265"/>
      <c r="L17" s="265"/>
      <c r="M17" s="265"/>
    </row>
    <row r="18" spans="1:13" ht="63.75">
      <c r="A18" s="267" t="s">
        <v>197</v>
      </c>
      <c r="B18" s="267" t="s">
        <v>198</v>
      </c>
      <c r="C18" s="267" t="s">
        <v>199</v>
      </c>
      <c r="D18" s="267" t="s">
        <v>200</v>
      </c>
      <c r="E18" s="265"/>
      <c r="F18" s="265"/>
      <c r="G18" s="265"/>
      <c r="H18" s="265"/>
      <c r="I18" s="265"/>
      <c r="J18" s="265"/>
      <c r="K18" s="265"/>
      <c r="L18" s="265"/>
      <c r="M18" s="265"/>
    </row>
    <row r="19" spans="1:13" ht="25.5">
      <c r="A19" s="267">
        <v>2014</v>
      </c>
      <c r="B19" s="267">
        <v>2016</v>
      </c>
      <c r="C19" s="267" t="s">
        <v>201</v>
      </c>
      <c r="D19" s="267" t="s">
        <v>202</v>
      </c>
      <c r="E19" s="268"/>
      <c r="F19" s="265"/>
      <c r="G19" s="265"/>
      <c r="H19" s="265"/>
      <c r="I19" s="265"/>
      <c r="J19" s="265"/>
      <c r="K19" s="265"/>
      <c r="L19" s="265"/>
      <c r="M19" s="265"/>
    </row>
    <row r="20" spans="1:13" ht="25.5">
      <c r="A20" s="267">
        <v>2015</v>
      </c>
      <c r="B20" s="267">
        <v>2016</v>
      </c>
      <c r="C20" s="267" t="s">
        <v>201</v>
      </c>
      <c r="D20" s="267" t="s">
        <v>203</v>
      </c>
      <c r="E20" s="265"/>
      <c r="F20" s="265"/>
      <c r="G20" s="265"/>
      <c r="H20" s="265"/>
      <c r="I20" s="265"/>
      <c r="J20" s="265"/>
      <c r="K20" s="265"/>
      <c r="L20" s="265"/>
      <c r="M20" s="265"/>
    </row>
    <row r="21" spans="1:13" ht="25.5">
      <c r="A21" s="340" t="s">
        <v>204</v>
      </c>
      <c r="B21" s="341">
        <v>2016</v>
      </c>
      <c r="C21" s="267" t="s">
        <v>201</v>
      </c>
      <c r="D21" s="342" t="s">
        <v>205</v>
      </c>
      <c r="E21" s="265"/>
      <c r="F21" s="265"/>
      <c r="G21" s="265"/>
      <c r="H21" s="265"/>
      <c r="I21" s="265"/>
      <c r="J21" s="265"/>
      <c r="K21" s="265"/>
      <c r="L21" s="265"/>
      <c r="M21" s="265"/>
    </row>
    <row r="22" spans="1:13">
      <c r="A22" s="265"/>
      <c r="B22" s="265"/>
      <c r="C22" s="265"/>
      <c r="D22" s="265"/>
      <c r="E22" s="265"/>
      <c r="F22" s="265"/>
      <c r="G22" s="265"/>
      <c r="H22" s="265"/>
      <c r="I22" s="265"/>
      <c r="J22" s="265"/>
      <c r="K22" s="265"/>
      <c r="L22" s="265"/>
      <c r="M22" s="265"/>
    </row>
    <row r="23" spans="1:13">
      <c r="A23" s="266" t="s">
        <v>206</v>
      </c>
      <c r="B23" s="265"/>
      <c r="C23" s="265"/>
      <c r="D23" s="265"/>
      <c r="E23" s="265"/>
      <c r="F23" s="265"/>
      <c r="G23" s="265"/>
      <c r="H23" s="265"/>
      <c r="I23" s="265"/>
      <c r="J23" s="265"/>
      <c r="K23" s="265"/>
      <c r="L23" s="265"/>
      <c r="M23" s="265"/>
    </row>
  </sheetData>
  <pageMargins left="0.7" right="0.7" top="0.75" bottom="0.75" header="0.3" footer="0.3"/>
  <pageSetup orientation="landscape" r:id="rId1"/>
  <headerFooter>
    <oddHeader>&amp;CPacific Gas and Electric Company EE Programs 2016 Annual Report - May 2017</oddHeader>
    <oddFooter>&amp;C8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4" ma:contentTypeDescription="Create a new document." ma:contentTypeScope="" ma:versionID="9efc0ee85d7a54671f37e2699a13360a">
  <xsd:schema xmlns:xsd="http://www.w3.org/2001/XMLSchema" xmlns:xs="http://www.w3.org/2001/XMLSchema" xmlns:p="http://schemas.microsoft.com/office/2006/metadata/properties" xmlns:ns2="1f515989-4afe-4bfb-8869-4f44a11afb39" xmlns:ns3="e5e22d63-cd76-4ad0-9cc0-8f2b2146ce9f" targetNamespace="http://schemas.microsoft.com/office/2006/metadata/properties" ma:root="true" ma:fieldsID="de16da6e60a0a9b7523ec5c501a87e60" ns2:_="" ns3:_="">
    <xsd:import namespace="1f515989-4afe-4bfb-8869-4f44a11afb39"/>
    <xsd:import namespace="e5e22d63-cd76-4ad0-9cc0-8f2b2146ce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10EA7-1B05-4029-AC7F-0E595353D0F6}">
  <ds:schemaRefs>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F907E317-AAA6-46C9-8BF2-484779EB64F7}"/>
</file>

<file path=customXml/itemProps3.xml><?xml version="1.0" encoding="utf-8"?>
<ds:datastoreItem xmlns:ds="http://schemas.openxmlformats.org/officeDocument/2006/customXml" ds:itemID="{944DED4B-E47A-4D17-BBAF-D232132DC7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T-1 Savings&amp;DemandRedx(Gross)</vt:lpstr>
      <vt:lpstr>T-2 EnvImpacts(Gross)</vt:lpstr>
      <vt:lpstr>T-3 Exp's</vt:lpstr>
      <vt:lpstr>T-4 CE(Net)</vt:lpstr>
      <vt:lpstr>T-5 RatepayerImpcts</vt:lpstr>
      <vt:lpstr>T-6 EndUse</vt:lpstr>
      <vt:lpstr>T-7 Commitments</vt:lpstr>
      <vt:lpstr>T-8 SharehldrPerfInc'ves</vt:lpstr>
      <vt:lpstr>'T-8 SharehldrPerfInc''ves'!_Toc419981606</vt:lpstr>
      <vt:lpstr>'T-1 Savings&amp;DemandRedx(Gross)'!Print_Area</vt:lpstr>
      <vt:lpstr>'T-2 EnvImpacts(Gross)'!Print_Area</vt:lpstr>
      <vt:lpstr>'T-3 Exp''s'!Print_Area</vt:lpstr>
      <vt:lpstr>'T-4 CE(Net)'!Print_Area</vt:lpstr>
      <vt:lpstr>'T-7 Commitments'!Print_Area</vt:lpstr>
      <vt:lpstr>'T-1 Savings&amp;DemandRedx(Gross)'!Print_Titles</vt:lpstr>
      <vt:lpstr>'T-3 Exp''s'!Print_Titles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Bevington, Andrew</cp:lastModifiedBy>
  <dcterms:created xsi:type="dcterms:W3CDTF">2003-07-25T20:30:23Z</dcterms:created>
  <dcterms:modified xsi:type="dcterms:W3CDTF">2017-05-01T20:20:41Z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0x0101006EDAF9F80FDE0E459E1A4ABBAD4741F7</vt:lpwstr>
  </property>
</Properties>
</file>