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essica_lau_sce_com/Documents/Documents/Energy Efficiency/Balancing Account Report/2021/09/"/>
    </mc:Choice>
  </mc:AlternateContent>
  <xr:revisionPtr revIDLastSave="5" documentId="8_{6B1061BD-8CE7-49CC-B7D4-574BC0CDF56A}" xr6:coauthVersionLast="45" xr6:coauthVersionMax="45" xr10:uidLastSave="{6117BB27-6642-443F-A305-C9F94B029899}"/>
  <bookViews>
    <workbookView xWindow="-120" yWindow="-120" windowWidth="29040" windowHeight="15840" tabRatio="739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7" l="1"/>
  <c r="K23" i="7"/>
  <c r="K22" i="7"/>
  <c r="K21" i="7"/>
  <c r="K19" i="7"/>
  <c r="K14" i="7"/>
  <c r="K26" i="7" l="1"/>
  <c r="J24" i="7" l="1"/>
  <c r="J23" i="7"/>
  <c r="J22" i="7"/>
  <c r="J21" i="7"/>
  <c r="J19" i="7"/>
  <c r="J14" i="7"/>
  <c r="J26" i="7" l="1"/>
  <c r="I24" i="7" l="1"/>
  <c r="I23" i="7"/>
  <c r="I22" i="7"/>
  <c r="I21" i="7"/>
  <c r="I19" i="7"/>
  <c r="I14" i="7"/>
  <c r="H14" i="7"/>
  <c r="H19" i="7"/>
  <c r="H21" i="7"/>
  <c r="H22" i="7"/>
  <c r="H23" i="7"/>
  <c r="H24" i="7"/>
  <c r="H26" i="7" l="1"/>
  <c r="I26" i="7"/>
  <c r="G19" i="7" l="1"/>
  <c r="G21" i="7"/>
  <c r="G22" i="7"/>
  <c r="G23" i="7"/>
  <c r="G24" i="7"/>
  <c r="F24" i="7" l="1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M26" i="7"/>
  <c r="L26" i="7"/>
  <c r="G26" i="7"/>
  <c r="F26" i="7"/>
  <c r="C26" i="7"/>
  <c r="O22" i="7" l="1"/>
  <c r="O24" i="7"/>
  <c r="O21" i="7"/>
  <c r="O19" i="7"/>
  <c r="D26" i="7" l="1"/>
  <c r="O26" i="7"/>
  <c r="D14" i="7" l="1"/>
  <c r="C12" i="7" l="1"/>
  <c r="C11" i="7"/>
  <c r="C10" i="7"/>
  <c r="C9" i="7"/>
  <c r="C7" i="7"/>
  <c r="M14" i="7" l="1"/>
  <c r="G14" i="7" l="1"/>
  <c r="L14" i="7"/>
  <c r="N14" i="7"/>
  <c r="O12" i="7" l="1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N67" i="13"/>
  <c r="N68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<sst xmlns="http://schemas.openxmlformats.org/spreadsheetml/2006/main" count="316" uniqueCount="107">
  <si>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</si>
  <si>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</si>
  <si>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</si>
  <si>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</si>
  <si>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</si>
  <si>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</si>
  <si>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</si>
  <si>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</si>
  <si>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</si>
  <si>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</si>
  <si>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</si>
  <si>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</si>
  <si>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</si>
  <si>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</si>
  <si>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</si>
  <si>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</si>
  <si>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</si>
  <si>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</si>
  <si>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</si>
  <si>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</si>
  <si>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</si>
  <si>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</si>
  <si>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</si>
  <si>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</si>
  <si>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</si>
  <si>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</si>
  <si>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</si>
  <si>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</si>
  <si>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</si>
  <si>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</si>
  <si>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</si>
  <si>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</si>
  <si>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</si>
  <si>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</si>
  <si>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</si>
  <si>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</si>
  <si>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</si>
  <si>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</si>
  <si>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</si>
  <si>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</si>
  <si>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</si>
  <si>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</si>
  <si>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</si>
  <si>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</si>
  <si>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</si>
  <si>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</si>
  <si>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</si>
  <si>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</si>
  <si>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</si>
  <si>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</si>
  <si>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</si>
  <si>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</si>
  <si>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</si>
  <si>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</si>
  <si>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</si>
  <si>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</si>
  <si>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</si>
  <si>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</si>
  <si>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</si>
  <si>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</si>
  <si>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</si>
  <si>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</si>
  <si>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</si>
  <si>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</si>
  <si>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</si>
  <si>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</si>
  <si>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</si>
  <si>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</si>
  <si>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</si>
  <si>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</si>
  <si>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</si>
  <si>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</si>
  <si>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</si>
  <si>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</si>
  <si>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</si>
  <si>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</si>
  <si>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</si>
  <si>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</si>
  <si>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</si>
  <si>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</si>
  <si>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</si>
  <si>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</si>
  <si>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</si>
  <si>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</si>
  <si>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</si>
  <si>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</si>
  <si>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</si>
  <si>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</si>
  <si>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</si>
  <si>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</si>
  <si>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</si>
  <si>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</si>
  <si>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</si>
  <si>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</si>
  <si>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</si>
  <si>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</si>
  <si>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</si>
  <si>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</si>
  <si>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</si>
  <si>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</si>
  <si>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</si>
  <si>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 xml:space="preserve">     Transfers from EE Balancing Account [2]</t>
  </si>
  <si>
    <t xml:space="preserve">     Disbursements to CEC</t>
  </si>
  <si>
    <t>[2] Included January 2021 Collection for AB 841.</t>
  </si>
  <si>
    <t xml:space="preserve">     Transfer to SWEEBA</t>
  </si>
  <si>
    <r>
      <t>August</t>
    </r>
    <r>
      <rPr>
        <b/>
        <vertAlign val="superscript"/>
        <sz val="10"/>
        <rFont val="Arial"/>
        <family val="2"/>
      </rPr>
      <t>[1]</t>
    </r>
  </si>
  <si>
    <t>[1] Unable to extract  program commitments due to the implementation of CSRP and iEnergy. Used previous month's as placeholder.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</si>
</sst>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4" formatCode="#,##0.00000_);\(#,##0.00000\)"/>
    <numFmt numFmtId="197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5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4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176" fontId="146" fillId="0" borderId="0" xfId="0" applyNumberFormat="1" applyFont="1" applyFill="1" applyAlignment="1">
      <alignment horizontal="right"/>
    </xf>
    <xf numFmtId="176" fontId="146" fillId="0" borderId="0" xfId="79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7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66" fontId="146" fillId="0" borderId="0" xfId="47" applyFont="1" applyFill="1" applyAlignment="1">
      <alignment horizontal="right"/>
    </xf>
    <xf numFmtId="176" fontId="12" fillId="0" borderId="24" xfId="16753" applyNumberFormat="1" applyFont="1" applyFill="1" applyBorder="1"/>
    <xf numFmtId="176" fontId="12" fillId="0" borderId="0" xfId="16753" applyNumberFormat="1" applyFont="1" applyFill="1" applyAlignment="1">
      <alignment horizontal="left"/>
    </xf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K7" sqref="K7:K26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96</v>
      </c>
      <c r="F3" s="193"/>
    </row>
    <row r="4" spans="1:17" ht="16.5" thickBot="1">
      <c r="A4" s="2" t="s">
        <v>98</v>
      </c>
      <c r="P4" s="35"/>
      <c r="Q4" s="37"/>
    </row>
    <row r="5" spans="1:17">
      <c r="A5" s="3"/>
      <c r="B5" s="79" t="s">
        <v>36</v>
      </c>
      <c r="C5" s="196" t="s">
        <v>92</v>
      </c>
      <c r="D5" s="196" t="s">
        <v>92</v>
      </c>
      <c r="E5" s="196" t="s">
        <v>92</v>
      </c>
      <c r="F5" s="196" t="s">
        <v>92</v>
      </c>
      <c r="G5" s="196" t="s">
        <v>92</v>
      </c>
      <c r="H5" s="196" t="s">
        <v>92</v>
      </c>
      <c r="I5" s="196" t="s">
        <v>92</v>
      </c>
      <c r="J5" s="196" t="s">
        <v>92</v>
      </c>
      <c r="K5" s="196" t="s">
        <v>92</v>
      </c>
      <c r="L5" s="196" t="s">
        <v>92</v>
      </c>
      <c r="M5" s="196" t="s">
        <v>92</v>
      </c>
      <c r="N5" s="196" t="s">
        <v>92</v>
      </c>
      <c r="O5" s="197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199">
        <v>0.41060694586524488</v>
      </c>
      <c r="C7" s="192">
        <f>+'Table E-4'!$B$10*'Table E-1'!B7</f>
        <v>4163.3291803152197</v>
      </c>
      <c r="D7" s="192">
        <v>4163.3291803152197</v>
      </c>
      <c r="E7" s="192">
        <v>4163.3291803152197</v>
      </c>
      <c r="F7" s="192">
        <v>4163.3291803152197</v>
      </c>
      <c r="G7" s="192">
        <v>4163.3291803152197</v>
      </c>
      <c r="H7" s="192">
        <v>4163.3291803152197</v>
      </c>
      <c r="I7" s="192">
        <v>4163.3291803152197</v>
      </c>
      <c r="J7" s="192">
        <v>4163.3291803152197</v>
      </c>
      <c r="K7" s="192">
        <v>4163.3291803152197</v>
      </c>
      <c r="L7" s="192"/>
      <c r="M7" s="192"/>
      <c r="N7" s="192"/>
      <c r="O7" s="73">
        <f>+SUM(C7:N7)</f>
        <v>37469.962622836974</v>
      </c>
      <c r="Q7" s="37"/>
    </row>
    <row r="8" spans="1:17">
      <c r="A8" s="9" t="s">
        <v>31</v>
      </c>
      <c r="B8" s="200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84"/>
      <c r="Q8" s="37"/>
    </row>
    <row r="9" spans="1:17">
      <c r="A9" s="9" t="s">
        <v>32</v>
      </c>
      <c r="B9" s="199">
        <v>0.40150657271480911</v>
      </c>
      <c r="C9" s="192">
        <f>+'Table E-4'!$B$10*'Table E-1'!B9</f>
        <v>4071.0563888525044</v>
      </c>
      <c r="D9" s="192">
        <v>4071.0563888525044</v>
      </c>
      <c r="E9" s="192">
        <v>4071.0563888525044</v>
      </c>
      <c r="F9" s="192">
        <v>4071.0563888525044</v>
      </c>
      <c r="G9" s="192">
        <v>4071.0563888525044</v>
      </c>
      <c r="H9" s="192">
        <v>4071.0563888525044</v>
      </c>
      <c r="I9" s="192">
        <v>4071.0563888525044</v>
      </c>
      <c r="J9" s="192">
        <v>4071.0563888525044</v>
      </c>
      <c r="K9" s="192">
        <v>4071.0563888525044</v>
      </c>
      <c r="L9" s="192"/>
      <c r="M9" s="192"/>
      <c r="N9" s="192"/>
      <c r="O9" s="73">
        <f t="shared" ref="O9:O12" si="0">+SUM(C9:N9)</f>
        <v>36639.507499672538</v>
      </c>
      <c r="Q9" s="37"/>
    </row>
    <row r="10" spans="1:17">
      <c r="A10" s="9" t="s">
        <v>33</v>
      </c>
      <c r="B10" s="199">
        <v>0.14367253849044573</v>
      </c>
      <c r="C10" s="192">
        <f>+'Table E-4'!$B$10*'Table E-1'!B10</f>
        <v>1456.7607244119545</v>
      </c>
      <c r="D10" s="192">
        <v>1456.7607244119545</v>
      </c>
      <c r="E10" s="192">
        <v>1456.7607244119545</v>
      </c>
      <c r="F10" s="192">
        <v>1456.7607244119545</v>
      </c>
      <c r="G10" s="192">
        <v>1456.7607244119545</v>
      </c>
      <c r="H10" s="192">
        <v>1456.7607244119545</v>
      </c>
      <c r="I10" s="192">
        <v>1456.7607244119545</v>
      </c>
      <c r="J10" s="192">
        <v>1456.7607244119545</v>
      </c>
      <c r="K10" s="192">
        <v>1456.7607244119545</v>
      </c>
      <c r="L10" s="192"/>
      <c r="M10" s="192"/>
      <c r="N10" s="192"/>
      <c r="O10" s="73">
        <f t="shared" si="0"/>
        <v>13110.846519707589</v>
      </c>
      <c r="Q10" s="37"/>
    </row>
    <row r="11" spans="1:17">
      <c r="A11" s="9" t="s">
        <v>34</v>
      </c>
      <c r="B11" s="199">
        <v>3.8113145797715721E-2</v>
      </c>
      <c r="C11" s="192">
        <f>+'Table E-4'!$B$10*'Table E-1'!B11</f>
        <v>386.44639027931566</v>
      </c>
      <c r="D11" s="192">
        <v>386.44639027931566</v>
      </c>
      <c r="E11" s="192">
        <v>386.44639027931566</v>
      </c>
      <c r="F11" s="192">
        <v>386.44639027931566</v>
      </c>
      <c r="G11" s="192">
        <v>386.44639027931566</v>
      </c>
      <c r="H11" s="192">
        <v>386.44639027931566</v>
      </c>
      <c r="I11" s="192">
        <v>386.44639027931566</v>
      </c>
      <c r="J11" s="192">
        <v>386.44639027931566</v>
      </c>
      <c r="K11" s="192">
        <v>386.44639027931566</v>
      </c>
      <c r="L11" s="192"/>
      <c r="M11" s="192"/>
      <c r="N11" s="192"/>
      <c r="O11" s="73">
        <f t="shared" si="0"/>
        <v>3478.0175125138412</v>
      </c>
      <c r="Q11" s="37"/>
    </row>
    <row r="12" spans="1:17">
      <c r="A12" s="9" t="s">
        <v>35</v>
      </c>
      <c r="B12" s="201">
        <v>6.1007971317845805E-3</v>
      </c>
      <c r="C12" s="192">
        <f>+'Table E-4'!$B$10*'Table E-1'!B12</f>
        <v>61.858736141005089</v>
      </c>
      <c r="D12" s="192">
        <v>61.858736141005089</v>
      </c>
      <c r="E12" s="192">
        <v>61.858736141005089</v>
      </c>
      <c r="F12" s="192">
        <v>61.858736141005089</v>
      </c>
      <c r="G12" s="192">
        <v>61.858736141005089</v>
      </c>
      <c r="H12" s="192">
        <v>61.858736141005089</v>
      </c>
      <c r="I12" s="192">
        <v>61.858736141005089</v>
      </c>
      <c r="J12" s="192">
        <v>61.858736141005089</v>
      </c>
      <c r="K12" s="192">
        <v>61.858736141005089</v>
      </c>
      <c r="L12" s="91"/>
      <c r="M12" s="91"/>
      <c r="N12" s="91"/>
      <c r="O12" s="73">
        <f t="shared" si="0"/>
        <v>556.72862526904578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 t="shared" ref="G14:N14" si="1">SUM(G7:G12)</f>
        <v>10139.451419999998</v>
      </c>
      <c r="H14" s="90">
        <f t="shared" si="1"/>
        <v>10139.451419999998</v>
      </c>
      <c r="I14" s="90">
        <f t="shared" ref="I14:J14" si="2">SUM(I7:I12)</f>
        <v>10139.451419999998</v>
      </c>
      <c r="J14" s="90">
        <f t="shared" si="2"/>
        <v>10139.451419999998</v>
      </c>
      <c r="K14" s="90">
        <f t="shared" ref="K14" si="3">SUM(K7:K12)</f>
        <v>10139.451419999998</v>
      </c>
      <c r="L14" s="90">
        <f t="shared" si="1"/>
        <v>0</v>
      </c>
      <c r="M14" s="90">
        <f t="shared" ref="M14" si="4">SUM(M7:M12)</f>
        <v>0</v>
      </c>
      <c r="N14" s="90">
        <f t="shared" si="1"/>
        <v>0</v>
      </c>
      <c r="O14" s="49">
        <f>+O7+O9+O10+O11+O12</f>
        <v>91255.062779999993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99</v>
      </c>
      <c r="P16" s="35"/>
      <c r="Q16" s="37"/>
    </row>
    <row r="17" spans="1:17">
      <c r="A17" s="3"/>
      <c r="B17" s="79" t="s">
        <v>36</v>
      </c>
      <c r="C17" s="196" t="s">
        <v>92</v>
      </c>
      <c r="D17" s="196" t="s">
        <v>92</v>
      </c>
      <c r="E17" s="196" t="s">
        <v>92</v>
      </c>
      <c r="F17" s="196" t="s">
        <v>92</v>
      </c>
      <c r="G17" s="196" t="s">
        <v>92</v>
      </c>
      <c r="H17" s="196" t="s">
        <v>92</v>
      </c>
      <c r="I17" s="196" t="s">
        <v>92</v>
      </c>
      <c r="J17" s="196" t="s">
        <v>92</v>
      </c>
      <c r="K17" s="196" t="s">
        <v>92</v>
      </c>
      <c r="L17" s="196" t="s">
        <v>92</v>
      </c>
      <c r="M17" s="196" t="s">
        <v>92</v>
      </c>
      <c r="N17" s="196" t="s">
        <v>92</v>
      </c>
      <c r="O17" s="197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51" t="s">
        <v>8</v>
      </c>
      <c r="J18" s="51" t="s">
        <v>8</v>
      </c>
      <c r="K18" s="51" t="s">
        <v>8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199">
        <v>0.41060694586524488</v>
      </c>
      <c r="C19" s="192">
        <v>0</v>
      </c>
      <c r="D19" s="192">
        <f>+$B19*'Table E-4'!C$61</f>
        <v>3406.8500727423543</v>
      </c>
      <c r="E19" s="192">
        <f>+$B19*'Table E-4'!D$61</f>
        <v>3406.8500727423543</v>
      </c>
      <c r="F19" s="192">
        <f>+$B19*'Table E-4'!E$61</f>
        <v>3406.8500727423543</v>
      </c>
      <c r="G19" s="192">
        <f>+$B19*'Table E-4'!F$61</f>
        <v>3406.8500727423543</v>
      </c>
      <c r="H19" s="192">
        <f>+$B19*'Table E-4'!G$61</f>
        <v>3406.8500727423543</v>
      </c>
      <c r="I19" s="192">
        <f>+$B19*'Table E-4'!H$61</f>
        <v>3406.8500727423543</v>
      </c>
      <c r="J19" s="192">
        <f>+$B19*'Table E-4'!I$61</f>
        <v>3406.8500727423543</v>
      </c>
      <c r="K19" s="192">
        <f>+$B19*'Table E-4'!J$61</f>
        <v>3406.8500727423543</v>
      </c>
      <c r="L19" s="192"/>
      <c r="M19" s="192"/>
      <c r="N19" s="192"/>
      <c r="O19" s="73">
        <f>+SUM(C19:N19)</f>
        <v>27254.800581938827</v>
      </c>
      <c r="Q19" s="37"/>
    </row>
    <row r="20" spans="1:17">
      <c r="A20" s="9" t="s">
        <v>31</v>
      </c>
      <c r="B20" s="200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84"/>
      <c r="Q20" s="37"/>
    </row>
    <row r="21" spans="1:17">
      <c r="A21" s="9" t="s">
        <v>32</v>
      </c>
      <c r="B21" s="199">
        <v>0.40150657271480911</v>
      </c>
      <c r="C21" s="192">
        <v>0</v>
      </c>
      <c r="D21" s="192">
        <f>+$B21*'Table E-4'!C$61</f>
        <v>3331.3432961479816</v>
      </c>
      <c r="E21" s="192">
        <f>+$B21*'Table E-4'!D$61</f>
        <v>3331.3432961479816</v>
      </c>
      <c r="F21" s="192">
        <f>+$B21*'Table E-4'!E$61</f>
        <v>3331.3432961479816</v>
      </c>
      <c r="G21" s="192">
        <f>+$B21*'Table E-4'!F$61</f>
        <v>3331.3432961479816</v>
      </c>
      <c r="H21" s="192">
        <f>+$B21*'Table E-4'!G$61</f>
        <v>3331.3432961479816</v>
      </c>
      <c r="I21" s="192">
        <f>+$B21*'Table E-4'!H$61</f>
        <v>3331.3432961479816</v>
      </c>
      <c r="J21" s="192">
        <f>+$B21*'Table E-4'!I$61</f>
        <v>3331.3432961479816</v>
      </c>
      <c r="K21" s="192">
        <f>+$B21*'Table E-4'!J$61</f>
        <v>3331.3432961479816</v>
      </c>
      <c r="L21" s="192"/>
      <c r="M21" s="192"/>
      <c r="N21" s="192"/>
      <c r="O21" s="73">
        <f t="shared" ref="O21:O24" si="5">+SUM(C21:N21)</f>
        <v>26650.746369183853</v>
      </c>
      <c r="Q21" s="37"/>
    </row>
    <row r="22" spans="1:17">
      <c r="A22" s="9" t="s">
        <v>33</v>
      </c>
      <c r="B22" s="199">
        <v>0.14367253849044573</v>
      </c>
      <c r="C22" s="192">
        <v>0</v>
      </c>
      <c r="D22" s="192">
        <f>+$B22*'Table E-4'!C$61</f>
        <v>1192.0665325712507</v>
      </c>
      <c r="E22" s="192">
        <f>+$B22*'Table E-4'!D$61</f>
        <v>1192.0665325712507</v>
      </c>
      <c r="F22" s="192">
        <f>+$B22*'Table E-4'!E$61</f>
        <v>1192.0665325712507</v>
      </c>
      <c r="G22" s="192">
        <f>+$B22*'Table E-4'!F$61</f>
        <v>1192.0665325712507</v>
      </c>
      <c r="H22" s="192">
        <f>+$B22*'Table E-4'!G$61</f>
        <v>1192.0665325712507</v>
      </c>
      <c r="I22" s="192">
        <f>+$B22*'Table E-4'!H$61</f>
        <v>1192.0665325712507</v>
      </c>
      <c r="J22" s="192">
        <f>+$B22*'Table E-4'!I$61</f>
        <v>1192.0665325712507</v>
      </c>
      <c r="K22" s="192">
        <f>+$B22*'Table E-4'!J$61</f>
        <v>1192.0665325712507</v>
      </c>
      <c r="L22" s="192"/>
      <c r="M22" s="192"/>
      <c r="N22" s="192"/>
      <c r="O22" s="73">
        <f t="shared" si="5"/>
        <v>9536.5322605700057</v>
      </c>
      <c r="Q22" s="37"/>
    </row>
    <row r="23" spans="1:17">
      <c r="A23" s="9" t="s">
        <v>34</v>
      </c>
      <c r="B23" s="199">
        <v>3.8113145797715721E-2</v>
      </c>
      <c r="C23" s="192">
        <v>0</v>
      </c>
      <c r="D23" s="192">
        <f>+$B23*'Table E-4'!C$61</f>
        <v>316.22887737510706</v>
      </c>
      <c r="E23" s="192">
        <f>+$B23*'Table E-4'!D$61</f>
        <v>316.22887737510706</v>
      </c>
      <c r="F23" s="192">
        <f>+$B23*'Table E-4'!E$61</f>
        <v>316.22887737510706</v>
      </c>
      <c r="G23" s="192">
        <f>+$B23*'Table E-4'!F$61</f>
        <v>316.22887737510706</v>
      </c>
      <c r="H23" s="192">
        <f>+$B23*'Table E-4'!G$61</f>
        <v>316.22887737510706</v>
      </c>
      <c r="I23" s="192">
        <f>+$B23*'Table E-4'!H$61</f>
        <v>316.22887737510706</v>
      </c>
      <c r="J23" s="192">
        <f>+$B23*'Table E-4'!I$61</f>
        <v>316.22887737510706</v>
      </c>
      <c r="K23" s="192">
        <f>+$B23*'Table E-4'!J$61</f>
        <v>316.22887737510706</v>
      </c>
      <c r="L23" s="192"/>
      <c r="M23" s="192"/>
      <c r="N23" s="192"/>
      <c r="O23" s="73">
        <f t="shared" si="5"/>
        <v>2529.8310190008565</v>
      </c>
      <c r="Q23" s="37"/>
    </row>
    <row r="24" spans="1:17">
      <c r="A24" s="9" t="s">
        <v>35</v>
      </c>
      <c r="B24" s="201">
        <v>6.1007971317845805E-3</v>
      </c>
      <c r="C24" s="192">
        <v>0</v>
      </c>
      <c r="D24" s="192">
        <f>+$B24*'Table E-4'!C$61</f>
        <v>50.61897116330762</v>
      </c>
      <c r="E24" s="192">
        <f>+$B24*'Table E-4'!D$61</f>
        <v>50.61897116330762</v>
      </c>
      <c r="F24" s="192">
        <f>+$B24*'Table E-4'!E$61</f>
        <v>50.61897116330762</v>
      </c>
      <c r="G24" s="192">
        <f>+$B24*'Table E-4'!F$61</f>
        <v>50.61897116330762</v>
      </c>
      <c r="H24" s="192">
        <f>+$B24*'Table E-4'!G$61</f>
        <v>50.61897116330762</v>
      </c>
      <c r="I24" s="192">
        <f>+$B24*'Table E-4'!H$61</f>
        <v>50.61897116330762</v>
      </c>
      <c r="J24" s="192">
        <f>+$B24*'Table E-4'!I$61</f>
        <v>50.61897116330762</v>
      </c>
      <c r="K24" s="192">
        <f>+$B24*'Table E-4'!J$61</f>
        <v>50.61897116330762</v>
      </c>
      <c r="L24" s="91"/>
      <c r="M24" s="91"/>
      <c r="N24" s="91"/>
      <c r="O24" s="73">
        <f t="shared" si="5"/>
        <v>404.9517693064609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6">SUM(F19:F24)</f>
        <v>8297.107750000001</v>
      </c>
      <c r="G26" s="90">
        <f t="shared" si="6"/>
        <v>8297.107750000001</v>
      </c>
      <c r="H26" s="90">
        <f t="shared" si="6"/>
        <v>8297.107750000001</v>
      </c>
      <c r="I26" s="90">
        <f t="shared" ref="I26:J26" si="7">SUM(I19:I24)</f>
        <v>8297.107750000001</v>
      </c>
      <c r="J26" s="90">
        <f t="shared" si="7"/>
        <v>8297.107750000001</v>
      </c>
      <c r="K26" s="90">
        <f t="shared" ref="K26" si="8">SUM(K19:K24)</f>
        <v>8297.107750000001</v>
      </c>
      <c r="L26" s="90">
        <f t="shared" si="6"/>
        <v>0</v>
      </c>
      <c r="M26" s="90">
        <f t="shared" si="6"/>
        <v>0</v>
      </c>
      <c r="N26" s="90">
        <f t="shared" si="6"/>
        <v>0</v>
      </c>
      <c r="O26" s="49">
        <f>+O19+O21+O22+O23+O24</f>
        <v>66376.862000000008</v>
      </c>
      <c r="P26" s="35"/>
      <c r="Q26" s="37"/>
    </row>
    <row r="27" spans="1:17">
      <c r="A27" s="109" t="s">
        <v>95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7">
      <c r="B28" s="80"/>
      <c r="C28" s="183"/>
      <c r="D28" s="183"/>
      <c r="E28" s="183"/>
      <c r="F28" s="183"/>
      <c r="G28" s="183"/>
      <c r="H28" s="183"/>
      <c r="I28" s="183"/>
      <c r="J28" s="183"/>
      <c r="K28" s="183"/>
      <c r="L28" s="182"/>
      <c r="M28" s="182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96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96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1"/>
  <sheetViews>
    <sheetView zoomScaleNormal="100" workbookViewId="0">
      <selection activeCell="B13" sqref="B13"/>
    </sheetView>
  </sheetViews>
  <sheetFormatPr defaultColWidth="9.140625" defaultRowHeight="12.75" outlineLevelCol="1"/>
  <cols>
    <col min="1" max="1" width="51.42578125" style="105" bestFit="1" customWidth="1"/>
    <col min="2" max="3" width="16.140625" style="105" customWidth="1"/>
    <col min="4" max="4" width="18.5703125" style="105" customWidth="1"/>
    <col min="5" max="5" width="15.7109375" style="105" customWidth="1"/>
    <col min="6" max="10" width="16.140625" style="105" customWidth="1"/>
    <col min="11" max="11" width="16.140625" style="105" hidden="1" customWidth="1" outlineLevel="1"/>
    <col min="12" max="12" width="16.140625" style="104" hidden="1" customWidth="1" outlineLevel="1"/>
    <col min="13" max="13" width="16.140625" style="105" hidden="1" customWidth="1" outlineLevel="1"/>
    <col min="14" max="14" width="16.140625" style="105" customWidth="1" collapsed="1"/>
    <col min="15" max="16384" width="9.140625" style="105"/>
  </cols>
  <sheetData>
    <row r="1" spans="1:14" ht="15.75">
      <c r="A1" s="64" t="s">
        <v>27</v>
      </c>
      <c r="C1" s="105" t="s">
        <v>1</v>
      </c>
      <c r="D1" s="105" t="s">
        <v>1</v>
      </c>
      <c r="F1" s="104"/>
    </row>
    <row r="2" spans="1:14" ht="15.75">
      <c r="A2" s="65" t="s">
        <v>28</v>
      </c>
      <c r="B2" s="104"/>
      <c r="C2" s="104"/>
      <c r="D2" s="104"/>
      <c r="E2" s="159"/>
      <c r="F2" s="104"/>
      <c r="N2" s="159"/>
    </row>
    <row r="3" spans="1:14" ht="15.75">
      <c r="A3" s="64" t="s">
        <v>96</v>
      </c>
      <c r="B3" s="104"/>
      <c r="C3" s="104"/>
      <c r="D3" s="104"/>
      <c r="F3" s="104"/>
      <c r="N3" s="159"/>
    </row>
    <row r="4" spans="1:14" s="98" customFormat="1" ht="16.5" thickBot="1">
      <c r="A4" s="74"/>
      <c r="F4" s="195"/>
      <c r="L4" s="103"/>
      <c r="N4" s="195"/>
    </row>
    <row r="5" spans="1:14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.5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105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198">
        <v>113187.58948905001</v>
      </c>
      <c r="C9" s="198">
        <v>120634.00913825</v>
      </c>
      <c r="D9" s="198">
        <v>115791.01218734999</v>
      </c>
      <c r="E9" s="198">
        <v>122109.57289684999</v>
      </c>
      <c r="F9" s="198">
        <v>120373.82761615</v>
      </c>
      <c r="G9" s="198">
        <v>124955.71809635</v>
      </c>
      <c r="H9" s="198">
        <v>126612.12631634998</v>
      </c>
      <c r="I9" s="198">
        <v>123347.47929624999</v>
      </c>
      <c r="J9" s="198">
        <v>122725.17196604999</v>
      </c>
      <c r="K9" s="198">
        <v>121141.43683625</v>
      </c>
      <c r="L9" s="198">
        <v>121141.43683625</v>
      </c>
      <c r="M9" s="198">
        <v>121141.43683625</v>
      </c>
      <c r="N9" s="160"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10139.451419999999</v>
      </c>
      <c r="G10" s="99">
        <v>10139.451419999999</v>
      </c>
      <c r="H10" s="99">
        <v>10139.451419999999</v>
      </c>
      <c r="I10" s="99">
        <v>10139.451419999999</v>
      </c>
      <c r="J10" s="99">
        <v>10139.451419999999</v>
      </c>
      <c r="K10" s="99"/>
      <c r="L10" s="99"/>
      <c r="M10" s="99"/>
      <c r="N10" s="160">
        <v>91255.062779999993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6.1330900000000002</v>
      </c>
      <c r="G11" s="99">
        <v>5.2408900000000003</v>
      </c>
      <c r="H11" s="99">
        <v>5.2178100000000001</v>
      </c>
      <c r="I11" s="99">
        <v>6.1641700000000004</v>
      </c>
      <c r="J11" s="99">
        <v>6.1090200000000001</v>
      </c>
      <c r="K11" s="99"/>
      <c r="L11" s="99"/>
      <c r="M11" s="99"/>
      <c r="N11" s="160">
        <v>66.057259999999999</v>
      </c>
    </row>
    <row r="12" spans="1:14">
      <c r="A12" s="76" t="s">
        <v>29</v>
      </c>
      <c r="B12" s="99">
        <v>11692.50958</v>
      </c>
      <c r="C12" s="99">
        <v>-16923</v>
      </c>
      <c r="D12" s="99"/>
      <c r="E12" s="99">
        <v>94.031410000000008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/>
      <c r="L12" s="99"/>
      <c r="M12" s="99"/>
      <c r="N12" s="160">
        <v>-5136.4590100000005</v>
      </c>
    </row>
    <row r="13" spans="1:14">
      <c r="A13" s="76" t="s">
        <v>104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-500.44799999999998</v>
      </c>
      <c r="I13" s="99">
        <v>-500.44799999999998</v>
      </c>
      <c r="J13" s="99">
        <v>-500.44799999999998</v>
      </c>
      <c r="K13" s="99"/>
      <c r="L13" s="99"/>
      <c r="M13" s="99"/>
      <c r="N13" s="160">
        <v>-1501.3440000000001</v>
      </c>
    </row>
    <row r="14" spans="1:14">
      <c r="A14" s="76" t="s">
        <v>19</v>
      </c>
      <c r="B14" s="99">
        <v>-14397.5726908</v>
      </c>
      <c r="C14" s="99">
        <v>1931.4060890999995</v>
      </c>
      <c r="D14" s="99">
        <v>-3828.8204704999998</v>
      </c>
      <c r="E14" s="99">
        <v>-11883.482929899999</v>
      </c>
      <c r="F14" s="99">
        <v>-5563.6940298000009</v>
      </c>
      <c r="G14" s="99">
        <v>-8488.2840899999992</v>
      </c>
      <c r="H14" s="99">
        <v>-12908.868250099989</v>
      </c>
      <c r="I14" s="99">
        <v>-10267.474920200006</v>
      </c>
      <c r="J14" s="99">
        <v>-11228.8475698</v>
      </c>
      <c r="K14" s="99"/>
      <c r="L14" s="99"/>
      <c r="M14" s="99"/>
      <c r="N14" s="160">
        <v>-76635.638861999993</v>
      </c>
    </row>
    <row r="15" spans="1:14">
      <c r="A15" s="76" t="s">
        <v>24</v>
      </c>
      <c r="B15" s="99">
        <v>120634.00913825</v>
      </c>
      <c r="C15" s="99">
        <v>115791.01218734999</v>
      </c>
      <c r="D15" s="99">
        <v>122109.57289684999</v>
      </c>
      <c r="E15" s="99">
        <v>120373.82761615</v>
      </c>
      <c r="F15" s="99">
        <v>124955.71809635</v>
      </c>
      <c r="G15" s="99">
        <v>126612.12631634998</v>
      </c>
      <c r="H15" s="99">
        <v>123347.47929624999</v>
      </c>
      <c r="I15" s="99">
        <v>122725.17196604999</v>
      </c>
      <c r="J15" s="99">
        <v>121141.43683625</v>
      </c>
      <c r="K15" s="99">
        <v>121141.43683625</v>
      </c>
      <c r="L15" s="99">
        <v>121141.43683625</v>
      </c>
      <c r="M15" s="99">
        <v>121141.43683625</v>
      </c>
      <c r="N15" s="160">
        <v>121141.43683625</v>
      </c>
    </row>
    <row r="16" spans="1:14">
      <c r="A16" s="76" t="s">
        <v>20</v>
      </c>
      <c r="B16" s="198">
        <v>-76211.888363299993</v>
      </c>
      <c r="C16" s="198">
        <v>-81429.846163399998</v>
      </c>
      <c r="D16" s="198">
        <v>-75677.726854000008</v>
      </c>
      <c r="E16" s="198">
        <v>-78478.609279800003</v>
      </c>
      <c r="F16" s="198">
        <v>-78476.816929799999</v>
      </c>
      <c r="G16" s="198">
        <v>-77257.801570199998</v>
      </c>
      <c r="H16" s="198">
        <v>-85131.459140599996</v>
      </c>
      <c r="I16" s="198">
        <v>-85010.022780600018</v>
      </c>
      <c r="J16" s="198">
        <v>-73408.857058599955</v>
      </c>
      <c r="K16" s="99"/>
      <c r="L16" s="99"/>
      <c r="M16" s="99"/>
      <c r="N16" s="160">
        <v>-73408.857058599955</v>
      </c>
    </row>
    <row r="17" spans="1:14">
      <c r="A17" s="76" t="s">
        <v>93</v>
      </c>
      <c r="B17" s="99">
        <v>44422.120774950003</v>
      </c>
      <c r="C17" s="99">
        <v>34361.166023949991</v>
      </c>
      <c r="D17" s="99">
        <v>46431.846042849982</v>
      </c>
      <c r="E17" s="99">
        <v>41895.218336349993</v>
      </c>
      <c r="F17" s="99">
        <v>46478.90116655</v>
      </c>
      <c r="G17" s="99">
        <v>49354.324746149985</v>
      </c>
      <c r="H17" s="99">
        <v>38216.020155649996</v>
      </c>
      <c r="I17" s="99">
        <v>37715.149185449976</v>
      </c>
      <c r="J17" s="99">
        <v>47732.57977765004</v>
      </c>
      <c r="K17" s="99">
        <v>121141.43683625</v>
      </c>
      <c r="L17" s="99">
        <v>121141.43683625</v>
      </c>
      <c r="M17" s="99">
        <v>121141.43683625</v>
      </c>
      <c r="N17" s="160">
        <v>47732.57977765004</v>
      </c>
    </row>
    <row r="18" spans="1:14">
      <c r="A18" s="76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94"/>
    </row>
    <row r="19" spans="1:14">
      <c r="A19" s="67" t="s">
        <v>80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94"/>
    </row>
    <row r="20" spans="1:14">
      <c r="A20" s="76" t="s">
        <v>22</v>
      </c>
      <c r="B20" s="198">
        <v>21148.113439999965</v>
      </c>
      <c r="C20" s="99">
        <v>18143.996439999966</v>
      </c>
      <c r="D20" s="99">
        <v>17678.749439999967</v>
      </c>
      <c r="E20" s="99">
        <v>18332.264419999967</v>
      </c>
      <c r="F20" s="99">
        <v>18378.800379999968</v>
      </c>
      <c r="G20" s="99">
        <v>18413.169759999968</v>
      </c>
      <c r="H20" s="99">
        <v>18395.19143999997</v>
      </c>
      <c r="I20" s="99">
        <v>18413.517269999971</v>
      </c>
      <c r="J20" s="99">
        <v>18374.199099999969</v>
      </c>
      <c r="K20" s="99">
        <v>18151.459219999972</v>
      </c>
      <c r="L20" s="99">
        <v>18151.459219999972</v>
      </c>
      <c r="M20" s="99">
        <v>18151.459219999972</v>
      </c>
      <c r="N20" s="160">
        <v>21148.113439999965</v>
      </c>
    </row>
    <row r="21" spans="1:14">
      <c r="A21" s="76" t="s">
        <v>17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60">
        <v>0</v>
      </c>
    </row>
    <row r="22" spans="1:14">
      <c r="A22" s="76" t="s">
        <v>18</v>
      </c>
      <c r="B22" s="99">
        <v>2.29861</v>
      </c>
      <c r="C22" s="99">
        <v>1.49255</v>
      </c>
      <c r="D22" s="99">
        <v>1.2003299999999999</v>
      </c>
      <c r="E22" s="99">
        <v>1.22366</v>
      </c>
      <c r="F22" s="99">
        <v>0.91978000000000004</v>
      </c>
      <c r="G22" s="99">
        <v>0.76681999999999995</v>
      </c>
      <c r="H22" s="99">
        <v>0.76683000000000001</v>
      </c>
      <c r="I22" s="99">
        <v>0.91966999999999999</v>
      </c>
      <c r="J22" s="99">
        <v>0.91312000000000004</v>
      </c>
      <c r="K22" s="99"/>
      <c r="L22" s="99"/>
      <c r="M22" s="99"/>
      <c r="N22" s="160">
        <v>10.50137</v>
      </c>
    </row>
    <row r="23" spans="1:14">
      <c r="A23" s="76" t="s">
        <v>29</v>
      </c>
      <c r="B23" s="99">
        <v>-3146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/>
      <c r="L23" s="99"/>
      <c r="M23" s="99"/>
      <c r="N23" s="160">
        <v>-3146</v>
      </c>
    </row>
    <row r="24" spans="1:14">
      <c r="A24" s="76" t="s">
        <v>19</v>
      </c>
      <c r="B24" s="99">
        <v>139.58439000000001</v>
      </c>
      <c r="C24" s="99">
        <v>-466.73955000000001</v>
      </c>
      <c r="D24" s="99">
        <v>652.31465000000003</v>
      </c>
      <c r="E24" s="99">
        <v>45.3123</v>
      </c>
      <c r="F24" s="99">
        <v>33.449599999999997</v>
      </c>
      <c r="G24" s="99">
        <v>-18.745139999999999</v>
      </c>
      <c r="H24" s="99">
        <v>17.559000000000001</v>
      </c>
      <c r="I24" s="99">
        <v>-40.237839999999998</v>
      </c>
      <c r="J24" s="99">
        <v>-223.65299999999999</v>
      </c>
      <c r="K24" s="99"/>
      <c r="L24" s="99"/>
      <c r="M24" s="99"/>
      <c r="N24" s="160">
        <v>138.84441000000001</v>
      </c>
    </row>
    <row r="25" spans="1:14">
      <c r="A25" s="76" t="s">
        <v>24</v>
      </c>
      <c r="B25" s="99">
        <v>18143.996439999966</v>
      </c>
      <c r="C25" s="99">
        <v>17678.749439999967</v>
      </c>
      <c r="D25" s="99">
        <v>18332.264419999967</v>
      </c>
      <c r="E25" s="99">
        <v>18378.800379999968</v>
      </c>
      <c r="F25" s="99">
        <v>18413.169759999968</v>
      </c>
      <c r="G25" s="99">
        <v>18395.19143999997</v>
      </c>
      <c r="H25" s="99">
        <v>18413.517269999971</v>
      </c>
      <c r="I25" s="99">
        <v>18374.199099999969</v>
      </c>
      <c r="J25" s="99">
        <v>18151.459219999972</v>
      </c>
      <c r="K25" s="99">
        <v>18151.459219999972</v>
      </c>
      <c r="L25" s="99">
        <v>18151.459219999972</v>
      </c>
      <c r="M25" s="99">
        <v>18151.459219999972</v>
      </c>
      <c r="N25" s="160">
        <v>18151.459219999972</v>
      </c>
    </row>
    <row r="26" spans="1:14">
      <c r="A26" s="76" t="s">
        <v>20</v>
      </c>
      <c r="B26" s="198">
        <v>-16155.488433799999</v>
      </c>
      <c r="C26" s="198">
        <v>-16035.899883800001</v>
      </c>
      <c r="D26" s="198">
        <v>-15748.9354838</v>
      </c>
      <c r="E26" s="198">
        <v>-15985.562343799998</v>
      </c>
      <c r="F26" s="198">
        <v>-15985.562343799998</v>
      </c>
      <c r="G26" s="198">
        <v>-14727.880191099999</v>
      </c>
      <c r="H26" s="198">
        <v>-14736.497041099999</v>
      </c>
      <c r="I26" s="198">
        <v>-14736.4970111</v>
      </c>
      <c r="J26" s="198">
        <v>-14821.224511099999</v>
      </c>
      <c r="K26" s="99"/>
      <c r="L26" s="99"/>
      <c r="M26" s="99"/>
      <c r="N26" s="160">
        <v>-14821.224511099999</v>
      </c>
    </row>
    <row r="27" spans="1:14">
      <c r="A27" s="76" t="s">
        <v>93</v>
      </c>
      <c r="B27" s="99">
        <v>1988.508006199967</v>
      </c>
      <c r="C27" s="99">
        <v>1642.8495561999662</v>
      </c>
      <c r="D27" s="99">
        <v>2583.3289361999668</v>
      </c>
      <c r="E27" s="99">
        <v>2393.2380361999694</v>
      </c>
      <c r="F27" s="99">
        <v>2427.6074161999695</v>
      </c>
      <c r="G27" s="99">
        <v>3667.3112488999705</v>
      </c>
      <c r="H27" s="99">
        <v>3677.0202288999717</v>
      </c>
      <c r="I27" s="99">
        <v>3637.7020888999687</v>
      </c>
      <c r="J27" s="99">
        <v>3330.2347088999722</v>
      </c>
      <c r="K27" s="99">
        <v>18151.459219999972</v>
      </c>
      <c r="L27" s="99">
        <v>18151.459219999972</v>
      </c>
      <c r="M27" s="99">
        <v>18151.459219999972</v>
      </c>
      <c r="N27" s="160">
        <v>3330.2347088999722</v>
      </c>
    </row>
    <row r="28" spans="1:14" ht="15.75">
      <c r="A28" s="17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94"/>
    </row>
    <row r="29" spans="1:14">
      <c r="A29" s="67" t="s">
        <v>74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94"/>
    </row>
    <row r="30" spans="1:14">
      <c r="A30" s="76" t="s">
        <v>22</v>
      </c>
      <c r="B30" s="99">
        <v>9836.4352300000755</v>
      </c>
      <c r="C30" s="99">
        <v>8574.8732900000741</v>
      </c>
      <c r="D30" s="99">
        <v>7950.2115100000738</v>
      </c>
      <c r="E30" s="99">
        <v>8270.4238100000748</v>
      </c>
      <c r="F30" s="99">
        <v>8001.0525400000743</v>
      </c>
      <c r="G30" s="99">
        <v>7643.7105800000736</v>
      </c>
      <c r="H30" s="99">
        <v>7209.8779800000739</v>
      </c>
      <c r="I30" s="99">
        <v>5801.5792700000738</v>
      </c>
      <c r="J30" s="99">
        <v>5467.3789300000735</v>
      </c>
      <c r="K30" s="99">
        <v>5029.7767700000732</v>
      </c>
      <c r="L30" s="99">
        <v>5029.7767700000732</v>
      </c>
      <c r="M30" s="99">
        <v>5029.7767700000732</v>
      </c>
      <c r="N30" s="160">
        <v>9836.4352300000755</v>
      </c>
    </row>
    <row r="31" spans="1:14">
      <c r="A31" s="76" t="s">
        <v>17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0">
        <v>0</v>
      </c>
    </row>
    <row r="32" spans="1:14">
      <c r="A32" s="76" t="s">
        <v>18</v>
      </c>
      <c r="B32" s="99">
        <v>1.0322100000000001</v>
      </c>
      <c r="C32" s="99">
        <v>0.68852000000000002</v>
      </c>
      <c r="D32" s="99">
        <v>0.54066999999999998</v>
      </c>
      <c r="E32" s="99">
        <v>0.54235999999999995</v>
      </c>
      <c r="F32" s="99">
        <v>0.39111000000000001</v>
      </c>
      <c r="G32" s="99">
        <v>0.30943999999999999</v>
      </c>
      <c r="H32" s="99">
        <v>0.27106999999999998</v>
      </c>
      <c r="I32" s="99">
        <v>0.28172000000000003</v>
      </c>
      <c r="J32" s="99">
        <v>0.26241999999999999</v>
      </c>
      <c r="K32" s="99"/>
      <c r="L32" s="99"/>
      <c r="M32" s="99"/>
      <c r="N32" s="160">
        <v>4.3195199999999998</v>
      </c>
    </row>
    <row r="33" spans="1:14" ht="13.5" customHeight="1">
      <c r="A33" s="76" t="s">
        <v>29</v>
      </c>
      <c r="B33" s="99">
        <v>-646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/>
      <c r="L33" s="99"/>
      <c r="M33" s="99"/>
      <c r="N33" s="160">
        <v>-646</v>
      </c>
    </row>
    <row r="34" spans="1:14">
      <c r="A34" s="76" t="s">
        <v>19</v>
      </c>
      <c r="B34" s="99">
        <v>-616.59415000000001</v>
      </c>
      <c r="C34" s="99">
        <v>-625.35030000000006</v>
      </c>
      <c r="D34" s="99">
        <v>319.67162999999988</v>
      </c>
      <c r="E34" s="99">
        <v>-269.91363000000001</v>
      </c>
      <c r="F34" s="99">
        <v>-357.73307</v>
      </c>
      <c r="G34" s="99">
        <v>-434.14203999999995</v>
      </c>
      <c r="H34" s="99">
        <v>-1408.56978</v>
      </c>
      <c r="I34" s="99">
        <v>-334.48205999999999</v>
      </c>
      <c r="J34" s="99">
        <v>-437.86457999999993</v>
      </c>
      <c r="K34" s="99"/>
      <c r="L34" s="99"/>
      <c r="M34" s="99"/>
      <c r="N34" s="160">
        <v>-4164.9779799999997</v>
      </c>
    </row>
    <row r="35" spans="1:14">
      <c r="A35" s="76" t="s">
        <v>24</v>
      </c>
      <c r="B35" s="99">
        <v>8574.8732900000741</v>
      </c>
      <c r="C35" s="99">
        <v>7950.2115100000738</v>
      </c>
      <c r="D35" s="99">
        <v>8270.4238100000748</v>
      </c>
      <c r="E35" s="99">
        <v>8001.0525400000743</v>
      </c>
      <c r="F35" s="99">
        <v>7643.7105800000736</v>
      </c>
      <c r="G35" s="99">
        <v>7209.8779800000739</v>
      </c>
      <c r="H35" s="99">
        <v>5801.5792700000738</v>
      </c>
      <c r="I35" s="99">
        <v>5467.3789300000735</v>
      </c>
      <c r="J35" s="99">
        <v>5029.7767700000732</v>
      </c>
      <c r="K35" s="99">
        <v>5029.7767700000732</v>
      </c>
      <c r="L35" s="99">
        <v>5029.7767700000732</v>
      </c>
      <c r="M35" s="99">
        <v>5029.7767700000732</v>
      </c>
      <c r="N35" s="160">
        <v>5029.7767700000732</v>
      </c>
    </row>
    <row r="36" spans="1:14">
      <c r="A36" s="76" t="s">
        <v>20</v>
      </c>
      <c r="B36" s="198">
        <v>-8031.5121631000002</v>
      </c>
      <c r="C36" s="198">
        <v>-7269.5240850000009</v>
      </c>
      <c r="D36" s="198">
        <v>-6209.7122950000003</v>
      </c>
      <c r="E36" s="198">
        <v>-5979.307074100001</v>
      </c>
      <c r="F36" s="198">
        <v>-5730.5981240999999</v>
      </c>
      <c r="G36" s="198">
        <v>-4015.2269005000003</v>
      </c>
      <c r="H36" s="198">
        <v>-2583.1182405000013</v>
      </c>
      <c r="I36" s="198">
        <v>-2188.9067505000003</v>
      </c>
      <c r="J36" s="198">
        <v>-1822.8040805000021</v>
      </c>
      <c r="K36" s="99"/>
      <c r="L36" s="99"/>
      <c r="M36" s="99"/>
      <c r="N36" s="160">
        <v>-1822.8040805000021</v>
      </c>
    </row>
    <row r="37" spans="1:14">
      <c r="A37" s="76" t="s">
        <v>93</v>
      </c>
      <c r="B37" s="99">
        <v>543.36112690007394</v>
      </c>
      <c r="C37" s="99">
        <v>680.68742500007284</v>
      </c>
      <c r="D37" s="99">
        <v>2060.7115150000745</v>
      </c>
      <c r="E37" s="99">
        <v>2021.7454659000732</v>
      </c>
      <c r="F37" s="99">
        <v>1913.1124559000737</v>
      </c>
      <c r="G37" s="99">
        <v>3194.6510795000736</v>
      </c>
      <c r="H37" s="99">
        <v>3218.4610295000725</v>
      </c>
      <c r="I37" s="99">
        <v>3278.4721795000733</v>
      </c>
      <c r="J37" s="99">
        <v>3206.9726895000713</v>
      </c>
      <c r="K37" s="99">
        <v>5029.7767700000732</v>
      </c>
      <c r="L37" s="99">
        <v>5029.7767700000732</v>
      </c>
      <c r="M37" s="99">
        <v>5029.7767700000732</v>
      </c>
      <c r="N37" s="160">
        <v>3206.9726895000713</v>
      </c>
    </row>
    <row r="38" spans="1:14" ht="15.75">
      <c r="A38" s="177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94"/>
    </row>
    <row r="39" spans="1:14">
      <c r="A39" s="67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94"/>
    </row>
    <row r="40" spans="1:14">
      <c r="A40" s="76" t="s">
        <v>22</v>
      </c>
      <c r="B40" s="99">
        <v>11468.346559999951</v>
      </c>
      <c r="C40" s="99">
        <v>3556.90930999995</v>
      </c>
      <c r="D40" s="99">
        <v>3365.9738899999497</v>
      </c>
      <c r="E40" s="99">
        <v>3174.0186599999497</v>
      </c>
      <c r="F40" s="99">
        <v>3063.95776999995</v>
      </c>
      <c r="G40" s="99">
        <v>3114.97871999995</v>
      </c>
      <c r="H40" s="99">
        <v>3163.3109899999504</v>
      </c>
      <c r="I40" s="99">
        <v>3089.8895899999507</v>
      </c>
      <c r="J40" s="99">
        <v>2793.5905999999509</v>
      </c>
      <c r="K40" s="99">
        <v>2720.7930399999509</v>
      </c>
      <c r="L40" s="99">
        <v>2720.7930399999509</v>
      </c>
      <c r="M40" s="99">
        <v>2720.7930399999509</v>
      </c>
      <c r="N40" s="160">
        <v>11468.346559999951</v>
      </c>
    </row>
    <row r="41" spans="1:14">
      <c r="A41" s="76" t="s">
        <v>17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60">
        <v>0</v>
      </c>
    </row>
    <row r="42" spans="1:14" ht="15.75" customHeight="1">
      <c r="A42" s="76" t="s">
        <v>18</v>
      </c>
      <c r="B42" s="99">
        <v>1.2416100000000001</v>
      </c>
      <c r="C42" s="99">
        <v>0.28843999999999997</v>
      </c>
      <c r="D42" s="99">
        <v>0.21798999999999999</v>
      </c>
      <c r="E42" s="99">
        <v>0.20793</v>
      </c>
      <c r="F42" s="99">
        <v>0.15447</v>
      </c>
      <c r="G42" s="99">
        <v>0.13078999999999999</v>
      </c>
      <c r="H42" s="99">
        <v>0.13027</v>
      </c>
      <c r="I42" s="99">
        <v>0.14707999999999999</v>
      </c>
      <c r="J42" s="99">
        <v>0.13786000000000001</v>
      </c>
      <c r="K42" s="99"/>
      <c r="L42" s="99"/>
      <c r="M42" s="99"/>
      <c r="N42" s="160">
        <v>2.6564399999999999</v>
      </c>
    </row>
    <row r="43" spans="1:14">
      <c r="A43" s="76" t="s">
        <v>29</v>
      </c>
      <c r="B43" s="99">
        <v>-7898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/>
      <c r="L43" s="99"/>
      <c r="M43" s="99"/>
      <c r="N43" s="160">
        <v>-7898</v>
      </c>
    </row>
    <row r="44" spans="1:14">
      <c r="A44" s="76" t="s">
        <v>19</v>
      </c>
      <c r="B44" s="99">
        <v>-14.67886</v>
      </c>
      <c r="C44" s="99">
        <v>-191.22385999999997</v>
      </c>
      <c r="D44" s="99">
        <v>-192.17322000000001</v>
      </c>
      <c r="E44" s="99">
        <v>-110.26882000000001</v>
      </c>
      <c r="F44" s="99">
        <v>50.866480000000003</v>
      </c>
      <c r="G44" s="99">
        <v>48.201479999999997</v>
      </c>
      <c r="H44" s="99">
        <v>-73.551670000000016</v>
      </c>
      <c r="I44" s="99">
        <v>-296.44606999999996</v>
      </c>
      <c r="J44" s="99">
        <v>-72.935419999999993</v>
      </c>
      <c r="K44" s="99"/>
      <c r="L44" s="99"/>
      <c r="M44" s="99"/>
      <c r="N44" s="160">
        <v>-852.20995999999991</v>
      </c>
    </row>
    <row r="45" spans="1:14">
      <c r="A45" s="76" t="s">
        <v>24</v>
      </c>
      <c r="B45" s="99">
        <v>3556.90930999995</v>
      </c>
      <c r="C45" s="99">
        <v>3365.9738899999497</v>
      </c>
      <c r="D45" s="99">
        <v>3174.0186599999497</v>
      </c>
      <c r="E45" s="99">
        <v>3063.95776999995</v>
      </c>
      <c r="F45" s="99">
        <v>3114.97871999995</v>
      </c>
      <c r="G45" s="99">
        <v>3163.3109899999504</v>
      </c>
      <c r="H45" s="99">
        <v>3089.8895899999507</v>
      </c>
      <c r="I45" s="99">
        <v>2793.5905999999509</v>
      </c>
      <c r="J45" s="99">
        <v>2720.7930399999509</v>
      </c>
      <c r="K45" s="99">
        <v>2720.7930399999509</v>
      </c>
      <c r="L45" s="99">
        <v>2720.7930399999509</v>
      </c>
      <c r="M45" s="99">
        <v>2720.7930399999509</v>
      </c>
      <c r="N45" s="160">
        <v>2720.7930399999509</v>
      </c>
    </row>
    <row r="46" spans="1:14">
      <c r="A46" s="76" t="s">
        <v>20</v>
      </c>
      <c r="B46" s="198">
        <v>-3623.1394224999949</v>
      </c>
      <c r="C46" s="198">
        <v>-3417.5769224999949</v>
      </c>
      <c r="D46" s="198">
        <v>-3173.6862124999948</v>
      </c>
      <c r="E46" s="198">
        <v>-3394.5685613999945</v>
      </c>
      <c r="F46" s="198">
        <v>-3391.1505613999943</v>
      </c>
      <c r="G46" s="198">
        <v>-3132.5805940999949</v>
      </c>
      <c r="H46" s="198">
        <v>-3080.2299494999943</v>
      </c>
      <c r="I46" s="198">
        <v>-2887.6596994999945</v>
      </c>
      <c r="J46" s="198">
        <v>-2819.155919499995</v>
      </c>
      <c r="K46" s="99"/>
      <c r="L46" s="99"/>
      <c r="M46" s="99"/>
      <c r="N46" s="160">
        <v>-2819.155919499995</v>
      </c>
    </row>
    <row r="47" spans="1:14">
      <c r="A47" s="76" t="s">
        <v>93</v>
      </c>
      <c r="B47" s="99">
        <v>-66.230112500044925</v>
      </c>
      <c r="C47" s="99">
        <v>-51.603032500045174</v>
      </c>
      <c r="D47" s="99">
        <v>0.33244749995492384</v>
      </c>
      <c r="E47" s="99">
        <v>-330.61079140004449</v>
      </c>
      <c r="F47" s="99">
        <v>-276.17184140004429</v>
      </c>
      <c r="G47" s="99">
        <v>30.730395899955511</v>
      </c>
      <c r="H47" s="99">
        <v>9.6596404999563674</v>
      </c>
      <c r="I47" s="99">
        <v>-94.069099500043649</v>
      </c>
      <c r="J47" s="99">
        <v>-98.362879500044073</v>
      </c>
      <c r="K47" s="99">
        <v>2720.7930399999509</v>
      </c>
      <c r="L47" s="99">
        <v>2720.7930399999509</v>
      </c>
      <c r="M47" s="99">
        <v>2720.7930399999509</v>
      </c>
      <c r="N47" s="160">
        <v>-98.362879500044073</v>
      </c>
    </row>
    <row r="48" spans="1:14">
      <c r="A48" s="76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67" t="s">
        <v>40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60"/>
    </row>
    <row r="50" spans="1:14">
      <c r="A50" s="76" t="s">
        <v>22</v>
      </c>
      <c r="B50" s="198">
        <v>2.5095800000000192</v>
      </c>
      <c r="C50" s="198">
        <v>0</v>
      </c>
      <c r="D50" s="198">
        <v>0</v>
      </c>
      <c r="E50" s="198">
        <v>0</v>
      </c>
      <c r="F50" s="198">
        <v>0</v>
      </c>
      <c r="G50" s="198">
        <v>0.05</v>
      </c>
      <c r="H50" s="198">
        <v>0.05</v>
      </c>
      <c r="I50" s="198">
        <v>0.05</v>
      </c>
      <c r="J50" s="198">
        <v>0.05</v>
      </c>
      <c r="K50" s="99">
        <v>0.05</v>
      </c>
      <c r="L50" s="99">
        <v>0.05</v>
      </c>
      <c r="M50" s="99">
        <v>0.05</v>
      </c>
      <c r="N50" s="160">
        <v>2.5095800000000192</v>
      </c>
    </row>
    <row r="51" spans="1:14">
      <c r="A51" s="76" t="s">
        <v>17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v>0</v>
      </c>
    </row>
    <row r="52" spans="1:14">
      <c r="A52" s="76" t="s">
        <v>18</v>
      </c>
      <c r="B52" s="99">
        <v>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60">
        <v>0</v>
      </c>
    </row>
    <row r="53" spans="1:14">
      <c r="A53" s="76" t="s">
        <v>29</v>
      </c>
      <c r="B53" s="99">
        <v>-2.5095800000000192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/>
      <c r="L53" s="99"/>
      <c r="M53" s="99"/>
      <c r="N53" s="160">
        <v>-2.5095800000000192</v>
      </c>
    </row>
    <row r="54" spans="1:14">
      <c r="A54" s="76" t="s">
        <v>19</v>
      </c>
      <c r="B54" s="99">
        <v>0</v>
      </c>
      <c r="C54" s="99">
        <v>0</v>
      </c>
      <c r="D54" s="99">
        <v>0</v>
      </c>
      <c r="E54" s="99">
        <v>0</v>
      </c>
      <c r="F54" s="99">
        <v>0.05</v>
      </c>
      <c r="G54" s="99">
        <v>0</v>
      </c>
      <c r="H54" s="99">
        <v>0</v>
      </c>
      <c r="I54" s="99">
        <v>0</v>
      </c>
      <c r="J54" s="99">
        <v>0</v>
      </c>
      <c r="K54" s="99"/>
      <c r="L54" s="99"/>
      <c r="M54" s="99"/>
      <c r="N54" s="160">
        <v>0.05</v>
      </c>
    </row>
    <row r="55" spans="1:14">
      <c r="A55" s="76" t="s">
        <v>24</v>
      </c>
      <c r="B55" s="99">
        <v>0</v>
      </c>
      <c r="C55" s="99">
        <v>0</v>
      </c>
      <c r="D55" s="99">
        <v>0</v>
      </c>
      <c r="E55" s="99">
        <v>0</v>
      </c>
      <c r="F55" s="99">
        <v>0.05</v>
      </c>
      <c r="G55" s="99">
        <v>0.05</v>
      </c>
      <c r="H55" s="99">
        <v>0.05</v>
      </c>
      <c r="I55" s="99">
        <v>0.05</v>
      </c>
      <c r="J55" s="99">
        <v>0.05</v>
      </c>
      <c r="K55" s="99">
        <v>0.05</v>
      </c>
      <c r="L55" s="99">
        <v>0.05</v>
      </c>
      <c r="M55" s="99">
        <v>0.05</v>
      </c>
      <c r="N55" s="160">
        <v>0.05</v>
      </c>
    </row>
    <row r="56" spans="1:14">
      <c r="A56" s="76" t="s">
        <v>20</v>
      </c>
      <c r="B56" s="198">
        <v>0</v>
      </c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99"/>
      <c r="L56" s="99"/>
      <c r="M56" s="99"/>
      <c r="N56" s="160">
        <v>0</v>
      </c>
    </row>
    <row r="57" spans="1:14">
      <c r="A57" s="76" t="s">
        <v>93</v>
      </c>
      <c r="B57" s="99">
        <v>0</v>
      </c>
      <c r="C57" s="99">
        <v>0</v>
      </c>
      <c r="D57" s="99">
        <v>0</v>
      </c>
      <c r="E57" s="99">
        <v>0</v>
      </c>
      <c r="F57" s="99">
        <v>0.05</v>
      </c>
      <c r="G57" s="99">
        <v>0.05</v>
      </c>
      <c r="H57" s="99">
        <v>0.05</v>
      </c>
      <c r="I57" s="99">
        <v>0.05</v>
      </c>
      <c r="J57" s="99">
        <v>0.05</v>
      </c>
      <c r="K57" s="99">
        <v>0.05</v>
      </c>
      <c r="L57" s="99">
        <v>0.05</v>
      </c>
      <c r="M57" s="99">
        <v>0.05</v>
      </c>
      <c r="N57" s="160">
        <v>0.05</v>
      </c>
    </row>
    <row r="58" spans="1:14">
      <c r="A58" s="76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60"/>
    </row>
    <row r="59" spans="1:14">
      <c r="A59" s="67" t="s">
        <v>97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203"/>
    </row>
    <row r="60" spans="1:14">
      <c r="A60" s="76" t="s">
        <v>22</v>
      </c>
      <c r="B60" s="198">
        <v>0</v>
      </c>
      <c r="C60" s="198">
        <v>0</v>
      </c>
      <c r="D60" s="198">
        <v>33520.112359999999</v>
      </c>
      <c r="E60" s="198">
        <v>41819.731350000002</v>
      </c>
      <c r="F60" s="198">
        <v>20996.859920000003</v>
      </c>
      <c r="G60" s="198">
        <v>29295.224940000004</v>
      </c>
      <c r="H60" s="198">
        <v>8471.0464709305288</v>
      </c>
      <c r="I60" s="198">
        <v>16768.680040930529</v>
      </c>
      <c r="J60" s="198">
        <v>25066.83365093053</v>
      </c>
      <c r="K60" s="198" t="e">
        <v>#REF!</v>
      </c>
      <c r="L60" s="198" t="e">
        <v>#REF!</v>
      </c>
      <c r="M60" s="198" t="e">
        <v>#REF!</v>
      </c>
      <c r="N60" s="203">
        <v>0</v>
      </c>
    </row>
    <row r="61" spans="1:14">
      <c r="A61" s="76" t="s">
        <v>17</v>
      </c>
      <c r="B61" s="198">
        <v>0</v>
      </c>
      <c r="C61" s="198">
        <v>8297.107750000001</v>
      </c>
      <c r="D61" s="198">
        <v>8297.107750000001</v>
      </c>
      <c r="E61" s="198">
        <v>8297.107750000001</v>
      </c>
      <c r="F61" s="198">
        <v>8297.107750000001</v>
      </c>
      <c r="G61" s="198">
        <v>8297.107750000001</v>
      </c>
      <c r="H61" s="198">
        <v>8297.107750000001</v>
      </c>
      <c r="I61" s="198">
        <v>8297.107750000001</v>
      </c>
      <c r="J61" s="198">
        <v>8297.107750000001</v>
      </c>
      <c r="K61" s="198"/>
      <c r="L61" s="198"/>
      <c r="M61" s="198"/>
      <c r="N61" s="203">
        <v>66376.862000000008</v>
      </c>
    </row>
    <row r="62" spans="1:14">
      <c r="A62" s="76" t="s">
        <v>101</v>
      </c>
      <c r="B62" s="198">
        <v>0</v>
      </c>
      <c r="C62" s="198">
        <v>25220.55718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/>
      <c r="L62" s="198"/>
      <c r="M62" s="198"/>
      <c r="N62" s="203">
        <v>25220.55718</v>
      </c>
    </row>
    <row r="63" spans="1:14">
      <c r="A63" s="76" t="s">
        <v>102</v>
      </c>
      <c r="B63" s="198">
        <v>0</v>
      </c>
      <c r="C63" s="198">
        <v>0</v>
      </c>
      <c r="D63" s="198">
        <v>0</v>
      </c>
      <c r="E63" s="198">
        <v>-29122.073</v>
      </c>
      <c r="F63" s="198">
        <v>0</v>
      </c>
      <c r="G63" s="198">
        <v>-29122.073</v>
      </c>
      <c r="H63" s="198">
        <v>0</v>
      </c>
      <c r="I63" s="198">
        <v>0</v>
      </c>
      <c r="J63" s="198">
        <v>-29122.073</v>
      </c>
      <c r="K63" s="198"/>
      <c r="L63" s="198"/>
      <c r="M63" s="198"/>
      <c r="N63" s="203">
        <v>-87366.218999999997</v>
      </c>
    </row>
    <row r="64" spans="1:14">
      <c r="A64" s="76" t="s">
        <v>18</v>
      </c>
      <c r="B64" s="198">
        <v>0</v>
      </c>
      <c r="C64" s="198">
        <v>2.4474300000000002</v>
      </c>
      <c r="D64" s="198">
        <v>2.5112399999999999</v>
      </c>
      <c r="E64" s="198">
        <v>2.09382</v>
      </c>
      <c r="F64" s="198">
        <v>1.2572700000000001</v>
      </c>
      <c r="G64" s="99">
        <v>0.78678093052539999</v>
      </c>
      <c r="H64" s="198">
        <v>0.52581999999999995</v>
      </c>
      <c r="I64" s="198">
        <v>1.04586</v>
      </c>
      <c r="J64" s="198">
        <v>0.73272000000000004</v>
      </c>
      <c r="K64" s="198"/>
      <c r="L64" s="198"/>
      <c r="M64" s="198"/>
      <c r="N64" s="203">
        <v>11.400940930525399</v>
      </c>
    </row>
    <row r="65" spans="1:14">
      <c r="A65" s="76" t="s">
        <v>24</v>
      </c>
      <c r="B65" s="198">
        <v>0</v>
      </c>
      <c r="C65" s="198">
        <v>33520.112359999999</v>
      </c>
      <c r="D65" s="198">
        <v>41819.731350000002</v>
      </c>
      <c r="E65" s="198">
        <v>20996.859920000003</v>
      </c>
      <c r="F65" s="198">
        <v>29295.224940000004</v>
      </c>
      <c r="G65" s="198">
        <v>8471.0464709305288</v>
      </c>
      <c r="H65" s="198">
        <v>16768.680040930529</v>
      </c>
      <c r="I65" s="198">
        <v>25066.83365093053</v>
      </c>
      <c r="J65" s="198">
        <v>4242.6011209305325</v>
      </c>
      <c r="K65" s="198" t="e">
        <v>#REF!</v>
      </c>
      <c r="L65" s="198" t="e">
        <v>#REF!</v>
      </c>
      <c r="M65" s="198" t="e">
        <v>#REF!</v>
      </c>
      <c r="N65" s="203">
        <v>4242.6011209305398</v>
      </c>
    </row>
    <row r="66" spans="1:14">
      <c r="A66" s="76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60"/>
    </row>
    <row r="67" spans="1:14" s="185" customFormat="1" ht="13.5" thickBot="1">
      <c r="A67" s="7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78"/>
    </row>
    <row r="68" spans="1:14" s="188" customFormat="1">
      <c r="A68" s="191" t="s">
        <v>26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7"/>
    </row>
    <row r="69" spans="1:14" s="185" customFormat="1" ht="12.75" customHeight="1">
      <c r="A69" s="204" t="s">
        <v>106</v>
      </c>
      <c r="B69" s="188"/>
      <c r="C69" s="188"/>
      <c r="D69" s="188"/>
      <c r="E69" s="188"/>
      <c r="F69" s="202"/>
      <c r="G69" s="202"/>
      <c r="H69" s="202"/>
      <c r="I69" s="202"/>
      <c r="J69" s="202"/>
      <c r="K69" s="188"/>
      <c r="L69" s="188"/>
      <c r="M69" s="188"/>
      <c r="N69" s="188"/>
    </row>
    <row r="70" spans="1:14" s="185" customFormat="1" ht="12.75" customHeight="1">
      <c r="A70" s="204" t="s">
        <v>103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90"/>
    </row>
    <row r="71" spans="1:14">
      <c r="A71" s="204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90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5" customWidth="1"/>
    <col min="2" max="2" width="18.7109375" style="105" bestFit="1" customWidth="1"/>
    <col min="3" max="14" width="13.7109375" style="105" customWidth="1"/>
    <col min="15" max="15" width="13.85546875" style="105" bestFit="1" customWidth="1"/>
    <col min="16" max="16" width="15" style="105" bestFit="1" customWidth="1"/>
    <col min="17" max="17" width="14.5703125" style="105" bestFit="1" customWidth="1"/>
    <col min="18" max="18" width="12.85546875" style="105" bestFit="1" customWidth="1"/>
    <col min="19" max="19" width="15" style="105" bestFit="1" customWidth="1"/>
    <col min="20" max="16384" width="9.140625" style="105"/>
  </cols>
  <sheetData>
    <row r="1" spans="1:19" ht="15.75">
      <c r="A1" s="64"/>
      <c r="D1" s="105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8" customFormat="1" ht="16.5" thickBot="1">
      <c r="A4" s="74"/>
    </row>
    <row r="5" spans="1:19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.5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2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.5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2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.5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2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.5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.5" thickBot="1">
      <c r="N64" s="84"/>
    </row>
    <row r="65" spans="1:16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2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79F4DEF02488604A908630558A2EAE2A" ma:contentTypeVersion="72" ma:contentTypeDescription="" ma:contentTypeScope="" ma:versionID="936f266f3f0db520ed47f32efa063454">
  <xsd:schema xmlns:xsd="http://www.w3.org/2001/XMLSchema" xmlns:xs="http://www.w3.org/2001/XMLSchema" xmlns:p="http://schemas.microsoft.com/office/2006/metadata/properties" xmlns:ns2="ec52a836-0bb4-4d79-aa0d-20b4805e15e2" xmlns:ns4="43ebc385-919f-4264-8390-972eb2033e46" xmlns:ns5="b8ecece3-635c-4d59-b520-a032f66bc3f7" xmlns:ns6="e45da448-bf9c-43e8-8676-7e88d583ded9" targetNamespace="http://schemas.microsoft.com/office/2006/metadata/properties" ma:root="true" ma:fieldsID="d46e9d2258c939e031edbc05e0028a5a" ns2:_="" ns4:_="" ns5:_="" ns6:_="">
    <xsd:import namespace="ec52a836-0bb4-4d79-aa0d-20b4805e15e2"/>
    <xsd:import namespace="43ebc385-919f-4264-8390-972eb2033e46"/>
    <xsd:import namespace="b8ecece3-635c-4d59-b520-a032f66bc3f7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Stage" minOccurs="0"/>
                <xsd:element ref="ns2:Document_x0020_Date" minOccurs="0"/>
                <xsd:element ref="ns4:Clip" minOccurs="0"/>
                <xsd:element ref="ns5:Document_x0020_Type" minOccurs="0"/>
                <xsd:element ref="ns2:ACT_x0020_Classification" minOccurs="0"/>
                <xsd:element ref="ns2:SharedWithUsers" minOccurs="0"/>
                <xsd:element ref="ns2:SharedWithDetails" minOccurs="0"/>
                <xsd:element ref="ns6:TaxCatchAll" minOccurs="0"/>
                <xsd:element ref="ns6:TaxCatchAllLabel" minOccurs="0"/>
                <xsd:element ref="ns4:LastSharedByUser" minOccurs="0"/>
                <xsd:element ref="ns4:LastSharedByTime" minOccurs="0"/>
                <xsd:element ref="ns2:_dlc_DocId" minOccurs="0"/>
                <xsd:element ref="ns2:_dlc_DocIdUrl" minOccurs="0"/>
                <xsd:element ref="ns2:_dlc_DocIdPersistId" minOccurs="0"/>
                <xsd:element ref="ns5:MediaServiceMetadata" minOccurs="0"/>
                <xsd:element ref="ns5:MediaServiceFastMetadata" minOccurs="0"/>
                <xsd:element ref="ns2:f592d44c3d924bebbe126578b82f9ed8" minOccurs="0"/>
                <xsd:element ref="ns5:MediaServiceEventHashCode" minOccurs="0"/>
                <xsd:element ref="ns5:MediaServiceGenerationTime" minOccurs="0"/>
                <xsd:element ref="ns5:MediaServiceAutoKeyPoints" minOccurs="0"/>
                <xsd:element ref="ns5:MediaServiceKeyPoints" minOccurs="0"/>
                <xsd:element ref="ns5:MediaServiceAutoTags" minOccurs="0"/>
                <xsd:element ref="ns5:MediaServiceOCR" minOccurs="0"/>
                <xsd:element ref="ns5:MediaServiceDateTaken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Stage" ma:index="2" nillable="true" ma:displayName="Stage" ma:format="Dropdown" ma:indexed="true" ma:internalName="Stage">
      <xsd:simpleType>
        <xsd:restriction base="dms:Choice">
          <xsd:enumeration value="(1)-Draft"/>
          <xsd:enumeration value="(2)-Review"/>
          <xsd:enumeration value="(3)-Final"/>
        </xsd:restriction>
      </xsd:simpleType>
    </xsd:element>
    <xsd:element name="Document_x0020_Date" ma:index="4" nillable="true" ma:displayName="Document Date" ma:format="DateOnly" ma:indexed="true" ma:internalName="Document_x0020_Date">
      <xsd:simpleType>
        <xsd:restriction base="dms:DateTime"/>
      </xsd:simpleType>
    </xsd:element>
    <xsd:element name="ACT_x0020_Classification" ma:index="8" nillable="true" ma:displayName="ACT Classification" ma:default="Internal" ma:format="Dropdown" ma:indexed="true" ma:internalName="ACT_x0020_Classification">
      <xsd:simpleType>
        <xsd:restriction base="dms:Choice">
          <xsd:enumeration value="Public"/>
          <xsd:enumeration value="Internal"/>
          <xsd:enumeration value="Confidential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592d44c3d924bebbe126578b82f9ed8" ma:index="21" nillable="true" ma:displayName="Retention Code_0" ma:hidden="true" ma:internalName="f592d44c3d924bebbe126578b82f9ed8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bc385-919f-4264-8390-972eb2033e46" elementFormDefault="qualified">
    <xsd:import namespace="http://schemas.microsoft.com/office/2006/documentManagement/types"/>
    <xsd:import namespace="http://schemas.microsoft.com/office/infopath/2007/PartnerControls"/>
    <xsd:element name="Clip" ma:index="6" nillable="true" ma:displayName="Clip" ma:indexed="true" ma:list="{e3e1a59d-4104-4f62-aee3-ce4ee5de76ea}" ma:internalName="Clip" ma:showField="Title" ma:web="43ebc385-919f-4264-8390-972eb2033e46">
      <xsd:simpleType>
        <xsd:restriction base="dms:Lookup"/>
      </xsd:simpleType>
    </xsd:element>
    <xsd:element name="LastSharedByUser" ma:index="14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cece3-635c-4d59-b520-a032f66bc3f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7" nillable="true" ma:displayName="Document Type" ma:hidden="true" ma:indexed="true" ma:list="{3b594b3d-316a-4236-8c90-69b68189df39}" ma:internalName="Document_x0020_Type" ma:readOnly="false" ma:showField="Title">
      <xsd:simpleType>
        <xsd:restriction base="dms:Lookup"/>
      </xsd:simple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0a8c02f6-2558-4537-a7e1-51f8d166058a}" ma:internalName="TaxCatchAll" ma:showField="CatchAllData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0a8c02f6-2558-4537-a7e1-51f8d166058a}" ma:internalName="TaxCatchAllLabel" ma:readOnly="true" ma:showField="CatchAllDataLabel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DA7B0-109F-4114-889F-1ECE8B596D7C}"/>
</file>

<file path=customXml/itemProps2.xml><?xml version="1.0" encoding="utf-8"?>
<ds:datastoreItem xmlns:ds="http://schemas.openxmlformats.org/officeDocument/2006/customXml" ds:itemID="{A1720D70-EAB4-480E-8184-19A12C68A4D7}"/>
</file>

<file path=customXml/itemProps3.xml><?xml version="1.0" encoding="utf-8"?>
<ds:datastoreItem xmlns:ds="http://schemas.openxmlformats.org/officeDocument/2006/customXml" ds:itemID="{F8A6F549-F52A-4774-9780-E0EA3070474B}"/>
</file>

<file path=customXml/itemProps4.xml><?xml version="1.0" encoding="utf-8"?>
<ds:datastoreItem xmlns:ds="http://schemas.openxmlformats.org/officeDocument/2006/customXml" ds:itemID="{0D945FAD-E609-4921-B011-D2F4B3F62DBB}"/>
</file>

<file path=customXml/itemProps5.xml><?xml version="1.0" encoding="utf-8"?>
<ds:datastoreItem xmlns:ds="http://schemas.openxmlformats.org/officeDocument/2006/customXml" ds:itemID="{DCB63F52-A6D5-44C3-8FD1-3511FA168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Jessica Lau</cp:lastModifiedBy>
  <cp:lastPrinted>2016-06-20T14:50:43Z</cp:lastPrinted>
  <dcterms:created xsi:type="dcterms:W3CDTF">2002-02-21T22:40:26Z</dcterms:created>
  <dcterms:modified xsi:type="dcterms:W3CDTF">2021-10-20T17:00:06Z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  <property fmtid="{D5CDD505-2E9C-101B-9397-08002B2CF9AE}" pid="4" name="_dlc_DocIdItemGuid">
    <vt:lpwstr>66e7ed98-1558-491f-92f8-57f477428db3</vt:lpwstr>
  </property>
  <property fmtid="{D5CDD505-2E9C-101B-9397-08002B2CF9AE}" pid="5" name="Retention Code">
    <vt:lpwstr/>
  </property>
  <property fmtid="{D5CDD505-2E9C-101B-9397-08002B2CF9AE}" pid="6" name="Legal Group1">
    <vt:lpwstr>Customer and Tariff</vt:lpwstr>
  </property>
</Properties>
</file>