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PP Monthly Report\2021\"/>
    </mc:Choice>
  </mc:AlternateContent>
  <xr:revisionPtr revIDLastSave="0" documentId="8_{0CBAFB04-7612-4D63-A8BD-1BAB60034E1D}" xr6:coauthVersionLast="46" xr6:coauthVersionMax="46" xr10:uidLastSave="{00000000-0000-0000-0000-000000000000}"/>
  <bookViews>
    <workbookView xWindow="-120" yWindow="-120" windowWidth="25440" windowHeight="15390" tabRatio="773" activeTab="2" xr2:uid="{00000000-000D-0000-FFFF-FFFF00000000}"/>
  </bookViews>
  <sheets>
    <sheet name="Table G-1" sheetId="7" r:id="rId1"/>
    <sheet name="Table G-2" sheetId="6" r:id="rId2"/>
    <sheet name="Table G-3" sheetId="5" r:id="rId3"/>
    <sheet name="Table G-4" sheetId="8" r:id="rId4"/>
    <sheet name="Table G-5" sheetId="9" r:id="rId5"/>
  </sheets>
  <definedNames>
    <definedName name="_xlnm.Print_Area" localSheetId="2">'Table G-3'!$A$1:$O$32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5" l="1"/>
  <c r="F16" i="5"/>
  <c r="G16" i="5"/>
  <c r="H16" i="5"/>
  <c r="I16" i="5"/>
  <c r="J16" i="5"/>
  <c r="K16" i="5"/>
  <c r="L16" i="5"/>
  <c r="M16" i="5"/>
  <c r="D16" i="5"/>
  <c r="D10" i="5" l="1"/>
  <c r="B15" i="9" l="1"/>
  <c r="N14" i="9"/>
  <c r="N13" i="9"/>
  <c r="N12" i="9"/>
  <c r="N11" i="9"/>
  <c r="N10" i="9"/>
  <c r="C15" i="9"/>
  <c r="D15" i="9" s="1"/>
  <c r="E15" i="9" s="1"/>
  <c r="F15" i="9" s="1"/>
  <c r="G15" i="9" s="1"/>
  <c r="H15" i="9" s="1"/>
  <c r="I15" i="9" s="1"/>
  <c r="J15" i="9" s="1"/>
  <c r="K15" i="9" s="1"/>
  <c r="L15" i="9" s="1"/>
  <c r="M15" i="9" s="1"/>
  <c r="N75" i="6"/>
  <c r="N74" i="6"/>
  <c r="N39" i="6"/>
  <c r="N41" i="6"/>
  <c r="N15" i="9" l="1"/>
  <c r="C147" i="6"/>
  <c r="E78" i="6"/>
  <c r="D78" i="6"/>
  <c r="C78" i="6"/>
  <c r="B78" i="6"/>
  <c r="C43" i="6"/>
  <c r="B43" i="6"/>
  <c r="C8" i="6" l="1"/>
  <c r="D147" i="6"/>
  <c r="E147" i="6"/>
  <c r="F147" i="6"/>
  <c r="G147" i="6"/>
  <c r="H147" i="6"/>
  <c r="I147" i="6"/>
  <c r="J147" i="6"/>
  <c r="K147" i="6"/>
  <c r="L147" i="6"/>
  <c r="M147" i="6"/>
  <c r="B147" i="6"/>
  <c r="B116" i="6" l="1"/>
  <c r="N38" i="6" l="1"/>
  <c r="N73" i="6"/>
  <c r="N61" i="6"/>
  <c r="N26" i="6"/>
  <c r="C17" i="5" l="1"/>
  <c r="D17" i="5"/>
  <c r="E17" i="5"/>
  <c r="F17" i="5"/>
  <c r="G17" i="5"/>
  <c r="H17" i="5"/>
  <c r="I17" i="5"/>
  <c r="J17" i="5"/>
  <c r="K17" i="5"/>
  <c r="L17" i="5"/>
  <c r="M17" i="5"/>
  <c r="D18" i="5"/>
  <c r="E18" i="5"/>
  <c r="F18" i="5"/>
  <c r="G18" i="5"/>
  <c r="H18" i="5"/>
  <c r="I18" i="5"/>
  <c r="J18" i="5"/>
  <c r="K18" i="5"/>
  <c r="L18" i="5"/>
  <c r="M18" i="5"/>
  <c r="E19" i="5"/>
  <c r="F19" i="5"/>
  <c r="G19" i="5"/>
  <c r="H19" i="5"/>
  <c r="I19" i="5"/>
  <c r="J19" i="5"/>
  <c r="K19" i="5"/>
  <c r="L19" i="5"/>
  <c r="M19" i="5"/>
  <c r="E20" i="5"/>
  <c r="F20" i="5"/>
  <c r="G20" i="5"/>
  <c r="H20" i="5"/>
  <c r="I20" i="5"/>
  <c r="J20" i="5"/>
  <c r="K20" i="5"/>
  <c r="L20" i="5"/>
  <c r="M20" i="5"/>
  <c r="E21" i="5"/>
  <c r="F21" i="5"/>
  <c r="G21" i="5"/>
  <c r="H21" i="5"/>
  <c r="I21" i="5"/>
  <c r="J21" i="5"/>
  <c r="K21" i="5"/>
  <c r="L21" i="5"/>
  <c r="M21" i="5"/>
  <c r="E22" i="5"/>
  <c r="F22" i="5"/>
  <c r="G22" i="5"/>
  <c r="H22" i="5"/>
  <c r="I22" i="5"/>
  <c r="J22" i="5"/>
  <c r="K22" i="5"/>
  <c r="L22" i="5"/>
  <c r="M22" i="5"/>
  <c r="E23" i="5"/>
  <c r="F23" i="5"/>
  <c r="G23" i="5"/>
  <c r="H23" i="5"/>
  <c r="I23" i="5"/>
  <c r="J23" i="5"/>
  <c r="K23" i="5"/>
  <c r="L23" i="5"/>
  <c r="M23" i="5"/>
  <c r="N19" i="5"/>
  <c r="M78" i="6"/>
  <c r="L78" i="6"/>
  <c r="K78" i="6"/>
  <c r="J78" i="6"/>
  <c r="J8" i="6" s="1"/>
  <c r="I78" i="6"/>
  <c r="H78" i="6"/>
  <c r="G78" i="6"/>
  <c r="F78" i="6"/>
  <c r="F8" i="6" s="1"/>
  <c r="B8" i="6"/>
  <c r="N77" i="6"/>
  <c r="N76" i="6"/>
  <c r="N71" i="6"/>
  <c r="N70" i="6"/>
  <c r="N69" i="6"/>
  <c r="N68" i="6"/>
  <c r="N67" i="6"/>
  <c r="N66" i="6"/>
  <c r="N65" i="6"/>
  <c r="N64" i="6"/>
  <c r="N63" i="6"/>
  <c r="N62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72" i="6"/>
  <c r="N47" i="6"/>
  <c r="N46" i="6"/>
  <c r="M43" i="6"/>
  <c r="M8" i="6" s="1"/>
  <c r="L43" i="6"/>
  <c r="K43" i="6"/>
  <c r="K8" i="6" s="1"/>
  <c r="K80" i="6" s="1"/>
  <c r="J43" i="6"/>
  <c r="I43" i="6"/>
  <c r="I8" i="6" s="1"/>
  <c r="H43" i="6"/>
  <c r="G43" i="6"/>
  <c r="G8" i="6" s="1"/>
  <c r="G80" i="6" s="1"/>
  <c r="F43" i="6"/>
  <c r="E43" i="6"/>
  <c r="D43" i="6"/>
  <c r="D8" i="6" s="1"/>
  <c r="C80" i="6"/>
  <c r="N42" i="6"/>
  <c r="N40" i="6"/>
  <c r="N36" i="6"/>
  <c r="N35" i="6"/>
  <c r="N34" i="6"/>
  <c r="N33" i="6"/>
  <c r="N32" i="6"/>
  <c r="N31" i="6"/>
  <c r="N30" i="6"/>
  <c r="N29" i="6"/>
  <c r="N28" i="6"/>
  <c r="N27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37" i="6"/>
  <c r="N12" i="6"/>
  <c r="N11" i="6"/>
  <c r="N9" i="6"/>
  <c r="N78" i="6" l="1"/>
  <c r="F80" i="6"/>
  <c r="J80" i="6"/>
  <c r="N43" i="6"/>
  <c r="B80" i="6"/>
  <c r="H8" i="6"/>
  <c r="H80" i="6" s="1"/>
  <c r="L8" i="6"/>
  <c r="L80" i="6" s="1"/>
  <c r="E8" i="6"/>
  <c r="E80" i="6" s="1"/>
  <c r="I80" i="6"/>
  <c r="M80" i="6"/>
  <c r="G116" i="6"/>
  <c r="N8" i="6" l="1"/>
  <c r="N80" i="6" s="1"/>
  <c r="D8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190" i="6"/>
  <c r="C221" i="6"/>
  <c r="D221" i="6"/>
  <c r="E221" i="6"/>
  <c r="F221" i="6"/>
  <c r="G221" i="6"/>
  <c r="H221" i="6"/>
  <c r="I221" i="6"/>
  <c r="J221" i="6"/>
  <c r="K221" i="6"/>
  <c r="L221" i="6"/>
  <c r="M221" i="6"/>
  <c r="B221" i="6"/>
  <c r="N156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19" i="6"/>
  <c r="N147" i="6" l="1"/>
  <c r="N221" i="6"/>
  <c r="E116" i="6" l="1"/>
  <c r="D116" i="6"/>
  <c r="D85" i="6" s="1"/>
  <c r="G85" i="6"/>
  <c r="E85" i="6" l="1"/>
  <c r="N18" i="5"/>
  <c r="B17" i="5" l="1"/>
  <c r="B278" i="6" l="1"/>
  <c r="B253" i="6"/>
  <c r="B228" i="6" s="1"/>
  <c r="D187" i="6"/>
  <c r="D153" i="6" s="1"/>
  <c r="E187" i="6"/>
  <c r="E153" i="6" s="1"/>
  <c r="F187" i="6"/>
  <c r="F153" i="6" s="1"/>
  <c r="G187" i="6"/>
  <c r="G153" i="6" s="1"/>
  <c r="H187" i="6"/>
  <c r="H153" i="6" s="1"/>
  <c r="I187" i="6"/>
  <c r="I153" i="6" s="1"/>
  <c r="J187" i="6"/>
  <c r="J153" i="6" s="1"/>
  <c r="K187" i="6"/>
  <c r="K153" i="6" s="1"/>
  <c r="L187" i="6"/>
  <c r="L153" i="6" s="1"/>
  <c r="M187" i="6"/>
  <c r="M153" i="6" s="1"/>
  <c r="B187" i="6"/>
  <c r="B153" i="6" s="1"/>
  <c r="C187" i="6"/>
  <c r="C153" i="6" s="1"/>
  <c r="M22" i="8" l="1"/>
  <c r="L22" i="8"/>
  <c r="K22" i="8"/>
  <c r="J22" i="8"/>
  <c r="I22" i="8"/>
  <c r="H22" i="8"/>
  <c r="G22" i="8"/>
  <c r="F22" i="8"/>
  <c r="E22" i="8"/>
  <c r="D22" i="8"/>
  <c r="C22" i="8"/>
  <c r="B22" i="8"/>
  <c r="N20" i="8"/>
  <c r="N18" i="8"/>
  <c r="N22" i="8" l="1"/>
  <c r="M116" i="6"/>
  <c r="M85" i="6" s="1"/>
  <c r="L116" i="6"/>
  <c r="L85" i="6" s="1"/>
  <c r="K116" i="6"/>
  <c r="K85" i="6" s="1"/>
  <c r="J116" i="6"/>
  <c r="J85" i="6" s="1"/>
  <c r="I116" i="6"/>
  <c r="I85" i="6" s="1"/>
  <c r="H116" i="6"/>
  <c r="H85" i="6" s="1"/>
  <c r="F116" i="6"/>
  <c r="F85" i="6" s="1"/>
  <c r="C116" i="6"/>
  <c r="C85" i="6" s="1"/>
  <c r="B85" i="6"/>
  <c r="B149" i="6" s="1"/>
  <c r="N109" i="6"/>
  <c r="N108" i="6"/>
  <c r="N107" i="6"/>
  <c r="N106" i="6"/>
  <c r="N105" i="6"/>
  <c r="N104" i="6"/>
  <c r="N103" i="6"/>
  <c r="N115" i="6"/>
  <c r="N102" i="6"/>
  <c r="N114" i="6"/>
  <c r="N101" i="6"/>
  <c r="N100" i="6"/>
  <c r="N99" i="6"/>
  <c r="N98" i="6"/>
  <c r="N97" i="6"/>
  <c r="N113" i="6"/>
  <c r="N112" i="6"/>
  <c r="N96" i="6"/>
  <c r="N111" i="6"/>
  <c r="N95" i="6"/>
  <c r="N94" i="6"/>
  <c r="N93" i="6"/>
  <c r="N92" i="6"/>
  <c r="N91" i="6"/>
  <c r="N90" i="6"/>
  <c r="N89" i="6"/>
  <c r="N110" i="6"/>
  <c r="N88" i="6"/>
  <c r="N86" i="6"/>
  <c r="J149" i="6" l="1"/>
  <c r="N116" i="6"/>
  <c r="F149" i="6"/>
  <c r="D149" i="6"/>
  <c r="H149" i="6"/>
  <c r="L149" i="6"/>
  <c r="M149" i="6"/>
  <c r="E149" i="6"/>
  <c r="I149" i="6"/>
  <c r="C149" i="6"/>
  <c r="K149" i="6"/>
  <c r="G149" i="6"/>
  <c r="N186" i="6"/>
  <c r="N185" i="6"/>
  <c r="N184" i="6"/>
  <c r="N183" i="6"/>
  <c r="N182" i="6"/>
  <c r="N181" i="6"/>
  <c r="N180" i="6"/>
  <c r="N179" i="6"/>
  <c r="N178" i="6"/>
  <c r="N85" i="6" l="1"/>
  <c r="N149" i="6" s="1"/>
  <c r="M278" i="6"/>
  <c r="L278" i="6"/>
  <c r="K278" i="6"/>
  <c r="J278" i="6"/>
  <c r="I278" i="6"/>
  <c r="H278" i="6"/>
  <c r="G278" i="6"/>
  <c r="F278" i="6"/>
  <c r="E278" i="6"/>
  <c r="D278" i="6"/>
  <c r="C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M253" i="6"/>
  <c r="M228" i="6" s="1"/>
  <c r="L253" i="6"/>
  <c r="L228" i="6" s="1"/>
  <c r="K253" i="6"/>
  <c r="J253" i="6"/>
  <c r="J228" i="6" s="1"/>
  <c r="I253" i="6"/>
  <c r="I228" i="6" s="1"/>
  <c r="H253" i="6"/>
  <c r="H228" i="6" s="1"/>
  <c r="G253" i="6"/>
  <c r="F253" i="6"/>
  <c r="F228" i="6" s="1"/>
  <c r="E253" i="6"/>
  <c r="E228" i="6" s="1"/>
  <c r="D253" i="6"/>
  <c r="D228" i="6" s="1"/>
  <c r="C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29" i="6"/>
  <c r="C14" i="5"/>
  <c r="D14" i="5"/>
  <c r="E14" i="5"/>
  <c r="F14" i="5"/>
  <c r="G14" i="5"/>
  <c r="H14" i="5"/>
  <c r="I14" i="5"/>
  <c r="J14" i="5"/>
  <c r="K14" i="5"/>
  <c r="L14" i="5"/>
  <c r="M14" i="5"/>
  <c r="B14" i="5"/>
  <c r="C228" i="6" l="1"/>
  <c r="G228" i="6"/>
  <c r="K228" i="6"/>
  <c r="D280" i="6"/>
  <c r="H280" i="6"/>
  <c r="F280" i="6"/>
  <c r="I280" i="6"/>
  <c r="M280" i="6"/>
  <c r="L280" i="6"/>
  <c r="E280" i="6"/>
  <c r="J280" i="6"/>
  <c r="N278" i="6"/>
  <c r="N253" i="6"/>
  <c r="C280" i="6"/>
  <c r="G280" i="6"/>
  <c r="K280" i="6"/>
  <c r="N228" i="6" l="1"/>
  <c r="N280" i="6" s="1"/>
  <c r="B280" i="6"/>
  <c r="N20" i="5" l="1"/>
  <c r="N23" i="5"/>
  <c r="N177" i="6" l="1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4" i="6"/>
  <c r="N187" i="6" l="1"/>
  <c r="J223" i="6"/>
  <c r="L223" i="6"/>
  <c r="C223" i="6"/>
  <c r="E223" i="6"/>
  <c r="I223" i="6"/>
  <c r="M223" i="6"/>
  <c r="B223" i="6"/>
  <c r="G223" i="6"/>
  <c r="K223" i="6"/>
  <c r="F223" i="6"/>
  <c r="H223" i="6" l="1"/>
  <c r="N153" i="6"/>
  <c r="N223" i="6" s="1"/>
  <c r="D223" i="6"/>
  <c r="C20" i="7"/>
  <c r="C338" i="6" l="1"/>
  <c r="D338" i="6"/>
  <c r="E338" i="6"/>
  <c r="F338" i="6"/>
  <c r="G338" i="6"/>
  <c r="H338" i="6"/>
  <c r="I338" i="6"/>
  <c r="J338" i="6"/>
  <c r="K338" i="6"/>
  <c r="L338" i="6"/>
  <c r="M338" i="6"/>
  <c r="B338" i="6"/>
  <c r="N337" i="6"/>
  <c r="B311" i="6"/>
  <c r="C311" i="6"/>
  <c r="C284" i="6" s="1"/>
  <c r="D311" i="6"/>
  <c r="D284" i="6" s="1"/>
  <c r="E311" i="6"/>
  <c r="F311" i="6"/>
  <c r="G311" i="6"/>
  <c r="H311" i="6"/>
  <c r="I311" i="6"/>
  <c r="J311" i="6"/>
  <c r="K311" i="6"/>
  <c r="L311" i="6"/>
  <c r="M311" i="6"/>
  <c r="N310" i="6"/>
  <c r="M284" i="6" l="1"/>
  <c r="I284" i="6"/>
  <c r="J284" i="6"/>
  <c r="F284" i="6"/>
  <c r="B284" i="6"/>
  <c r="E284" i="6"/>
  <c r="L284" i="6"/>
  <c r="H284" i="6"/>
  <c r="K284" i="6"/>
  <c r="K340" i="6" s="1"/>
  <c r="G284" i="6"/>
  <c r="N19" i="7" l="1"/>
  <c r="N17" i="7"/>
  <c r="N18" i="7"/>
  <c r="C340" i="6" l="1"/>
  <c r="N22" i="5" l="1"/>
  <c r="N336" i="6" l="1"/>
  <c r="N309" i="6"/>
  <c r="M340" i="6" l="1"/>
  <c r="N335" i="6" l="1"/>
  <c r="N308" i="6"/>
  <c r="J340" i="6" l="1"/>
  <c r="G340" i="6" l="1"/>
  <c r="H340" i="6"/>
  <c r="I340" i="6"/>
  <c r="L340" i="6"/>
  <c r="F340" i="6"/>
  <c r="N332" i="6"/>
  <c r="N334" i="6"/>
  <c r="N307" i="6"/>
  <c r="N306" i="6"/>
  <c r="E20" i="7" l="1"/>
  <c r="E12" i="5" s="1"/>
  <c r="F20" i="7"/>
  <c r="F12" i="5" s="1"/>
  <c r="G20" i="7"/>
  <c r="G12" i="5" s="1"/>
  <c r="H20" i="7"/>
  <c r="H12" i="5" s="1"/>
  <c r="I20" i="7"/>
  <c r="I12" i="5" s="1"/>
  <c r="J20" i="7"/>
  <c r="J12" i="5" s="1"/>
  <c r="K20" i="7"/>
  <c r="K12" i="5" s="1"/>
  <c r="L20" i="7"/>
  <c r="L12" i="5" s="1"/>
  <c r="M20" i="7"/>
  <c r="M12" i="5" s="1"/>
  <c r="D20" i="7"/>
  <c r="D12" i="5" s="1"/>
  <c r="C12" i="5" l="1"/>
  <c r="B20" i="7"/>
  <c r="B12" i="5" s="1"/>
  <c r="N13" i="5" l="1"/>
  <c r="N333" i="6" l="1"/>
  <c r="N305" i="6"/>
  <c r="N331" i="6"/>
  <c r="N304" i="6"/>
  <c r="N330" i="6" l="1"/>
  <c r="N303" i="6"/>
  <c r="N329" i="6" l="1"/>
  <c r="N302" i="6"/>
  <c r="E340" i="6" l="1"/>
  <c r="M13" i="8"/>
  <c r="L13" i="8"/>
  <c r="K13" i="8"/>
  <c r="J13" i="8"/>
  <c r="I13" i="8"/>
  <c r="H13" i="8"/>
  <c r="G13" i="8"/>
  <c r="F13" i="8"/>
  <c r="E13" i="8"/>
  <c r="D13" i="8"/>
  <c r="C13" i="8"/>
  <c r="B13" i="8"/>
  <c r="N11" i="8"/>
  <c r="N9" i="8"/>
  <c r="M387" i="6"/>
  <c r="L387" i="6"/>
  <c r="K387" i="6"/>
  <c r="J387" i="6"/>
  <c r="I387" i="6"/>
  <c r="H387" i="6"/>
  <c r="G387" i="6"/>
  <c r="F387" i="6"/>
  <c r="E387" i="6"/>
  <c r="D387" i="6"/>
  <c r="C387" i="6"/>
  <c r="B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N372" i="6"/>
  <c r="N371" i="6"/>
  <c r="N370" i="6"/>
  <c r="N369" i="6"/>
  <c r="M366" i="6"/>
  <c r="L366" i="6"/>
  <c r="L345" i="6" s="1"/>
  <c r="K366" i="6"/>
  <c r="K345" i="6" s="1"/>
  <c r="J366" i="6"/>
  <c r="I366" i="6"/>
  <c r="H366" i="6"/>
  <c r="H345" i="6" s="1"/>
  <c r="G366" i="6"/>
  <c r="G345" i="6" s="1"/>
  <c r="F366" i="6"/>
  <c r="E366" i="6"/>
  <c r="D366" i="6"/>
  <c r="D345" i="6" s="1"/>
  <c r="C366" i="6"/>
  <c r="C345" i="6" s="1"/>
  <c r="B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N351" i="6"/>
  <c r="N350" i="6"/>
  <c r="N349" i="6"/>
  <c r="N348" i="6"/>
  <c r="B438" i="6"/>
  <c r="C491" i="6"/>
  <c r="C476" i="6" s="1"/>
  <c r="D491" i="6"/>
  <c r="D476" i="6" s="1"/>
  <c r="E491" i="6"/>
  <c r="E476" i="6" s="1"/>
  <c r="F491" i="6"/>
  <c r="F476" i="6" s="1"/>
  <c r="G491" i="6"/>
  <c r="G476" i="6" s="1"/>
  <c r="H491" i="6"/>
  <c r="H476" i="6" s="1"/>
  <c r="I491" i="6"/>
  <c r="I476" i="6" s="1"/>
  <c r="J491" i="6"/>
  <c r="J476" i="6" s="1"/>
  <c r="K491" i="6"/>
  <c r="K476" i="6" s="1"/>
  <c r="L491" i="6"/>
  <c r="L476" i="6" s="1"/>
  <c r="M491" i="6"/>
  <c r="M476" i="6" s="1"/>
  <c r="B416" i="6"/>
  <c r="N285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4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B457" i="6"/>
  <c r="B469" i="6"/>
  <c r="C438" i="6"/>
  <c r="C416" i="6"/>
  <c r="D438" i="6"/>
  <c r="D416" i="6"/>
  <c r="E438" i="6"/>
  <c r="E416" i="6"/>
  <c r="F438" i="6"/>
  <c r="F416" i="6"/>
  <c r="G438" i="6"/>
  <c r="G416" i="6"/>
  <c r="H438" i="6"/>
  <c r="H416" i="6"/>
  <c r="I438" i="6"/>
  <c r="I416" i="6"/>
  <c r="J438" i="6"/>
  <c r="J416" i="6"/>
  <c r="K438" i="6"/>
  <c r="K416" i="6"/>
  <c r="L438" i="6"/>
  <c r="L416" i="6"/>
  <c r="M438" i="6"/>
  <c r="M416" i="6"/>
  <c r="C506" i="6"/>
  <c r="D506" i="6"/>
  <c r="E506" i="6"/>
  <c r="F506" i="6"/>
  <c r="G506" i="6"/>
  <c r="H506" i="6"/>
  <c r="I506" i="6"/>
  <c r="J506" i="6"/>
  <c r="K506" i="6"/>
  <c r="L506" i="6"/>
  <c r="M506" i="6"/>
  <c r="C457" i="6"/>
  <c r="C469" i="6"/>
  <c r="D457" i="6"/>
  <c r="D469" i="6"/>
  <c r="E457" i="6"/>
  <c r="E469" i="6"/>
  <c r="F457" i="6"/>
  <c r="F469" i="6"/>
  <c r="G457" i="6"/>
  <c r="G469" i="6"/>
  <c r="H457" i="6"/>
  <c r="H469" i="6"/>
  <c r="I457" i="6"/>
  <c r="I469" i="6"/>
  <c r="J457" i="6"/>
  <c r="J469" i="6"/>
  <c r="K457" i="6"/>
  <c r="K469" i="6"/>
  <c r="L457" i="6"/>
  <c r="L469" i="6"/>
  <c r="M457" i="6"/>
  <c r="M469" i="6"/>
  <c r="B506" i="6"/>
  <c r="B491" i="6"/>
  <c r="B476" i="6" s="1"/>
  <c r="N412" i="6"/>
  <c r="N434" i="6"/>
  <c r="N414" i="6"/>
  <c r="N413" i="6"/>
  <c r="N436" i="6"/>
  <c r="N435" i="6"/>
  <c r="N437" i="6"/>
  <c r="N411" i="6"/>
  <c r="N432" i="6"/>
  <c r="N415" i="6"/>
  <c r="N410" i="6"/>
  <c r="A3" i="5"/>
  <c r="A3" i="6"/>
  <c r="A3" i="8"/>
  <c r="N445" i="6"/>
  <c r="N395" i="6"/>
  <c r="N11" i="5"/>
  <c r="B31" i="8"/>
  <c r="C31" i="8"/>
  <c r="D31" i="8"/>
  <c r="E31" i="8"/>
  <c r="F31" i="8"/>
  <c r="G31" i="8"/>
  <c r="H31" i="8"/>
  <c r="I31" i="8"/>
  <c r="J31" i="8"/>
  <c r="K31" i="8"/>
  <c r="L31" i="8"/>
  <c r="M31" i="8"/>
  <c r="N29" i="8"/>
  <c r="N27" i="8"/>
  <c r="N431" i="6"/>
  <c r="N430" i="6"/>
  <c r="N429" i="6"/>
  <c r="N428" i="6"/>
  <c r="N409" i="6"/>
  <c r="N408" i="6"/>
  <c r="N407" i="6"/>
  <c r="N406" i="6"/>
  <c r="N427" i="6"/>
  <c r="N426" i="6"/>
  <c r="N425" i="6"/>
  <c r="N424" i="6"/>
  <c r="N423" i="6"/>
  <c r="N422" i="6"/>
  <c r="N421" i="6"/>
  <c r="N420" i="6"/>
  <c r="N419" i="6"/>
  <c r="N405" i="6"/>
  <c r="N404" i="6"/>
  <c r="N403" i="6"/>
  <c r="N402" i="6"/>
  <c r="N401" i="6"/>
  <c r="N400" i="6"/>
  <c r="N399" i="6"/>
  <c r="N398" i="6"/>
  <c r="N397" i="6"/>
  <c r="N15" i="5"/>
  <c r="N448" i="6"/>
  <c r="N449" i="6"/>
  <c r="N450" i="6"/>
  <c r="N451" i="6"/>
  <c r="N452" i="6"/>
  <c r="N453" i="6"/>
  <c r="N454" i="6"/>
  <c r="N455" i="6"/>
  <c r="N456" i="6"/>
  <c r="N460" i="6"/>
  <c r="N461" i="6"/>
  <c r="N462" i="6"/>
  <c r="N463" i="6"/>
  <c r="N464" i="6"/>
  <c r="N465" i="6"/>
  <c r="N466" i="6"/>
  <c r="N467" i="6"/>
  <c r="N468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4" i="6"/>
  <c r="N495" i="6"/>
  <c r="N496" i="6"/>
  <c r="N497" i="6"/>
  <c r="N498" i="6"/>
  <c r="N499" i="6"/>
  <c r="N500" i="6"/>
  <c r="N501" i="6"/>
  <c r="N502" i="6"/>
  <c r="N503" i="6"/>
  <c r="N504" i="6"/>
  <c r="N505" i="6"/>
  <c r="N8" i="7"/>
  <c r="N9" i="7"/>
  <c r="N10" i="7"/>
  <c r="N11" i="7"/>
  <c r="N12" i="7"/>
  <c r="N13" i="7"/>
  <c r="N15" i="7"/>
  <c r="N16" i="7"/>
  <c r="N433" i="6"/>
  <c r="N21" i="5" l="1"/>
  <c r="E345" i="6"/>
  <c r="B345" i="6"/>
  <c r="B389" i="6"/>
  <c r="H444" i="6"/>
  <c r="H471" i="6" s="1"/>
  <c r="F444" i="6"/>
  <c r="F471" i="6" s="1"/>
  <c r="H508" i="6"/>
  <c r="D508" i="6"/>
  <c r="I345" i="6"/>
  <c r="I389" i="6" s="1"/>
  <c r="M345" i="6"/>
  <c r="F345" i="6"/>
  <c r="J345" i="6"/>
  <c r="J389" i="6" s="1"/>
  <c r="I444" i="6"/>
  <c r="I471" i="6" s="1"/>
  <c r="G444" i="6"/>
  <c r="G471" i="6" s="1"/>
  <c r="E444" i="6"/>
  <c r="E471" i="6" s="1"/>
  <c r="C444" i="6"/>
  <c r="C471" i="6" s="1"/>
  <c r="M508" i="6"/>
  <c r="I508" i="6"/>
  <c r="E508" i="6"/>
  <c r="D444" i="6"/>
  <c r="D471" i="6" s="1"/>
  <c r="G508" i="6"/>
  <c r="F508" i="6"/>
  <c r="J508" i="6"/>
  <c r="M444" i="6"/>
  <c r="M471" i="6" s="1"/>
  <c r="K444" i="6"/>
  <c r="K471" i="6" s="1"/>
  <c r="M394" i="6"/>
  <c r="K394" i="6"/>
  <c r="I394" i="6"/>
  <c r="I440" i="6" s="1"/>
  <c r="C394" i="6"/>
  <c r="C440" i="6" s="1"/>
  <c r="N506" i="6"/>
  <c r="L444" i="6"/>
  <c r="L471" i="6" s="1"/>
  <c r="J444" i="6"/>
  <c r="J471" i="6" s="1"/>
  <c r="K508" i="6"/>
  <c r="J394" i="6"/>
  <c r="J440" i="6" s="1"/>
  <c r="H394" i="6"/>
  <c r="H440" i="6" s="1"/>
  <c r="B444" i="6"/>
  <c r="B471" i="6" s="1"/>
  <c r="N438" i="6"/>
  <c r="N338" i="6"/>
  <c r="N311" i="6"/>
  <c r="D340" i="6"/>
  <c r="N476" i="6"/>
  <c r="B508" i="6"/>
  <c r="L508" i="6"/>
  <c r="K440" i="6"/>
  <c r="G394" i="6"/>
  <c r="G440" i="6" s="1"/>
  <c r="E394" i="6"/>
  <c r="E440" i="6" s="1"/>
  <c r="N491" i="6"/>
  <c r="C508" i="6"/>
  <c r="B394" i="6"/>
  <c r="N416" i="6"/>
  <c r="N457" i="6"/>
  <c r="M440" i="6"/>
  <c r="L394" i="6"/>
  <c r="L440" i="6" s="1"/>
  <c r="F394" i="6"/>
  <c r="F440" i="6" s="1"/>
  <c r="D394" i="6"/>
  <c r="D440" i="6" s="1"/>
  <c r="B340" i="6"/>
  <c r="H389" i="6"/>
  <c r="L389" i="6"/>
  <c r="M389" i="6"/>
  <c r="D389" i="6"/>
  <c r="K389" i="6"/>
  <c r="E389" i="6"/>
  <c r="F389" i="6"/>
  <c r="C389" i="6"/>
  <c r="N31" i="8"/>
  <c r="N387" i="6"/>
  <c r="N469" i="6"/>
  <c r="N14" i="5"/>
  <c r="N17" i="5"/>
  <c r="N13" i="8"/>
  <c r="G389" i="6"/>
  <c r="N366" i="6"/>
  <c r="N12" i="5"/>
  <c r="N20" i="7"/>
  <c r="C16" i="5" l="1"/>
  <c r="N444" i="6"/>
  <c r="N471" i="6" s="1"/>
  <c r="N394" i="6"/>
  <c r="N440" i="6" s="1"/>
  <c r="N508" i="6"/>
  <c r="B440" i="6"/>
  <c r="B16" i="5" s="1"/>
  <c r="N345" i="6"/>
  <c r="N389" i="6" s="1"/>
  <c r="N284" i="6"/>
  <c r="N340" i="6" s="1"/>
  <c r="B24" i="5" l="1"/>
  <c r="C10" i="5" l="1"/>
  <c r="C24" i="5" s="1"/>
  <c r="D24" i="5" s="1"/>
  <c r="E24" i="5" s="1"/>
  <c r="F10" i="5" s="1"/>
  <c r="N16" i="5"/>
  <c r="F24" i="5" l="1"/>
  <c r="G10" i="5" l="1"/>
  <c r="G24" i="5" s="1"/>
  <c r="H10" i="5" s="1"/>
  <c r="H24" i="5" s="1"/>
  <c r="I10" i="5" s="1"/>
  <c r="I24" i="5" l="1"/>
  <c r="J10" i="5" s="1"/>
  <c r="J24" i="5" l="1"/>
  <c r="K10" i="5" s="1"/>
  <c r="K24" i="5" l="1"/>
  <c r="L10" i="5" s="1"/>
  <c r="L24" i="5" l="1"/>
  <c r="M10" i="5" s="1"/>
  <c r="M24" i="5" l="1"/>
</calcChain>
</file>

<file path=xl/sharedStrings.xml><?xml version="1.0" encoding="utf-8"?>
<sst xmlns="http://schemas.openxmlformats.org/spreadsheetml/2006/main" count="751" uniqueCount="214">
  <si>
    <t xml:space="preserve"> </t>
  </si>
  <si>
    <t>Rate Schedule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</si>
  <si>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</si>
  <si>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</si>
  <si>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</si>
  <si>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</si>
  <si>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</si>
  <si>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</si>
  <si>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</si>
  <si>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</si>
  <si>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</si>
  <si>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</si>
  <si>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</si>
  <si>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</si>
  <si>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</si>
  <si>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</si>
  <si>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    Interest Accrued</t>
  </si>
  <si>
    <t xml:space="preserve">     Ending Balance</t>
  </si>
  <si>
    <t xml:space="preserve">     Beginning Balance</t>
  </si>
  <si>
    <t>Table G-1</t>
  </si>
  <si>
    <t>Table G-2</t>
  </si>
  <si>
    <t>Table G-3</t>
  </si>
  <si>
    <t>Table G-4</t>
  </si>
  <si>
    <t>Net Receipts from BOE</t>
  </si>
  <si>
    <t>Not Applicable</t>
  </si>
  <si>
    <t>Sept</t>
  </si>
  <si>
    <t>Nov</t>
  </si>
  <si>
    <t>Dec</t>
  </si>
  <si>
    <t xml:space="preserve">   Subtotal</t>
  </si>
  <si>
    <t>Program Implementation Costs--Non-IOU Programs</t>
  </si>
  <si>
    <r>
      <t>IOU</t>
    </r>
    <r>
      <rPr>
        <sz val="10"/>
        <rFont val="Arial"/>
        <family val="2"/>
      </rPr>
      <t xml:space="preserve"> Program Adminstration--Non-IOU Programs</t>
    </r>
  </si>
  <si>
    <t>SoCalGas</t>
  </si>
  <si>
    <t>Notes:</t>
  </si>
  <si>
    <t xml:space="preserve">   and for the costs paid to the non-IOU programs in the reporting utility's service territory.</t>
  </si>
  <si>
    <t>Program Implementer (PY 2004-2005)</t>
  </si>
  <si>
    <t>Program Implementer (PY 2002-2003)</t>
  </si>
  <si>
    <t>CORE RESIDENTIAL (NON  CARE)</t>
  </si>
  <si>
    <t>CORE C&amp;I (NON CARE)</t>
  </si>
  <si>
    <t>GAS AIR CONDITIONING (NON CARE)</t>
  </si>
  <si>
    <t>CORE GAS ENGINE (NON CARE)</t>
  </si>
  <si>
    <t>NONCORE C&amp;I (NON CARE)</t>
  </si>
  <si>
    <t>CORE RESIDENTIAL (CARE)</t>
  </si>
  <si>
    <t>CORE C&amp;I (CARE)</t>
  </si>
  <si>
    <t>GAS AIR CONDITIONING (CARE)</t>
  </si>
  <si>
    <r>
      <t>SoCalGas</t>
    </r>
    <r>
      <rPr>
        <b/>
        <sz val="12"/>
        <rFont val="Arial"/>
        <family val="2"/>
      </rPr>
      <t xml:space="preserve"> Gas PGC Funds Monthly Collections for Energy Efficiency by Rate Schedule </t>
    </r>
  </si>
  <si>
    <r>
      <t>SoCalGas Gas</t>
    </r>
    <r>
      <rPr>
        <b/>
        <sz val="12"/>
        <rFont val="Arial"/>
        <family val="2"/>
      </rPr>
      <t xml:space="preserve"> PGC Funds Monthly Payments for Energy Efficiency by Program Implementer </t>
    </r>
  </si>
  <si>
    <r>
      <t>SoCalGas</t>
    </r>
    <r>
      <rPr>
        <b/>
        <sz val="12"/>
        <rFont val="Arial"/>
        <family val="2"/>
      </rPr>
      <t xml:space="preserve"> Status of Gas PGC Funds</t>
    </r>
  </si>
  <si>
    <r>
      <t>SoCalGas</t>
    </r>
    <r>
      <rPr>
        <b/>
        <sz val="12"/>
        <rFont val="Arial"/>
        <family val="2"/>
      </rPr>
      <t xml:space="preserve"> Gas PGC Funds Monthly Payments to and Receipts from State Board of Equalization (BOE) for Energy Efficiency</t>
    </r>
  </si>
  <si>
    <t>TPI American Synergy Corporation</t>
  </si>
  <si>
    <t>CA State University - Fresno</t>
  </si>
  <si>
    <t>Electric &amp; Gas Industries Association</t>
  </si>
  <si>
    <t>Energy Solutions</t>
  </si>
  <si>
    <t>Global Energy Services</t>
  </si>
  <si>
    <t>Rita Norton &amp; Associates</t>
  </si>
  <si>
    <t>(1) This section was revised per discussions with the Energy Division (11/19).  The information provided in this format will not parallel how Balancing Accounts are tracked.</t>
  </si>
  <si>
    <t>CA UWCC</t>
  </si>
  <si>
    <t>Energy Analysis Technologies</t>
  </si>
  <si>
    <t>Heschong Mahone Group, Inc</t>
  </si>
  <si>
    <t>SESCO</t>
  </si>
  <si>
    <t>ADM</t>
  </si>
  <si>
    <t>ASC</t>
  </si>
  <si>
    <t>CSU Chico</t>
  </si>
  <si>
    <t>CSU Fresno</t>
  </si>
  <si>
    <t>GES (Global Energy Services)</t>
  </si>
  <si>
    <t>Energx</t>
  </si>
  <si>
    <t>Heschong Mahone</t>
  </si>
  <si>
    <t>Energy Analysis</t>
  </si>
  <si>
    <t>ICF</t>
  </si>
  <si>
    <t>Less:  Uncoll  @ .3636%</t>
  </si>
  <si>
    <t>Quantum Energy  - CVRP</t>
  </si>
  <si>
    <t>HMG - Design for Comfort</t>
  </si>
  <si>
    <t>Cypress - Gas Cooling Upgrade Prog</t>
  </si>
  <si>
    <t>Cal-UCONS - Laundry Coin-Op Prog</t>
  </si>
  <si>
    <t xml:space="preserve">American Synergy- Mobile/Manuf Home </t>
  </si>
  <si>
    <t>Resource Action - School Target Lvng Wise</t>
  </si>
  <si>
    <t>CSG -Up/Midstream Gas Heating</t>
  </si>
  <si>
    <t>Calif Mfg Tech -VeSM Adv Plus</t>
  </si>
  <si>
    <t>Global Enrgy - Chinese Language Outreach</t>
  </si>
  <si>
    <t>PACE -  EE Ethnic Outreach Prog</t>
  </si>
  <si>
    <t>Intergy Corp - EE Kiosk Pilot</t>
  </si>
  <si>
    <t xml:space="preserve">Navigant - Calif Sustainability Alliance </t>
  </si>
  <si>
    <t>CSA - Portfolio of  the Future</t>
  </si>
  <si>
    <t xml:space="preserve">      Amortization from Prior Cycles</t>
  </si>
  <si>
    <t>Prior Period Adjustment</t>
  </si>
  <si>
    <t xml:space="preserve">Oct </t>
  </si>
  <si>
    <t xml:space="preserve">     Prior Period Adj/OBF Return</t>
  </si>
  <si>
    <t>EDC Tech Inc</t>
  </si>
  <si>
    <t>Demand Ventilation Pgm</t>
  </si>
  <si>
    <t>Energy Eff. Smart Controllers for Pools &amp; Spas</t>
  </si>
  <si>
    <t>En Vinta Corp / Energy Challenger Pgm</t>
  </si>
  <si>
    <t>Upstream HE Gas WH Rebate/HE Hot Water Dist</t>
  </si>
  <si>
    <t>Benningfield Group - Advanced Water Heater Technology</t>
  </si>
  <si>
    <t>Program Implementer (PY 2006-2008) Plus Bridge Funding</t>
  </si>
  <si>
    <t xml:space="preserve">Program Implementer (PY 2010-2012) </t>
  </si>
  <si>
    <t>#3P-Xc01 -  Gas Cooling Retrofit</t>
  </si>
  <si>
    <t>#3P-Xc02 -  SaveGas – Hot Water Control</t>
  </si>
  <si>
    <t>#3P-Xc03 -  Upstream High Efficiency Gas Water Heater</t>
  </si>
  <si>
    <t>#3P-Xc04 -  California Sustainability Alliance</t>
  </si>
  <si>
    <t>#3P-Xc05 -  Portfolio of the Future (PoF)</t>
  </si>
  <si>
    <t>#3P-Xc06 -  Energy Efficient Ethnic Outreach</t>
  </si>
  <si>
    <t>#3P-NRes1 -  Steam Trap and Compressed Air Survey</t>
  </si>
  <si>
    <t>#3P-NRes2 -  Energy Challenger</t>
  </si>
  <si>
    <t>#3P-NRes3 -  Small Industrial Facility Upgrades</t>
  </si>
  <si>
    <t>#3P-NRes4 - Program for Resource Efficiency in P</t>
  </si>
  <si>
    <t>#3P-Res01 -  On Demand Efficiency</t>
  </si>
  <si>
    <t>#3P-Res02 -  HERS Rater Training Advancement</t>
  </si>
  <si>
    <t>#3P-Res03 -  Multifamily Home Tune-Up</t>
  </si>
  <si>
    <t>#3P-Res04 -  Multifamily Solar Pool Heating</t>
  </si>
  <si>
    <t>#3P-Res05 -  Community Language Effic Outreach</t>
  </si>
  <si>
    <t>#3P-Res06 -  Multifamily Direct Therm Savings</t>
  </si>
  <si>
    <t>#3P-Res07 -  LivingWise™</t>
  </si>
  <si>
    <t>#3P-Res09 -  Manufactured Mobile Home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</si>
  <si>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(2010 - 2012)</t>
    </r>
  </si>
  <si>
    <t>3P-Energy Challenger</t>
  </si>
  <si>
    <t>3P-Small Industrial Facility Upgrades</t>
  </si>
  <si>
    <t>3P-PREPS</t>
  </si>
  <si>
    <t>3P-On Demand Efficiency</t>
  </si>
  <si>
    <t>3P-HERS Rater Training Advancement</t>
  </si>
  <si>
    <t>3P-MF Home Tune-Up</t>
  </si>
  <si>
    <t>3P-CLEO</t>
  </si>
  <si>
    <t>3P-MF Direct Therm Savings</t>
  </si>
  <si>
    <t>3P-LivingWise</t>
  </si>
  <si>
    <t>3P-Manufactured Mobile Home</t>
  </si>
  <si>
    <t>3P-SaveGas</t>
  </si>
  <si>
    <t>3P-CA Sustainability Alliance</t>
  </si>
  <si>
    <t>3P-PoF</t>
  </si>
  <si>
    <t>3P-PACE</t>
  </si>
  <si>
    <t>3P-Innov Dsign Enrg Eff</t>
  </si>
  <si>
    <t xml:space="preserve">     Program Expenses</t>
  </si>
  <si>
    <t>3P- IDEEA365 Insnt Rebate</t>
  </si>
  <si>
    <t xml:space="preserve">3P- IDEEA365 Water Loss Cntl </t>
  </si>
  <si>
    <t xml:space="preserve">3P IDEAA365 COMM SUS </t>
  </si>
  <si>
    <t xml:space="preserve">3P IDEEA365 ENERGY ADV </t>
  </si>
  <si>
    <r>
      <t>Demand-Side Management Bal Acct (DSMBA)</t>
    </r>
    <r>
      <rPr>
        <b/>
        <vertAlign val="superscript"/>
        <sz val="10"/>
        <rFont val="Arial"/>
        <family val="2"/>
      </rPr>
      <t xml:space="preserve">1 </t>
    </r>
  </si>
  <si>
    <t>Add: Amortization from prior period</t>
  </si>
  <si>
    <t xml:space="preserve">     Collection(Rates)(PPP Rev+Amort) </t>
  </si>
  <si>
    <t>3P IDEEA365 Connect</t>
  </si>
  <si>
    <t>3P IDEEA365 ODE Housing</t>
  </si>
  <si>
    <t>3P IDEEA365 HBEEP</t>
  </si>
  <si>
    <t xml:space="preserve">3P IDEEA365 CLEAR ICE </t>
  </si>
  <si>
    <t>3P IDEEA365 ON REMISE OZONE LAUNDRY</t>
  </si>
  <si>
    <t>3P IDEEA365 ON PREMISE OZONE LAUNDRY</t>
  </si>
  <si>
    <t>PPP Remittance</t>
  </si>
  <si>
    <t>PPP Reimbursement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</si>
  <si>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(2013 - 2017)</t>
    </r>
  </si>
  <si>
    <t xml:space="preserve">Program Implementer (PY 2013-2017) </t>
  </si>
  <si>
    <t xml:space="preserve">Program Implementer (PY 2018)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</si>
  <si>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(2018)</t>
    </r>
  </si>
  <si>
    <t xml:space="preserve">2018 Gas PGC Funds </t>
  </si>
  <si>
    <t xml:space="preserve">2019 Gas PGC Funds </t>
  </si>
  <si>
    <t xml:space="preserve">      PPP Remittance</t>
  </si>
  <si>
    <t xml:space="preserve">      PPP Reimbursements</t>
  </si>
  <si>
    <t xml:space="preserve">Program Implementer (PY 2019)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</si>
  <si>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(2019)</t>
    </r>
  </si>
  <si>
    <t>IND-Small Industrial Facility Upgrades</t>
  </si>
  <si>
    <t>PUB-K-12 Performance Program</t>
  </si>
  <si>
    <t>RES-On Demand Efficiency</t>
  </si>
  <si>
    <t>WE&amp;T-HERS Rater Training Advancement</t>
  </si>
  <si>
    <t>RES-CLEO</t>
  </si>
  <si>
    <t>RES-MF Direct Therm Savings</t>
  </si>
  <si>
    <t>RES-LivingWise</t>
  </si>
  <si>
    <t>RES-Manufactured Mobile Home</t>
  </si>
  <si>
    <t>SOL-Innovative Designs for Energy Efficiency Activities (IDEEA365)</t>
  </si>
  <si>
    <t>COM-SW-Instant Rebates! Foodservice POS</t>
  </si>
  <si>
    <t>COM-On-Premise Ozone Laundry</t>
  </si>
  <si>
    <t>COM-Direct Install Program</t>
  </si>
  <si>
    <t>COM-HOPPS-CRR Program</t>
  </si>
  <si>
    <t>RES-HOPPS-CWHMBS Program</t>
  </si>
  <si>
    <t>COM-AB793-CEMTL Program</t>
  </si>
  <si>
    <t>RES-AB793-REMTS Program</t>
  </si>
  <si>
    <t>PUB-Direct Install Program</t>
  </si>
  <si>
    <t>RES-Direct Install Program</t>
  </si>
  <si>
    <t>IND-Direct Install Program</t>
  </si>
  <si>
    <t>AG-Direct Install Program</t>
  </si>
  <si>
    <t>RES-Behavioral Program</t>
  </si>
  <si>
    <t>COM-Lodging Program</t>
  </si>
  <si>
    <t>COM-Mixed Use Building Program</t>
  </si>
  <si>
    <t>RES-Home Intel Program</t>
  </si>
  <si>
    <t>RES-Marketplace</t>
  </si>
  <si>
    <t>RES-EE Kits</t>
  </si>
  <si>
    <t>RES-Pasadena Home Upgrade</t>
  </si>
  <si>
    <t>RES-Burbank Home Upgrade</t>
  </si>
  <si>
    <t>COM-LADWP Direct Install</t>
  </si>
  <si>
    <t>COM-Pasadena Direct Install</t>
  </si>
  <si>
    <t>RES-LADWP HVAC</t>
  </si>
  <si>
    <t xml:space="preserve">Program Implementer (PY 2020) </t>
  </si>
  <si>
    <t>RES Single Family</t>
  </si>
  <si>
    <t>RES Multi Family</t>
  </si>
  <si>
    <t>COM SMB</t>
  </si>
  <si>
    <t>PUB Sector Small/Medium</t>
  </si>
  <si>
    <t>RES SW-New Construction</t>
  </si>
  <si>
    <t>WE&amp;T SW-K-12 Connections</t>
  </si>
  <si>
    <t xml:space="preserve">2020 Gas PGC Funds </t>
  </si>
  <si>
    <t xml:space="preserve">•  Program Implementation Costs section is for the detailed reporting of the costs paid to the other  IOU's adminstering programs in the reporting utility's service territory </t>
  </si>
  <si>
    <t>•  IOU Porgram Admisntration section is for the deatiled administrative cost of managing each non-IOU program in the reporting utility's service territory.</t>
  </si>
  <si>
    <t xml:space="preserve">•  Line "SocalGas" is for the reporting IOU. </t>
  </si>
  <si>
    <t xml:space="preserve">Program Implementer (PY 2021) </t>
  </si>
  <si>
    <t>Calendar Year 2021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</si>
  <si>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(2020)</t>
    </r>
  </si>
  <si>
    <r>
      <t xml:space="preserve">      Incentive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(2021)</t>
    </r>
  </si>
  <si>
    <t>RES-Retail Partnering</t>
  </si>
  <si>
    <t>MH Solic (manufacturing)</t>
  </si>
  <si>
    <t>(2) Incremental commitments are reflected on a monthly basis.  For program cycles prior to 2021, estimated commitments are considered encumbered funds.</t>
  </si>
  <si>
    <t>C-Best</t>
  </si>
  <si>
    <t>Small and Medium Comm EE</t>
  </si>
  <si>
    <t>Status of School Energy Efficiency Stimulus Program Balancing Account</t>
  </si>
  <si>
    <r>
      <t xml:space="preserve">SEESP Balancing Account </t>
    </r>
    <r>
      <rPr>
        <sz val="10"/>
        <rFont val="Arial"/>
        <family val="2"/>
      </rPr>
      <t>[1]</t>
    </r>
  </si>
  <si>
    <t xml:space="preserve">     Collections</t>
  </si>
  <si>
    <t xml:space="preserve">     Transfers from EE Balancing Account</t>
  </si>
  <si>
    <t xml:space="preserve">     Disbursements to CEC</t>
  </si>
  <si>
    <r>
      <t xml:space="preserve">     Interest Accrued</t>
    </r>
    <r>
      <rPr>
        <vertAlign val="superscript"/>
        <sz val="10"/>
        <rFont val="Arial"/>
        <family val="2"/>
      </rPr>
      <t xml:space="preserve"> </t>
    </r>
  </si>
  <si>
    <t xml:space="preserve">     Month Ending Balance</t>
  </si>
  <si>
    <t>[1]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</si>
  <si>
    <t>Table G-5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</si>
</sst>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_-;#,##0.00\-;&quot; &quot;"/>
  </numFmts>
  <fonts count="4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164" fontId="9" fillId="0" borderId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4" fillId="0" borderId="0"/>
    <xf numFmtId="0" fontId="11" fillId="0" borderId="0"/>
    <xf numFmtId="0" fontId="32" fillId="0" borderId="0"/>
    <xf numFmtId="0" fontId="12" fillId="0" borderId="0"/>
    <xf numFmtId="0" fontId="11" fillId="23" borderId="7" applyNumberFormat="0" applyFont="0" applyAlignment="0" applyProtection="0"/>
    <xf numFmtId="0" fontId="27" fillId="20" borderId="8" applyNumberFormat="0" applyAlignment="0" applyProtection="0"/>
    <xf numFmtId="4" fontId="13" fillId="24" borderId="8" applyNumberFormat="0" applyProtection="0">
      <alignment vertical="center"/>
    </xf>
    <xf numFmtId="4" fontId="13" fillId="25" borderId="8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4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43" fontId="2" fillId="0" borderId="0" xfId="29" applyNumberFormat="1" applyFont="1"/>
    <xf numFmtId="43" fontId="0" fillId="0" borderId="0" xfId="29" applyNumberFormat="1" applyFont="1"/>
    <xf numFmtId="43" fontId="6" fillId="0" borderId="0" xfId="29" applyNumberFormat="1" applyFont="1"/>
    <xf numFmtId="43" fontId="2" fillId="0" borderId="0" xfId="29" quotePrefix="1" applyNumberFormat="1" applyFont="1"/>
    <xf numFmtId="43" fontId="0" fillId="0" borderId="10" xfId="29" applyNumberFormat="1" applyFont="1" applyBorder="1"/>
    <xf numFmtId="43" fontId="0" fillId="0" borderId="11" xfId="29" applyNumberFormat="1" applyFont="1" applyBorder="1" applyAlignment="1">
      <alignment horizontal="center"/>
    </xf>
    <xf numFmtId="43" fontId="3" fillId="0" borderId="12" xfId="29" applyNumberFormat="1" applyFont="1" applyBorder="1" applyAlignment="1">
      <alignment horizontal="center"/>
    </xf>
    <xf numFmtId="43" fontId="2" fillId="0" borderId="13" xfId="29" applyNumberFormat="1" applyFont="1" applyBorder="1"/>
    <xf numFmtId="43" fontId="3" fillId="0" borderId="14" xfId="29" applyNumberFormat="1" applyFont="1" applyBorder="1" applyAlignment="1">
      <alignment horizontal="center"/>
    </xf>
    <xf numFmtId="43" fontId="3" fillId="0" borderId="15" xfId="29" applyNumberFormat="1" applyFont="1" applyFill="1" applyBorder="1" applyAlignment="1">
      <alignment horizontal="center"/>
    </xf>
    <xf numFmtId="43" fontId="2" fillId="0" borderId="16" xfId="29" applyNumberFormat="1" applyFont="1" applyBorder="1"/>
    <xf numFmtId="43" fontId="3" fillId="0" borderId="16" xfId="29" applyNumberFormat="1" applyFont="1" applyBorder="1"/>
    <xf numFmtId="43" fontId="4" fillId="0" borderId="0" xfId="29" applyNumberFormat="1" applyFont="1"/>
    <xf numFmtId="43" fontId="0" fillId="0" borderId="17" xfId="29" applyNumberFormat="1" applyFont="1" applyBorder="1"/>
    <xf numFmtId="43" fontId="0" fillId="0" borderId="16" xfId="29" applyNumberFormat="1" applyFont="1" applyBorder="1"/>
    <xf numFmtId="43" fontId="0" fillId="0" borderId="0" xfId="29" applyNumberFormat="1" applyFont="1" applyBorder="1"/>
    <xf numFmtId="43" fontId="1" fillId="0" borderId="0" xfId="29" applyNumberFormat="1"/>
    <xf numFmtId="43" fontId="4" fillId="0" borderId="16" xfId="29" applyNumberFormat="1" applyFont="1" applyBorder="1"/>
    <xf numFmtId="43" fontId="2" fillId="0" borderId="19" xfId="29" applyNumberFormat="1" applyFont="1" applyBorder="1" applyAlignment="1">
      <alignment horizontal="right"/>
    </xf>
    <xf numFmtId="43" fontId="0" fillId="0" borderId="20" xfId="29" applyNumberFormat="1" applyFont="1" applyBorder="1"/>
    <xf numFmtId="43" fontId="3" fillId="0" borderId="13" xfId="29" applyNumberFormat="1" applyFont="1" applyBorder="1"/>
    <xf numFmtId="43" fontId="7" fillId="0" borderId="16" xfId="29" applyNumberFormat="1" applyFont="1" applyBorder="1"/>
    <xf numFmtId="43" fontId="3" fillId="0" borderId="19" xfId="29" applyNumberFormat="1" applyFont="1" applyBorder="1" applyAlignment="1">
      <alignment horizontal="left"/>
    </xf>
    <xf numFmtId="0" fontId="3" fillId="0" borderId="16" xfId="0" applyFont="1" applyBorder="1"/>
    <xf numFmtId="0" fontId="0" fillId="0" borderId="16" xfId="0" applyBorder="1"/>
    <xf numFmtId="43" fontId="4" fillId="0" borderId="0" xfId="29" applyFont="1"/>
    <xf numFmtId="0" fontId="10" fillId="0" borderId="0" xfId="0" applyFont="1"/>
    <xf numFmtId="0" fontId="0" fillId="0" borderId="16" xfId="0" applyBorder="1" applyAlignment="1">
      <alignment horizontal="left"/>
    </xf>
    <xf numFmtId="0" fontId="4" fillId="0" borderId="16" xfId="0" applyFont="1" applyBorder="1"/>
    <xf numFmtId="1" fontId="4" fillId="0" borderId="0" xfId="0" applyNumberFormat="1" applyFont="1" applyBorder="1" applyAlignment="1">
      <alignment horizontal="center"/>
    </xf>
    <xf numFmtId="165" fontId="0" fillId="0" borderId="0" xfId="29" applyNumberFormat="1" applyFont="1"/>
    <xf numFmtId="165" fontId="4" fillId="0" borderId="0" xfId="29" applyNumberFormat="1" applyFont="1" applyBorder="1"/>
    <xf numFmtId="165" fontId="0" fillId="0" borderId="11" xfId="29" applyNumberFormat="1" applyFont="1" applyBorder="1" applyAlignment="1">
      <alignment horizontal="center"/>
    </xf>
    <xf numFmtId="165" fontId="3" fillId="0" borderId="14" xfId="29" applyNumberFormat="1" applyFont="1" applyBorder="1" applyAlignment="1">
      <alignment horizontal="center"/>
    </xf>
    <xf numFmtId="165" fontId="0" fillId="0" borderId="21" xfId="29" applyNumberFormat="1" applyFont="1" applyBorder="1"/>
    <xf numFmtId="165" fontId="3" fillId="0" borderId="12" xfId="29" applyNumberFormat="1" applyFont="1" applyBorder="1" applyAlignment="1">
      <alignment horizontal="center"/>
    </xf>
    <xf numFmtId="165" fontId="3" fillId="0" borderId="15" xfId="29" applyNumberFormat="1" applyFont="1" applyFill="1" applyBorder="1" applyAlignment="1">
      <alignment horizontal="center"/>
    </xf>
    <xf numFmtId="165" fontId="0" fillId="0" borderId="17" xfId="29" applyNumberFormat="1" applyFont="1" applyBorder="1"/>
    <xf numFmtId="165" fontId="0" fillId="0" borderId="20" xfId="29" applyNumberFormat="1" applyFont="1" applyBorder="1"/>
    <xf numFmtId="165" fontId="3" fillId="0" borderId="0" xfId="29" applyNumberFormat="1" applyFont="1" applyBorder="1" applyAlignment="1">
      <alignment horizontal="center"/>
    </xf>
    <xf numFmtId="165" fontId="4" fillId="0" borderId="0" xfId="29" applyNumberFormat="1" applyFont="1"/>
    <xf numFmtId="165" fontId="0" fillId="0" borderId="0" xfId="29" applyNumberFormat="1" applyFont="1" applyBorder="1"/>
    <xf numFmtId="165" fontId="0" fillId="0" borderId="14" xfId="29" applyNumberFormat="1" applyFont="1" applyBorder="1"/>
    <xf numFmtId="165" fontId="0" fillId="0" borderId="0" xfId="0" applyNumberFormat="1"/>
    <xf numFmtId="165" fontId="3" fillId="0" borderId="21" xfId="29" applyNumberFormat="1" applyFont="1" applyBorder="1" applyAlignment="1">
      <alignment horizontal="left"/>
    </xf>
    <xf numFmtId="165" fontId="3" fillId="0" borderId="17" xfId="29" applyNumberFormat="1" applyFont="1" applyFill="1" applyBorder="1" applyAlignment="1">
      <alignment horizontal="center"/>
    </xf>
    <xf numFmtId="165" fontId="3" fillId="0" borderId="20" xfId="29" applyNumberFormat="1" applyFont="1" applyBorder="1" applyAlignment="1">
      <alignment horizontal="left"/>
    </xf>
    <xf numFmtId="165" fontId="1" fillId="0" borderId="0" xfId="29" applyNumberFormat="1"/>
    <xf numFmtId="165" fontId="4" fillId="0" borderId="17" xfId="29" applyNumberFormat="1" applyFont="1" applyBorder="1"/>
    <xf numFmtId="165" fontId="0" fillId="0" borderId="15" xfId="29" applyNumberFormat="1" applyFont="1" applyBorder="1"/>
    <xf numFmtId="16" fontId="3" fillId="0" borderId="14" xfId="0" quotePrefix="1" applyNumberFormat="1" applyFont="1" applyBorder="1" applyAlignment="1">
      <alignment horizontal="center"/>
    </xf>
    <xf numFmtId="43" fontId="0" fillId="0" borderId="0" xfId="0" applyNumberFormat="1"/>
    <xf numFmtId="43" fontId="3" fillId="0" borderId="17" xfId="29" applyNumberFormat="1" applyFont="1" applyFill="1" applyBorder="1" applyAlignment="1">
      <alignment horizontal="center"/>
    </xf>
    <xf numFmtId="43" fontId="12" fillId="0" borderId="0" xfId="44" applyNumberFormat="1" applyFill="1"/>
    <xf numFmtId="43" fontId="31" fillId="0" borderId="0" xfId="29" applyFont="1"/>
    <xf numFmtId="43" fontId="31" fillId="0" borderId="0" xfId="29" applyFont="1" applyBorder="1"/>
    <xf numFmtId="0" fontId="31" fillId="0" borderId="0" xfId="0" applyFont="1" applyAlignment="1">
      <alignment horizontal="left"/>
    </xf>
    <xf numFmtId="0" fontId="31" fillId="0" borderId="0" xfId="0" applyFont="1"/>
    <xf numFmtId="165" fontId="31" fillId="0" borderId="0" xfId="29" applyNumberFormat="1" applyFont="1" applyBorder="1"/>
    <xf numFmtId="0" fontId="31" fillId="0" borderId="0" xfId="0" applyFont="1" applyAlignment="1">
      <alignment horizontal="center"/>
    </xf>
    <xf numFmtId="0" fontId="33" fillId="0" borderId="0" xfId="43" applyFont="1" applyFill="1" applyBorder="1" applyAlignment="1"/>
    <xf numFmtId="43" fontId="3" fillId="0" borderId="16" xfId="29" applyNumberFormat="1" applyFont="1" applyBorder="1" applyAlignment="1">
      <alignment horizontal="left"/>
    </xf>
    <xf numFmtId="165" fontId="3" fillId="0" borderId="0" xfId="29" applyNumberFormat="1" applyFont="1" applyBorder="1" applyAlignment="1">
      <alignment horizontal="left"/>
    </xf>
    <xf numFmtId="165" fontId="3" fillId="0" borderId="17" xfId="29" applyNumberFormat="1" applyFont="1" applyBorder="1" applyAlignment="1">
      <alignment horizontal="left"/>
    </xf>
    <xf numFmtId="166" fontId="4" fillId="0" borderId="0" xfId="0" applyNumberFormat="1" applyFont="1" applyFill="1"/>
    <xf numFmtId="165" fontId="0" fillId="0" borderId="12" xfId="29" applyNumberFormat="1" applyFont="1" applyBorder="1"/>
    <xf numFmtId="0" fontId="3" fillId="0" borderId="13" xfId="0" applyFont="1" applyBorder="1"/>
    <xf numFmtId="41" fontId="11" fillId="0" borderId="14" xfId="29" applyNumberFormat="1" applyFont="1" applyBorder="1"/>
    <xf numFmtId="0" fontId="1" fillId="0" borderId="16" xfId="0" applyFont="1" applyBorder="1"/>
    <xf numFmtId="0" fontId="14" fillId="0" borderId="0" xfId="43" applyFont="1" applyFill="1" applyBorder="1" applyAlignment="1"/>
    <xf numFmtId="43" fontId="1" fillId="0" borderId="16" xfId="29" applyNumberFormat="1" applyFont="1" applyBorder="1"/>
    <xf numFmtId="43" fontId="1" fillId="0" borderId="0" xfId="29" quotePrefix="1" applyFont="1"/>
    <xf numFmtId="43" fontId="1" fillId="0" borderId="18" xfId="29" applyNumberFormat="1" applyFont="1" applyBorder="1"/>
    <xf numFmtId="43" fontId="1" fillId="0" borderId="0" xfId="29" applyNumberFormat="1" applyFont="1"/>
    <xf numFmtId="43" fontId="31" fillId="0" borderId="0" xfId="0" applyNumberFormat="1" applyFont="1"/>
    <xf numFmtId="43" fontId="31" fillId="0" borderId="0" xfId="29" applyNumberFormat="1" applyFont="1" applyBorder="1"/>
    <xf numFmtId="165" fontId="0" fillId="0" borderId="0" xfId="29" applyNumberFormat="1" applyFont="1" applyFill="1"/>
    <xf numFmtId="43" fontId="0" fillId="0" borderId="0" xfId="29" applyNumberFormat="1" applyFont="1" applyFill="1"/>
    <xf numFmtId="43" fontId="0" fillId="0" borderId="0" xfId="29" applyNumberFormat="1" applyFont="1" applyFill="1" applyBorder="1"/>
    <xf numFmtId="0" fontId="36" fillId="0" borderId="0" xfId="52" applyFont="1"/>
    <xf numFmtId="43" fontId="37" fillId="0" borderId="0" xfId="30" applyFont="1" applyFill="1"/>
    <xf numFmtId="0" fontId="1" fillId="0" borderId="0" xfId="52" applyFont="1"/>
    <xf numFmtId="43" fontId="38" fillId="0" borderId="0" xfId="30" applyFont="1" applyFill="1"/>
    <xf numFmtId="43" fontId="1" fillId="0" borderId="0" xfId="52" applyNumberFormat="1" applyFont="1"/>
    <xf numFmtId="11" fontId="1" fillId="0" borderId="0" xfId="52" applyNumberFormat="1" applyFont="1"/>
    <xf numFmtId="6" fontId="2" fillId="0" borderId="0" xfId="52" quotePrefix="1" applyNumberFormat="1" applyFont="1"/>
    <xf numFmtId="0" fontId="38" fillId="0" borderId="0" xfId="52" applyFont="1"/>
    <xf numFmtId="10" fontId="37" fillId="0" borderId="0" xfId="53" applyNumberFormat="1" applyFont="1" applyFill="1"/>
    <xf numFmtId="0" fontId="1" fillId="0" borderId="10" xfId="52" applyFont="1" applyBorder="1"/>
    <xf numFmtId="43" fontId="37" fillId="0" borderId="11" xfId="30" applyFont="1" applyFill="1" applyBorder="1" applyAlignment="1">
      <alignment horizontal="center"/>
    </xf>
    <xf numFmtId="0" fontId="1" fillId="0" borderId="11" xfId="52" applyFont="1" applyBorder="1" applyAlignment="1">
      <alignment horizontal="center"/>
    </xf>
    <xf numFmtId="43" fontId="3" fillId="0" borderId="12" xfId="30" applyFont="1" applyFill="1" applyBorder="1" applyAlignment="1">
      <alignment horizontal="center"/>
    </xf>
    <xf numFmtId="0" fontId="2" fillId="0" borderId="13" xfId="52" applyFont="1" applyBorder="1"/>
    <xf numFmtId="43" fontId="3" fillId="0" borderId="14" xfId="30" applyFont="1" applyFill="1" applyBorder="1" applyAlignment="1">
      <alignment horizontal="center"/>
    </xf>
    <xf numFmtId="0" fontId="3" fillId="0" borderId="14" xfId="52" applyFont="1" applyBorder="1" applyAlignment="1">
      <alignment horizontal="center"/>
    </xf>
    <xf numFmtId="43" fontId="3" fillId="0" borderId="15" xfId="30" applyFont="1" applyFill="1" applyBorder="1" applyAlignment="1">
      <alignment horizontal="center"/>
    </xf>
    <xf numFmtId="0" fontId="2" fillId="0" borderId="16" xfId="52" applyFont="1" applyBorder="1"/>
    <xf numFmtId="43" fontId="3" fillId="0" borderId="0" xfId="30" applyFont="1" applyFill="1" applyBorder="1" applyAlignment="1">
      <alignment horizontal="center"/>
    </xf>
    <xf numFmtId="0" fontId="3" fillId="0" borderId="0" xfId="52" applyFont="1" applyAlignment="1">
      <alignment horizontal="center"/>
    </xf>
    <xf numFmtId="43" fontId="3" fillId="0" borderId="17" xfId="30" applyFont="1" applyFill="1" applyBorder="1" applyAlignment="1">
      <alignment horizontal="center"/>
    </xf>
    <xf numFmtId="0" fontId="3" fillId="0" borderId="16" xfId="52" applyFont="1" applyBorder="1"/>
    <xf numFmtId="43" fontId="35" fillId="0" borderId="0" xfId="30" applyFont="1" applyFill="1"/>
    <xf numFmtId="43" fontId="35" fillId="0" borderId="17" xfId="30" applyFont="1" applyFill="1" applyBorder="1"/>
    <xf numFmtId="0" fontId="1" fillId="0" borderId="16" xfId="52" applyFont="1" applyBorder="1"/>
    <xf numFmtId="165" fontId="35" fillId="0" borderId="0" xfId="29" applyNumberFormat="1" applyFont="1" applyFill="1"/>
    <xf numFmtId="165" fontId="35" fillId="0" borderId="17" xfId="29" applyNumberFormat="1" applyFont="1" applyFill="1" applyBorder="1"/>
    <xf numFmtId="165" fontId="39" fillId="0" borderId="0" xfId="29" applyNumberFormat="1" applyFont="1" applyFill="1"/>
    <xf numFmtId="165" fontId="39" fillId="0" borderId="17" xfId="29" applyNumberFormat="1" applyFont="1" applyFill="1" applyBorder="1"/>
    <xf numFmtId="0" fontId="1" fillId="0" borderId="18" xfId="52" applyFont="1" applyBorder="1"/>
    <xf numFmtId="165" fontId="35" fillId="0" borderId="22" xfId="29" applyNumberFormat="1" applyFont="1" applyFill="1" applyBorder="1"/>
    <xf numFmtId="165" fontId="35" fillId="0" borderId="23" xfId="29" applyNumberFormat="1" applyFont="1" applyFill="1" applyBorder="1"/>
    <xf numFmtId="43" fontId="35" fillId="0" borderId="0" xfId="30" applyFont="1" applyFill="1" applyBorder="1"/>
    <xf numFmtId="0" fontId="40" fillId="0" borderId="0" xfId="52" applyFont="1"/>
    <xf numFmtId="0" fontId="35" fillId="0" borderId="0" xfId="0" applyFont="1" applyAlignment="1">
      <alignment horizontal="left"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iel" xfId="25" xr:uid="{00000000-0005-0000-0000-000018000000}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8" xfId="52" xr:uid="{2D6D2CE4-4462-44F2-B68C-D51568FFD75B}"/>
    <cellStyle name="Normal_Sheet2" xfId="43" xr:uid="{00000000-0005-0000-0000-00002B000000}"/>
    <cellStyle name="Normal_Table G-2" xfId="44" xr:uid="{00000000-0005-0000-0000-00002C000000}"/>
    <cellStyle name="Note" xfId="45" builtinId="10" customBuiltin="1"/>
    <cellStyle name="Output" xfId="46" builtinId="21" customBuiltin="1"/>
    <cellStyle name="Percent 2" xfId="53" xr:uid="{2AEBA42A-41D3-4B79-9439-53100E250608}"/>
    <cellStyle name="SAPBEXaggData" xfId="47" xr:uid="{00000000-0005-0000-0000-00002F000000}"/>
    <cellStyle name="SAPBEXstdData" xfId="48" xr:uid="{00000000-0005-0000-0000-000030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22"/>
  <sheetViews>
    <sheetView zoomScale="110" zoomScaleNormal="11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9" sqref="D19"/>
    </sheetView>
  </sheetViews>
  <sheetFormatPr defaultColWidth="9.140625" defaultRowHeight="12.75" x14ac:dyDescent="0.2"/>
  <cols>
    <col min="1" max="1" width="33.42578125" style="2" customWidth="1"/>
    <col min="2" max="2" width="11.42578125" style="31" bestFit="1" customWidth="1"/>
    <col min="3" max="3" width="13.42578125" style="31" bestFit="1" customWidth="1"/>
    <col min="4" max="5" width="11.42578125" style="31" bestFit="1" customWidth="1"/>
    <col min="6" max="8" width="11.42578125" style="2" bestFit="1" customWidth="1"/>
    <col min="9" max="9" width="12.85546875" style="2" bestFit="1" customWidth="1"/>
    <col min="10" max="10" width="12.140625" style="31" bestFit="1" customWidth="1"/>
    <col min="11" max="11" width="11.42578125" style="31" bestFit="1" customWidth="1"/>
    <col min="12" max="12" width="11.42578125" style="2" bestFit="1" customWidth="1"/>
    <col min="13" max="13" width="12.85546875" style="2" bestFit="1" customWidth="1"/>
    <col min="14" max="14" width="12.85546875" style="31" bestFit="1" customWidth="1"/>
    <col min="15" max="16384" width="9.140625" style="2"/>
  </cols>
  <sheetData>
    <row r="1" spans="1:14" ht="15.75" x14ac:dyDescent="0.25">
      <c r="A1" s="1" t="s">
        <v>19</v>
      </c>
    </row>
    <row r="2" spans="1:14" ht="15.75" x14ac:dyDescent="0.25">
      <c r="A2" s="3" t="s">
        <v>44</v>
      </c>
    </row>
    <row r="3" spans="1:14" ht="15.75" x14ac:dyDescent="0.25">
      <c r="A3" s="1" t="s">
        <v>197</v>
      </c>
    </row>
    <row r="4" spans="1:14" ht="15.75" x14ac:dyDescent="0.25">
      <c r="A4" s="4"/>
    </row>
    <row r="5" spans="1:14" ht="16.5" thickBot="1" x14ac:dyDescent="0.3">
      <c r="A5" s="4"/>
    </row>
    <row r="6" spans="1:14" x14ac:dyDescent="0.2">
      <c r="A6" s="5"/>
      <c r="B6" s="33"/>
      <c r="C6" s="33"/>
      <c r="D6" s="33"/>
      <c r="E6" s="33"/>
      <c r="F6" s="6"/>
      <c r="G6" s="6"/>
      <c r="H6" s="6"/>
      <c r="I6" s="6"/>
      <c r="J6" s="33"/>
      <c r="K6" s="33"/>
      <c r="L6" s="6"/>
      <c r="M6" s="6"/>
      <c r="N6" s="36" t="s">
        <v>0</v>
      </c>
    </row>
    <row r="7" spans="1:14" ht="16.5" thickBot="1" x14ac:dyDescent="0.3">
      <c r="A7" s="8" t="s">
        <v>1</v>
      </c>
      <c r="B7" s="34" t="s">
        <v>2</v>
      </c>
      <c r="C7" s="34" t="s">
        <v>3</v>
      </c>
      <c r="D7" s="34" t="s">
        <v>4</v>
      </c>
      <c r="E7" s="34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34" t="s">
        <v>10</v>
      </c>
      <c r="K7" s="34" t="s">
        <v>11</v>
      </c>
      <c r="L7" s="9" t="s">
        <v>12</v>
      </c>
      <c r="M7" s="9" t="s">
        <v>13</v>
      </c>
      <c r="N7" s="37" t="s">
        <v>14</v>
      </c>
    </row>
    <row r="8" spans="1:14" x14ac:dyDescent="0.2">
      <c r="A8" s="5"/>
      <c r="H8" s="17"/>
      <c r="I8" s="17"/>
      <c r="J8" s="48"/>
      <c r="K8" s="48"/>
      <c r="L8" s="17"/>
      <c r="M8" s="17"/>
      <c r="N8" s="38">
        <f>SUM(B8:M8)</f>
        <v>0</v>
      </c>
    </row>
    <row r="9" spans="1:14" x14ac:dyDescent="0.2">
      <c r="A9" s="18" t="s">
        <v>36</v>
      </c>
      <c r="B9" s="32">
        <v>4504069.51</v>
      </c>
      <c r="C9" s="32">
        <v>4432875.99</v>
      </c>
      <c r="D9" s="32">
        <v>3944379.82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8">
        <f t="shared" ref="N9:N19" si="0">SUM(B9:M9)</f>
        <v>12881325.32</v>
      </c>
    </row>
    <row r="10" spans="1:14" x14ac:dyDescent="0.2">
      <c r="A10" s="18" t="s">
        <v>37</v>
      </c>
      <c r="B10" s="32">
        <v>4949509.28</v>
      </c>
      <c r="C10" s="32">
        <v>5774080.0599999996</v>
      </c>
      <c r="D10" s="32">
        <v>5225425.95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8">
        <f t="shared" si="0"/>
        <v>15949015.289999999</v>
      </c>
    </row>
    <row r="11" spans="1:14" x14ac:dyDescent="0.2">
      <c r="A11" s="18" t="s">
        <v>38</v>
      </c>
      <c r="B11" s="32">
        <v>491.53</v>
      </c>
      <c r="C11" s="32">
        <v>1569.79</v>
      </c>
      <c r="D11" s="32">
        <v>249.24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8">
        <f t="shared" si="0"/>
        <v>2310.5599999999995</v>
      </c>
    </row>
    <row r="12" spans="1:14" x14ac:dyDescent="0.2">
      <c r="A12" s="18" t="s">
        <v>39</v>
      </c>
      <c r="B12" s="32">
        <v>42435.42</v>
      </c>
      <c r="C12" s="32">
        <v>51254.49</v>
      </c>
      <c r="D12" s="32">
        <v>61254.09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8">
        <f t="shared" si="0"/>
        <v>154944</v>
      </c>
    </row>
    <row r="13" spans="1:14" x14ac:dyDescent="0.2">
      <c r="A13" s="18" t="s">
        <v>40</v>
      </c>
      <c r="B13" s="32">
        <v>599273.85</v>
      </c>
      <c r="C13" s="32">
        <v>795357.84</v>
      </c>
      <c r="D13" s="32">
        <v>632819.29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8">
        <f t="shared" si="0"/>
        <v>2027450.98</v>
      </c>
    </row>
    <row r="14" spans="1:14" x14ac:dyDescent="0.2">
      <c r="A14" s="18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8"/>
    </row>
    <row r="15" spans="1:14" x14ac:dyDescent="0.2">
      <c r="A15" s="18" t="s">
        <v>41</v>
      </c>
      <c r="B15" s="32">
        <v>1415103.34</v>
      </c>
      <c r="C15" s="32">
        <v>1431482.93</v>
      </c>
      <c r="D15" s="32">
        <v>1280583.6499999999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8">
        <f t="shared" si="0"/>
        <v>4127169.92</v>
      </c>
    </row>
    <row r="16" spans="1:14" x14ac:dyDescent="0.2">
      <c r="A16" s="18" t="s">
        <v>42</v>
      </c>
      <c r="B16" s="32">
        <v>17434.47</v>
      </c>
      <c r="C16" s="32">
        <v>19257.61</v>
      </c>
      <c r="D16" s="32">
        <v>17527.990000000002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8">
        <f t="shared" si="0"/>
        <v>54220.070000000007</v>
      </c>
    </row>
    <row r="17" spans="1:14" x14ac:dyDescent="0.2">
      <c r="A17" s="18" t="s">
        <v>43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8">
        <f t="shared" si="0"/>
        <v>0</v>
      </c>
    </row>
    <row r="18" spans="1:14" customFormat="1" x14ac:dyDescent="0.2">
      <c r="A18" s="25" t="s">
        <v>68</v>
      </c>
      <c r="B18" s="32">
        <v>-12539.49</v>
      </c>
      <c r="C18" s="32">
        <v>-12866.07</v>
      </c>
      <c r="D18" s="32">
        <v>-15274.59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8">
        <f t="shared" si="0"/>
        <v>-40680.149999999994</v>
      </c>
    </row>
    <row r="19" spans="1:14" x14ac:dyDescent="0.2">
      <c r="A19" s="73" t="s">
        <v>134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8">
        <f t="shared" si="0"/>
        <v>0</v>
      </c>
    </row>
    <row r="20" spans="1:14" ht="16.5" thickBot="1" x14ac:dyDescent="0.3">
      <c r="A20" s="19" t="s">
        <v>15</v>
      </c>
      <c r="B20" s="35">
        <f>SUM(B8:B19)</f>
        <v>11515777.909999998</v>
      </c>
      <c r="C20" s="35">
        <f>SUM(C8:C19)</f>
        <v>12493012.639999999</v>
      </c>
      <c r="D20" s="35">
        <f>SUM(D8:D19)</f>
        <v>11146965.440000001</v>
      </c>
      <c r="E20" s="35">
        <f t="shared" ref="E20:M20" si="1">SUM(E8:E19)</f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9">
        <f>SUM(B20:M20)</f>
        <v>35155755.989999995</v>
      </c>
    </row>
    <row r="21" spans="1:14" x14ac:dyDescent="0.2">
      <c r="I21" s="31"/>
    </row>
    <row r="22" spans="1:14" x14ac:dyDescent="0.2">
      <c r="A22" s="74"/>
      <c r="I22" s="31"/>
    </row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513"/>
  <sheetViews>
    <sheetView topLeftCell="A423" zoomScaleNormal="100" workbookViewId="0">
      <selection activeCell="D203" sqref="D203"/>
    </sheetView>
  </sheetViews>
  <sheetFormatPr defaultColWidth="9.140625" defaultRowHeight="12.75" x14ac:dyDescent="0.2"/>
  <cols>
    <col min="1" max="1" width="38.42578125" style="2" customWidth="1"/>
    <col min="2" max="2" width="12.85546875" style="31" customWidth="1"/>
    <col min="3" max="3" width="11.85546875" style="31" customWidth="1"/>
    <col min="4" max="7" width="12.85546875" style="31" customWidth="1"/>
    <col min="8" max="9" width="13.5703125" style="31" customWidth="1"/>
    <col min="10" max="10" width="12.140625" style="31" bestFit="1" customWidth="1"/>
    <col min="11" max="11" width="13.5703125" style="31" bestFit="1" customWidth="1"/>
    <col min="12" max="12" width="12.42578125" style="31" bestFit="1" customWidth="1"/>
    <col min="13" max="13" width="11.85546875" style="31" bestFit="1" customWidth="1"/>
    <col min="14" max="14" width="14.5703125" style="2" bestFit="1" customWidth="1"/>
    <col min="15" max="15" width="14" style="2" customWidth="1"/>
    <col min="16" max="16" width="14" style="2" bestFit="1" customWidth="1"/>
    <col min="17" max="16384" width="9.140625" style="2"/>
  </cols>
  <sheetData>
    <row r="1" spans="1:15" ht="15.75" x14ac:dyDescent="0.25">
      <c r="A1" s="1" t="s">
        <v>20</v>
      </c>
    </row>
    <row r="2" spans="1:15" ht="15.75" x14ac:dyDescent="0.25">
      <c r="A2" s="3" t="s">
        <v>45</v>
      </c>
    </row>
    <row r="3" spans="1:15" ht="15.75" x14ac:dyDescent="0.25">
      <c r="A3" s="1" t="str">
        <f>'Table G-1'!A3</f>
        <v>Calendar Year 2021</v>
      </c>
    </row>
    <row r="4" spans="1:15" ht="16.5" thickBot="1" x14ac:dyDescent="0.3">
      <c r="A4" s="4"/>
    </row>
    <row r="5" spans="1:15" x14ac:dyDescent="0.2">
      <c r="A5" s="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7" t="s">
        <v>0</v>
      </c>
    </row>
    <row r="6" spans="1:15" ht="13.5" thickBot="1" x14ac:dyDescent="0.25">
      <c r="A6" s="21" t="s">
        <v>196</v>
      </c>
      <c r="B6" s="34" t="s">
        <v>2</v>
      </c>
      <c r="C6" s="34" t="s">
        <v>3</v>
      </c>
      <c r="D6" s="34" t="s">
        <v>4</v>
      </c>
      <c r="E6" s="34" t="s">
        <v>5</v>
      </c>
      <c r="F6" s="34" t="s">
        <v>6</v>
      </c>
      <c r="G6" s="34" t="s">
        <v>7</v>
      </c>
      <c r="H6" s="34" t="s">
        <v>8</v>
      </c>
      <c r="I6" s="34" t="s">
        <v>9</v>
      </c>
      <c r="J6" s="34" t="s">
        <v>10</v>
      </c>
      <c r="K6" s="34" t="s">
        <v>11</v>
      </c>
      <c r="L6" s="34" t="s">
        <v>12</v>
      </c>
      <c r="M6" s="34" t="s">
        <v>13</v>
      </c>
      <c r="N6" s="10" t="s">
        <v>14</v>
      </c>
    </row>
    <row r="7" spans="1:15" x14ac:dyDescent="0.2">
      <c r="A7" s="65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53"/>
    </row>
    <row r="8" spans="1:15" x14ac:dyDescent="0.2">
      <c r="A8" s="22" t="s">
        <v>31</v>
      </c>
      <c r="B8" s="31">
        <f>2443095.03-B43-B78</f>
        <v>1363735.25</v>
      </c>
      <c r="C8" s="31">
        <f>2698318-C43-C78</f>
        <v>1586328.1999999997</v>
      </c>
      <c r="D8" s="31">
        <f>7096601-D43-D78</f>
        <v>5379034.419999999</v>
      </c>
      <c r="E8" s="31">
        <f t="shared" ref="E8:M8" si="0">0-E43-E78</f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31">
        <f t="shared" si="0"/>
        <v>0</v>
      </c>
      <c r="M8" s="31">
        <f t="shared" si="0"/>
        <v>0</v>
      </c>
      <c r="N8" s="14">
        <f>SUM(B8:M8)</f>
        <v>8329097.8699999992</v>
      </c>
    </row>
    <row r="9" spans="1:15" x14ac:dyDescent="0.2">
      <c r="A9" s="15" t="s">
        <v>83</v>
      </c>
      <c r="N9" s="14">
        <f>SUM(B9:M9)</f>
        <v>0</v>
      </c>
    </row>
    <row r="10" spans="1:15" x14ac:dyDescent="0.2">
      <c r="A10" s="22" t="s">
        <v>30</v>
      </c>
      <c r="N10" s="14"/>
    </row>
    <row r="11" spans="1:15" ht="15" x14ac:dyDescent="0.25">
      <c r="A11" s="61" t="s">
        <v>154</v>
      </c>
      <c r="B11" s="31">
        <v>243.32</v>
      </c>
      <c r="C11" s="31">
        <v>248.03</v>
      </c>
      <c r="D11" s="31">
        <v>299.54999999999995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14">
        <f t="shared" ref="N11:N42" si="1">SUM(B11:M11)</f>
        <v>790.9</v>
      </c>
      <c r="O11"/>
    </row>
    <row r="12" spans="1:15" ht="15" x14ac:dyDescent="0.25">
      <c r="A12" s="61" t="s">
        <v>157</v>
      </c>
      <c r="B12" s="31">
        <v>36.47</v>
      </c>
      <c r="C12" s="31">
        <v>34.79</v>
      </c>
      <c r="D12" s="31">
        <v>2414.27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14">
        <f t="shared" si="1"/>
        <v>2485.5299999999997</v>
      </c>
      <c r="O12"/>
    </row>
    <row r="13" spans="1:15" ht="15" x14ac:dyDescent="0.25">
      <c r="A13" s="61" t="s">
        <v>159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14">
        <f t="shared" si="1"/>
        <v>0</v>
      </c>
      <c r="O13"/>
    </row>
    <row r="14" spans="1:15" ht="15" x14ac:dyDescent="0.25">
      <c r="A14" s="61" t="s">
        <v>160</v>
      </c>
      <c r="B14" s="31">
        <v>136.63999999999999</v>
      </c>
      <c r="C14" s="31">
        <v>134.09</v>
      </c>
      <c r="D14" s="31">
        <v>311.95999999999998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14">
        <f t="shared" si="1"/>
        <v>582.69000000000005</v>
      </c>
      <c r="O14"/>
    </row>
    <row r="15" spans="1:15" ht="15" x14ac:dyDescent="0.25">
      <c r="A15" s="61" t="s">
        <v>161</v>
      </c>
      <c r="B15" s="31">
        <v>884.62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14">
        <f t="shared" si="1"/>
        <v>884.62</v>
      </c>
      <c r="O15"/>
    </row>
    <row r="16" spans="1:15" ht="15" x14ac:dyDescent="0.25">
      <c r="A16" s="61" t="s">
        <v>162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14">
        <f t="shared" si="1"/>
        <v>0</v>
      </c>
      <c r="O16"/>
    </row>
    <row r="17" spans="1:15" ht="15" x14ac:dyDescent="0.25">
      <c r="A17" s="61" t="s">
        <v>163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14">
        <f t="shared" si="1"/>
        <v>0</v>
      </c>
      <c r="O17"/>
    </row>
    <row r="18" spans="1:15" ht="15" x14ac:dyDescent="0.25">
      <c r="A18" s="61" t="s">
        <v>165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14">
        <f t="shared" si="1"/>
        <v>0</v>
      </c>
      <c r="O18"/>
    </row>
    <row r="19" spans="1:15" ht="17.25" customHeight="1" x14ac:dyDescent="0.25">
      <c r="A19" s="70" t="s">
        <v>168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14">
        <f t="shared" si="1"/>
        <v>0</v>
      </c>
      <c r="O19"/>
    </row>
    <row r="20" spans="1:15" ht="17.25" customHeight="1" x14ac:dyDescent="0.25">
      <c r="A20" s="70" t="s">
        <v>169</v>
      </c>
      <c r="B20" s="31">
        <v>179.58</v>
      </c>
      <c r="C20" s="31">
        <v>186.03</v>
      </c>
      <c r="D20" s="31">
        <v>238.02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14">
        <f t="shared" si="1"/>
        <v>603.63</v>
      </c>
      <c r="O20"/>
    </row>
    <row r="21" spans="1:15" ht="17.25" customHeight="1" x14ac:dyDescent="0.25">
      <c r="A21" s="70" t="s">
        <v>170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14">
        <f t="shared" si="1"/>
        <v>0</v>
      </c>
      <c r="O21"/>
    </row>
    <row r="22" spans="1:15" ht="17.25" customHeight="1" x14ac:dyDescent="0.25">
      <c r="A22" s="70" t="s">
        <v>171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14">
        <f t="shared" si="1"/>
        <v>0</v>
      </c>
      <c r="O22"/>
    </row>
    <row r="23" spans="1:15" ht="17.25" customHeight="1" x14ac:dyDescent="0.25">
      <c r="A23" s="70" t="s">
        <v>172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14">
        <f t="shared" si="1"/>
        <v>0</v>
      </c>
      <c r="O23"/>
    </row>
    <row r="24" spans="1:15" ht="17.25" customHeight="1" x14ac:dyDescent="0.25">
      <c r="A24" s="70" t="s">
        <v>174</v>
      </c>
      <c r="B24" s="31">
        <v>2351.5500000000002</v>
      </c>
      <c r="C24" s="31">
        <v>2055.0700000000002</v>
      </c>
      <c r="D24" s="31">
        <v>2727.58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14">
        <f t="shared" si="1"/>
        <v>7134.2000000000007</v>
      </c>
      <c r="O24"/>
    </row>
    <row r="25" spans="1:15" ht="15" x14ac:dyDescent="0.25">
      <c r="A25" s="70" t="s">
        <v>200</v>
      </c>
      <c r="B25" s="31">
        <v>347.01</v>
      </c>
      <c r="C25" s="31">
        <v>370.59</v>
      </c>
      <c r="D25" s="31">
        <v>513.15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14">
        <f t="shared" si="1"/>
        <v>1230.75</v>
      </c>
      <c r="O25"/>
    </row>
    <row r="26" spans="1:15" ht="15" x14ac:dyDescent="0.25">
      <c r="A26" s="61" t="s">
        <v>178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14">
        <f t="shared" ref="N26" si="2">SUM(B26:M26)</f>
        <v>0</v>
      </c>
      <c r="O26"/>
    </row>
    <row r="27" spans="1:15" ht="15" x14ac:dyDescent="0.25">
      <c r="A27" s="61" t="s">
        <v>179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14">
        <f t="shared" si="1"/>
        <v>0</v>
      </c>
      <c r="O27"/>
    </row>
    <row r="28" spans="1:15" ht="15" x14ac:dyDescent="0.25">
      <c r="A28" s="61" t="s">
        <v>180</v>
      </c>
      <c r="B28" s="31">
        <v>71.989999999999995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14">
        <f t="shared" si="1"/>
        <v>71.989999999999995</v>
      </c>
      <c r="O28"/>
    </row>
    <row r="29" spans="1:15" ht="15" x14ac:dyDescent="0.25">
      <c r="A29" s="61" t="s">
        <v>181</v>
      </c>
      <c r="B29" s="31">
        <v>71.989999999999995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14">
        <f t="shared" si="1"/>
        <v>71.989999999999995</v>
      </c>
      <c r="O29"/>
    </row>
    <row r="30" spans="1:15" ht="15" x14ac:dyDescent="0.25">
      <c r="A30" s="61" t="s">
        <v>182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14">
        <f t="shared" si="1"/>
        <v>0</v>
      </c>
      <c r="O30"/>
    </row>
    <row r="31" spans="1:15" ht="15" x14ac:dyDescent="0.25">
      <c r="A31" s="61" t="s">
        <v>183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14">
        <f t="shared" si="1"/>
        <v>0</v>
      </c>
      <c r="O31"/>
    </row>
    <row r="32" spans="1:15" ht="15" x14ac:dyDescent="0.25">
      <c r="A32" s="61" t="s">
        <v>184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14">
        <f t="shared" si="1"/>
        <v>0</v>
      </c>
      <c r="O32"/>
    </row>
    <row r="33" spans="1:15" ht="15" x14ac:dyDescent="0.25">
      <c r="A33" s="70" t="s">
        <v>186</v>
      </c>
      <c r="B33" s="31">
        <v>729.59</v>
      </c>
      <c r="C33" s="31">
        <v>778.91</v>
      </c>
      <c r="D33" s="31">
        <v>1077.77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14">
        <f t="shared" si="1"/>
        <v>2586.27</v>
      </c>
      <c r="O33"/>
    </row>
    <row r="34" spans="1:15" ht="15" x14ac:dyDescent="0.25">
      <c r="A34" s="70" t="s">
        <v>187</v>
      </c>
      <c r="B34" s="31">
        <v>1318.02</v>
      </c>
      <c r="C34" s="31">
        <v>1365.31</v>
      </c>
      <c r="D34" s="31">
        <v>1715.76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14">
        <f t="shared" si="1"/>
        <v>4399.09</v>
      </c>
      <c r="O34"/>
    </row>
    <row r="35" spans="1:15" ht="17.25" customHeight="1" x14ac:dyDescent="0.25">
      <c r="A35" s="70" t="s">
        <v>188</v>
      </c>
      <c r="B35" s="31">
        <v>546.51</v>
      </c>
      <c r="C35" s="31">
        <v>536.32000000000005</v>
      </c>
      <c r="D35" s="31">
        <v>6379.37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14">
        <f t="shared" si="1"/>
        <v>7462.2</v>
      </c>
      <c r="O35"/>
    </row>
    <row r="36" spans="1:15" ht="17.25" customHeight="1" x14ac:dyDescent="0.25">
      <c r="A36" s="70" t="s">
        <v>189</v>
      </c>
      <c r="B36" s="31">
        <v>243.32</v>
      </c>
      <c r="C36" s="31">
        <v>248.03</v>
      </c>
      <c r="D36" s="31">
        <v>10015.31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14">
        <f t="shared" si="1"/>
        <v>10506.66</v>
      </c>
      <c r="O36"/>
    </row>
    <row r="37" spans="1:15" ht="15" x14ac:dyDescent="0.25">
      <c r="A37" s="61" t="s">
        <v>158</v>
      </c>
      <c r="B37" s="31">
        <v>176.4</v>
      </c>
      <c r="C37" s="31">
        <v>182.73</v>
      </c>
      <c r="D37" s="31">
        <v>7456.76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14">
        <f>SUM(B37:M37)</f>
        <v>7815.89</v>
      </c>
      <c r="O37"/>
    </row>
    <row r="38" spans="1:15" ht="15" x14ac:dyDescent="0.25">
      <c r="A38" s="70" t="s">
        <v>201</v>
      </c>
      <c r="B38" s="31">
        <v>0</v>
      </c>
      <c r="C38" s="31">
        <v>0</v>
      </c>
      <c r="D38" s="31">
        <v>9353.98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8">
        <f>SUM(B38:M38)</f>
        <v>9353.98</v>
      </c>
      <c r="O38"/>
    </row>
    <row r="39" spans="1:15" ht="17.25" customHeight="1" x14ac:dyDescent="0.25">
      <c r="A39" s="70" t="s">
        <v>204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14">
        <f t="shared" ref="N39" si="3">SUM(B39:M39)</f>
        <v>0</v>
      </c>
      <c r="O39"/>
    </row>
    <row r="40" spans="1:15" ht="17.25" customHeight="1" x14ac:dyDescent="0.25">
      <c r="A40" s="70" t="s">
        <v>203</v>
      </c>
      <c r="B40" s="31">
        <v>0</v>
      </c>
      <c r="C40" s="31">
        <v>0</v>
      </c>
      <c r="D40" s="31">
        <v>12444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14">
        <f t="shared" si="1"/>
        <v>12444</v>
      </c>
      <c r="O40"/>
    </row>
    <row r="41" spans="1:15" ht="17.25" customHeight="1" x14ac:dyDescent="0.25">
      <c r="A41" s="70" t="s">
        <v>190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14">
        <f t="shared" ref="N41" si="4">SUM(B41:M41)</f>
        <v>0</v>
      </c>
      <c r="O41"/>
    </row>
    <row r="42" spans="1:15" ht="17.25" customHeight="1" x14ac:dyDescent="0.25">
      <c r="A42" s="70" t="s">
        <v>191</v>
      </c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14">
        <f t="shared" si="1"/>
        <v>0</v>
      </c>
      <c r="O42"/>
    </row>
    <row r="43" spans="1:15" x14ac:dyDescent="0.2">
      <c r="A43" s="15" t="s">
        <v>28</v>
      </c>
      <c r="B43" s="31">
        <f>SUM(B11:B42)</f>
        <v>7337.01</v>
      </c>
      <c r="C43" s="31">
        <f>SUM(C11:C42)</f>
        <v>6139.8999999999987</v>
      </c>
      <c r="D43" s="31">
        <f t="shared" ref="D43:N43" si="5">SUM(D11:D42)</f>
        <v>54947.479999999996</v>
      </c>
      <c r="E43" s="31">
        <f t="shared" si="5"/>
        <v>0</v>
      </c>
      <c r="F43" s="31">
        <f t="shared" si="5"/>
        <v>0</v>
      </c>
      <c r="G43" s="31">
        <f t="shared" si="5"/>
        <v>0</v>
      </c>
      <c r="H43" s="31">
        <f t="shared" si="5"/>
        <v>0</v>
      </c>
      <c r="I43" s="31">
        <f t="shared" si="5"/>
        <v>0</v>
      </c>
      <c r="J43" s="31">
        <f t="shared" si="5"/>
        <v>0</v>
      </c>
      <c r="K43" s="31">
        <f t="shared" si="5"/>
        <v>0</v>
      </c>
      <c r="L43" s="31">
        <f t="shared" si="5"/>
        <v>0</v>
      </c>
      <c r="M43" s="31">
        <f t="shared" si="5"/>
        <v>0</v>
      </c>
      <c r="N43" s="14">
        <f t="shared" si="5"/>
        <v>68424.39</v>
      </c>
    </row>
    <row r="44" spans="1:15" x14ac:dyDescent="0.2">
      <c r="A44" s="15"/>
      <c r="N44" s="14"/>
    </row>
    <row r="45" spans="1:15" x14ac:dyDescent="0.2">
      <c r="A45" s="22" t="s">
        <v>29</v>
      </c>
      <c r="N45" s="14"/>
    </row>
    <row r="46" spans="1:15" ht="15" x14ac:dyDescent="0.25">
      <c r="A46" s="61" t="s">
        <v>154</v>
      </c>
      <c r="B46" s="31">
        <v>3580.54</v>
      </c>
      <c r="C46" s="31">
        <v>4597.1899999999996</v>
      </c>
      <c r="D46" s="31">
        <v>5181.4599999999991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8">
        <f>SUM(B46:M46)</f>
        <v>13359.189999999999</v>
      </c>
      <c r="O46"/>
    </row>
    <row r="47" spans="1:15" ht="15" x14ac:dyDescent="0.25">
      <c r="A47" s="61" t="s">
        <v>157</v>
      </c>
      <c r="B47" s="31">
        <v>255.34</v>
      </c>
      <c r="C47" s="31">
        <v>243.6</v>
      </c>
      <c r="D47" s="31">
        <v>2576.21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8">
        <f t="shared" ref="N47:N77" si="6">SUM(B47:M47)</f>
        <v>3075.15</v>
      </c>
      <c r="O47"/>
    </row>
    <row r="48" spans="1:15" ht="15" x14ac:dyDescent="0.25">
      <c r="A48" s="61" t="s">
        <v>159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8">
        <f t="shared" si="6"/>
        <v>0</v>
      </c>
      <c r="O48"/>
    </row>
    <row r="49" spans="1:15" ht="15" x14ac:dyDescent="0.25">
      <c r="A49" s="61" t="s">
        <v>160</v>
      </c>
      <c r="B49" s="31">
        <v>774.22</v>
      </c>
      <c r="C49" s="31">
        <v>759.78</v>
      </c>
      <c r="D49" s="31">
        <v>3506.5299999999993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8">
        <f t="shared" si="6"/>
        <v>5040.5299999999988</v>
      </c>
      <c r="O49"/>
    </row>
    <row r="50" spans="1:15" ht="15" x14ac:dyDescent="0.25">
      <c r="A50" s="61" t="s">
        <v>161</v>
      </c>
      <c r="B50" s="31">
        <v>296.18</v>
      </c>
      <c r="C50" s="31">
        <v>1215.3800000000001</v>
      </c>
      <c r="D50" s="31">
        <v>303.63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8">
        <f t="shared" si="6"/>
        <v>1815.19</v>
      </c>
      <c r="O50"/>
    </row>
    <row r="51" spans="1:15" ht="15" x14ac:dyDescent="0.25">
      <c r="A51" s="61" t="s">
        <v>162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8">
        <f t="shared" si="6"/>
        <v>0</v>
      </c>
      <c r="O51"/>
    </row>
    <row r="52" spans="1:15" ht="15" x14ac:dyDescent="0.25">
      <c r="A52" s="61" t="s">
        <v>163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8">
        <f t="shared" si="6"/>
        <v>0</v>
      </c>
      <c r="O52"/>
    </row>
    <row r="53" spans="1:15" ht="15" x14ac:dyDescent="0.25">
      <c r="A53" s="61" t="s">
        <v>165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8">
        <f t="shared" si="6"/>
        <v>0</v>
      </c>
      <c r="O53"/>
    </row>
    <row r="54" spans="1:15" ht="15" x14ac:dyDescent="0.25">
      <c r="A54" s="61" t="s">
        <v>168</v>
      </c>
      <c r="B54" s="31">
        <v>0</v>
      </c>
      <c r="C54" s="31">
        <v>583.70000000000005</v>
      </c>
      <c r="D54" s="31">
        <v>1018.1400000000001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8">
        <f t="shared" si="6"/>
        <v>1601.8400000000001</v>
      </c>
      <c r="O54"/>
    </row>
    <row r="55" spans="1:15" ht="15" x14ac:dyDescent="0.25">
      <c r="A55" s="61" t="s">
        <v>169</v>
      </c>
      <c r="B55" s="31">
        <v>3412.02</v>
      </c>
      <c r="C55" s="31">
        <v>15034.45</v>
      </c>
      <c r="D55" s="31">
        <v>16022.509999999998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8">
        <f t="shared" si="6"/>
        <v>34468.979999999996</v>
      </c>
      <c r="O55"/>
    </row>
    <row r="56" spans="1:15" ht="15" x14ac:dyDescent="0.25">
      <c r="A56" s="61" t="s">
        <v>170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8">
        <f t="shared" si="6"/>
        <v>0</v>
      </c>
      <c r="O56"/>
    </row>
    <row r="57" spans="1:15" ht="15" x14ac:dyDescent="0.25">
      <c r="A57" s="70" t="s">
        <v>171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8">
        <f t="shared" si="6"/>
        <v>0</v>
      </c>
      <c r="O57" s="52"/>
    </row>
    <row r="58" spans="1:15" ht="15" x14ac:dyDescent="0.25">
      <c r="A58" s="70" t="s">
        <v>172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8">
        <f t="shared" si="6"/>
        <v>0</v>
      </c>
      <c r="O58" s="52"/>
    </row>
    <row r="59" spans="1:15" ht="15" x14ac:dyDescent="0.25">
      <c r="A59" s="70" t="s">
        <v>174</v>
      </c>
      <c r="B59" s="31">
        <v>1031275.34</v>
      </c>
      <c r="C59" s="31">
        <v>1050536.3500000001</v>
      </c>
      <c r="D59" s="31">
        <v>685738.6100000001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8">
        <f t="shared" si="6"/>
        <v>2767550.3</v>
      </c>
      <c r="O59" s="52"/>
    </row>
    <row r="60" spans="1:15" ht="17.25" customHeight="1" x14ac:dyDescent="0.25">
      <c r="A60" s="70" t="s">
        <v>178</v>
      </c>
      <c r="B60" s="31">
        <v>0</v>
      </c>
      <c r="C60" s="31">
        <v>0</v>
      </c>
      <c r="D60" s="31">
        <v>270750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8">
        <f t="shared" si="6"/>
        <v>270750</v>
      </c>
      <c r="O60"/>
    </row>
    <row r="61" spans="1:15" ht="15" x14ac:dyDescent="0.25">
      <c r="A61" s="70" t="s">
        <v>200</v>
      </c>
      <c r="B61" s="31">
        <v>624.63</v>
      </c>
      <c r="C61" s="31">
        <v>667.07</v>
      </c>
      <c r="D61" s="31">
        <v>102028.98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14">
        <f>SUM(B61:M61)</f>
        <v>103320.68</v>
      </c>
      <c r="O61"/>
    </row>
    <row r="62" spans="1:15" ht="17.25" customHeight="1" x14ac:dyDescent="0.25">
      <c r="A62" s="70" t="s">
        <v>179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8">
        <f t="shared" si="6"/>
        <v>0</v>
      </c>
      <c r="O62"/>
    </row>
    <row r="63" spans="1:15" ht="17.25" customHeight="1" x14ac:dyDescent="0.25">
      <c r="A63" s="70" t="s">
        <v>180</v>
      </c>
      <c r="B63" s="31">
        <v>614.22</v>
      </c>
      <c r="C63" s="31">
        <v>399.18</v>
      </c>
      <c r="D63" s="31">
        <v>1429.53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8">
        <f t="shared" si="6"/>
        <v>2442.9300000000003</v>
      </c>
      <c r="O63"/>
    </row>
    <row r="64" spans="1:15" ht="17.25" customHeight="1" x14ac:dyDescent="0.25">
      <c r="A64" s="70" t="s">
        <v>181</v>
      </c>
      <c r="B64" s="31">
        <v>614.22</v>
      </c>
      <c r="C64" s="31">
        <v>399.18</v>
      </c>
      <c r="D64" s="31">
        <v>1429.53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8">
        <f t="shared" si="6"/>
        <v>2442.9300000000003</v>
      </c>
      <c r="O64"/>
    </row>
    <row r="65" spans="1:15" ht="17.25" customHeight="1" x14ac:dyDescent="0.25">
      <c r="A65" s="70" t="s">
        <v>182</v>
      </c>
      <c r="B65" s="31">
        <v>0</v>
      </c>
      <c r="C65" s="31">
        <v>291.85000000000002</v>
      </c>
      <c r="D65" s="31">
        <v>509.08000000000004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8">
        <f t="shared" si="6"/>
        <v>800.93000000000006</v>
      </c>
      <c r="O65"/>
    </row>
    <row r="66" spans="1:15" ht="17.25" customHeight="1" x14ac:dyDescent="0.25">
      <c r="A66" s="70" t="s">
        <v>183</v>
      </c>
      <c r="B66" s="31">
        <v>110.72</v>
      </c>
      <c r="C66" s="31">
        <v>105.6</v>
      </c>
      <c r="D66" s="31">
        <v>142.51999999999998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8">
        <f t="shared" si="6"/>
        <v>358.84</v>
      </c>
      <c r="O66"/>
    </row>
    <row r="67" spans="1:15" ht="17.25" customHeight="1" x14ac:dyDescent="0.25">
      <c r="A67" s="70" t="s">
        <v>184</v>
      </c>
      <c r="B67" s="31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8">
        <f t="shared" si="6"/>
        <v>0</v>
      </c>
      <c r="O67"/>
    </row>
    <row r="68" spans="1:15" ht="15" x14ac:dyDescent="0.25">
      <c r="A68" s="61" t="s">
        <v>186</v>
      </c>
      <c r="B68" s="31">
        <v>11101.11</v>
      </c>
      <c r="C68" s="31">
        <v>7715.66</v>
      </c>
      <c r="D68" s="31">
        <v>10687.699999999999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8">
        <f t="shared" si="6"/>
        <v>29504.47</v>
      </c>
      <c r="O68"/>
    </row>
    <row r="69" spans="1:15" ht="15" x14ac:dyDescent="0.25">
      <c r="A69" s="61" t="s">
        <v>187</v>
      </c>
      <c r="B69" s="31">
        <v>11862.07</v>
      </c>
      <c r="C69" s="31">
        <v>12287.67</v>
      </c>
      <c r="D69" s="31">
        <v>15441.83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8">
        <f t="shared" si="6"/>
        <v>39591.57</v>
      </c>
      <c r="O69"/>
    </row>
    <row r="70" spans="1:15" ht="15" x14ac:dyDescent="0.25">
      <c r="A70" s="61" t="s">
        <v>188</v>
      </c>
      <c r="B70" s="31">
        <v>4029.15</v>
      </c>
      <c r="C70" s="31">
        <v>4721.32</v>
      </c>
      <c r="D70" s="31">
        <v>158313.43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8">
        <f t="shared" si="6"/>
        <v>167063.9</v>
      </c>
      <c r="O70"/>
    </row>
    <row r="71" spans="1:15" ht="15" x14ac:dyDescent="0.25">
      <c r="A71" s="61" t="s">
        <v>189</v>
      </c>
      <c r="B71" s="31">
        <v>2801.13</v>
      </c>
      <c r="C71" s="31">
        <v>4333.47</v>
      </c>
      <c r="D71" s="31">
        <v>319818.76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8">
        <f t="shared" si="6"/>
        <v>326953.36</v>
      </c>
      <c r="O71"/>
    </row>
    <row r="72" spans="1:15" ht="15" x14ac:dyDescent="0.25">
      <c r="A72" s="61" t="s">
        <v>158</v>
      </c>
      <c r="B72" s="31">
        <v>222.81</v>
      </c>
      <c r="C72" s="31">
        <v>1478.87</v>
      </c>
      <c r="D72" s="31">
        <v>44599.340000000004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8">
        <f>SUM(B72:M72)</f>
        <v>46301.020000000004</v>
      </c>
      <c r="O72"/>
    </row>
    <row r="73" spans="1:15" ht="15" x14ac:dyDescent="0.25">
      <c r="A73" s="70" t="s">
        <v>201</v>
      </c>
      <c r="B73" s="31">
        <v>449.07</v>
      </c>
      <c r="C73" s="31">
        <v>479.58</v>
      </c>
      <c r="D73" s="31">
        <v>663.31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8">
        <f>SUM(B73:M73)</f>
        <v>1591.96</v>
      </c>
      <c r="O73"/>
    </row>
    <row r="74" spans="1:15" ht="17.25" customHeight="1" x14ac:dyDescent="0.25">
      <c r="A74" s="70" t="s">
        <v>204</v>
      </c>
      <c r="B74" s="31">
        <v>0</v>
      </c>
      <c r="C74" s="31">
        <v>0</v>
      </c>
      <c r="D74" s="31">
        <v>10458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14">
        <f t="shared" ref="N74:N75" si="7">SUM(B74:M74)</f>
        <v>10458</v>
      </c>
      <c r="O74"/>
    </row>
    <row r="75" spans="1:15" ht="17.25" customHeight="1" x14ac:dyDescent="0.25">
      <c r="A75" s="70" t="s">
        <v>203</v>
      </c>
      <c r="B75" s="31">
        <v>0</v>
      </c>
      <c r="C75" s="31">
        <v>0</v>
      </c>
      <c r="D75" s="31">
        <v>12000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14">
        <f t="shared" si="7"/>
        <v>12000</v>
      </c>
      <c r="O75"/>
    </row>
    <row r="76" spans="1:15" ht="15" x14ac:dyDescent="0.25">
      <c r="A76" s="61" t="s">
        <v>190</v>
      </c>
      <c r="B76" s="31">
        <v>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8">
        <f t="shared" si="6"/>
        <v>0</v>
      </c>
      <c r="O76"/>
    </row>
    <row r="77" spans="1:15" ht="15" x14ac:dyDescent="0.25">
      <c r="A77" s="61" t="s">
        <v>191</v>
      </c>
      <c r="B77" s="31"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8">
        <f t="shared" si="6"/>
        <v>0</v>
      </c>
      <c r="O77"/>
    </row>
    <row r="78" spans="1:15" x14ac:dyDescent="0.2">
      <c r="A78" s="15" t="s">
        <v>28</v>
      </c>
      <c r="B78" s="31">
        <f t="shared" ref="B78:N78" si="8">SUM(B46:B77)</f>
        <v>1072022.77</v>
      </c>
      <c r="C78" s="31">
        <f t="shared" si="8"/>
        <v>1105849.9000000004</v>
      </c>
      <c r="D78" s="31">
        <f t="shared" si="8"/>
        <v>1662619.1000000003</v>
      </c>
      <c r="E78" s="31">
        <f t="shared" si="8"/>
        <v>0</v>
      </c>
      <c r="F78" s="31">
        <f t="shared" si="8"/>
        <v>0</v>
      </c>
      <c r="G78" s="31">
        <f t="shared" si="8"/>
        <v>0</v>
      </c>
      <c r="H78" s="31">
        <f t="shared" si="8"/>
        <v>0</v>
      </c>
      <c r="I78" s="31">
        <f t="shared" si="8"/>
        <v>0</v>
      </c>
      <c r="J78" s="31">
        <f t="shared" si="8"/>
        <v>0</v>
      </c>
      <c r="K78" s="31">
        <f t="shared" si="8"/>
        <v>0</v>
      </c>
      <c r="L78" s="31">
        <f t="shared" si="8"/>
        <v>0</v>
      </c>
      <c r="M78" s="31">
        <f t="shared" si="8"/>
        <v>0</v>
      </c>
      <c r="N78" s="38">
        <f t="shared" si="8"/>
        <v>3840491.77</v>
      </c>
    </row>
    <row r="79" spans="1:15" x14ac:dyDescent="0.2">
      <c r="A79" s="15"/>
      <c r="N79" s="14"/>
    </row>
    <row r="80" spans="1:15" ht="16.5" thickBot="1" x14ac:dyDescent="0.3">
      <c r="A80" s="19" t="s">
        <v>15</v>
      </c>
      <c r="B80" s="35">
        <f t="shared" ref="B80:M80" si="9">+B78+B43+B8</f>
        <v>2443095.0300000003</v>
      </c>
      <c r="C80" s="35">
        <f t="shared" si="9"/>
        <v>2698318</v>
      </c>
      <c r="D80" s="35">
        <f t="shared" si="9"/>
        <v>7096600.9999999991</v>
      </c>
      <c r="E80" s="35">
        <f t="shared" si="9"/>
        <v>0</v>
      </c>
      <c r="F80" s="35">
        <f t="shared" si="9"/>
        <v>0</v>
      </c>
      <c r="G80" s="35">
        <f t="shared" si="9"/>
        <v>0</v>
      </c>
      <c r="H80" s="35">
        <f t="shared" si="9"/>
        <v>0</v>
      </c>
      <c r="I80" s="35">
        <f t="shared" si="9"/>
        <v>0</v>
      </c>
      <c r="J80" s="35">
        <f t="shared" si="9"/>
        <v>0</v>
      </c>
      <c r="K80" s="35">
        <f t="shared" si="9"/>
        <v>0</v>
      </c>
      <c r="L80" s="35">
        <f t="shared" si="9"/>
        <v>0</v>
      </c>
      <c r="M80" s="35">
        <f t="shared" si="9"/>
        <v>0</v>
      </c>
      <c r="N80" s="20">
        <f>+N78+N9+N43+N8</f>
        <v>12238014.029999999</v>
      </c>
    </row>
    <row r="81" spans="1:15" ht="16.5" thickBot="1" x14ac:dyDescent="0.3">
      <c r="A81" s="4"/>
    </row>
    <row r="82" spans="1:15" x14ac:dyDescent="0.2">
      <c r="A82" s="5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7" t="s">
        <v>0</v>
      </c>
    </row>
    <row r="83" spans="1:15" ht="13.5" thickBot="1" x14ac:dyDescent="0.25">
      <c r="A83" s="21" t="s">
        <v>185</v>
      </c>
      <c r="B83" s="34" t="s">
        <v>2</v>
      </c>
      <c r="C83" s="34" t="s">
        <v>3</v>
      </c>
      <c r="D83" s="34" t="s">
        <v>4</v>
      </c>
      <c r="E83" s="34" t="s">
        <v>5</v>
      </c>
      <c r="F83" s="34" t="s">
        <v>6</v>
      </c>
      <c r="G83" s="34" t="s">
        <v>7</v>
      </c>
      <c r="H83" s="34" t="s">
        <v>8</v>
      </c>
      <c r="I83" s="34" t="s">
        <v>9</v>
      </c>
      <c r="J83" s="34" t="s">
        <v>10</v>
      </c>
      <c r="K83" s="34" t="s">
        <v>11</v>
      </c>
      <c r="L83" s="34" t="s">
        <v>12</v>
      </c>
      <c r="M83" s="34" t="s">
        <v>13</v>
      </c>
      <c r="N83" s="10" t="s">
        <v>14</v>
      </c>
    </row>
    <row r="84" spans="1:15" x14ac:dyDescent="0.2">
      <c r="A84" s="65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53"/>
    </row>
    <row r="85" spans="1:15" x14ac:dyDescent="0.2">
      <c r="A85" s="22" t="s">
        <v>31</v>
      </c>
      <c r="B85" s="31">
        <f>-3859637.05-B116-B147</f>
        <v>2396483.12</v>
      </c>
      <c r="C85" s="31">
        <f>2137645-C116-C147</f>
        <v>-1406540.2200000002</v>
      </c>
      <c r="D85" s="31">
        <f>2878094-D116-D147</f>
        <v>496232.03000000026</v>
      </c>
      <c r="E85" s="31">
        <f t="shared" ref="E85:M85" si="10">0-E116-E147</f>
        <v>0</v>
      </c>
      <c r="F85" s="31">
        <f t="shared" si="10"/>
        <v>0</v>
      </c>
      <c r="G85" s="31">
        <f t="shared" si="10"/>
        <v>0</v>
      </c>
      <c r="H85" s="31">
        <f t="shared" si="10"/>
        <v>0</v>
      </c>
      <c r="I85" s="31">
        <f t="shared" si="10"/>
        <v>0</v>
      </c>
      <c r="J85" s="31">
        <f t="shared" si="10"/>
        <v>0</v>
      </c>
      <c r="K85" s="31">
        <f t="shared" si="10"/>
        <v>0</v>
      </c>
      <c r="L85" s="31">
        <f t="shared" si="10"/>
        <v>0</v>
      </c>
      <c r="M85" s="31">
        <f t="shared" si="10"/>
        <v>0</v>
      </c>
      <c r="N85" s="14">
        <f>SUM(B85:M85)</f>
        <v>1486174.9300000002</v>
      </c>
    </row>
    <row r="86" spans="1:15" x14ac:dyDescent="0.2">
      <c r="A86" s="15" t="s">
        <v>83</v>
      </c>
      <c r="N86" s="14">
        <f>SUM(B86:M86)</f>
        <v>0</v>
      </c>
    </row>
    <row r="87" spans="1:15" x14ac:dyDescent="0.2">
      <c r="A87" s="22" t="s">
        <v>30</v>
      </c>
      <c r="N87" s="14"/>
    </row>
    <row r="88" spans="1:15" ht="15" x14ac:dyDescent="0.25">
      <c r="A88" s="61" t="s">
        <v>154</v>
      </c>
      <c r="B88" s="31">
        <v>-1.9699999999999989</v>
      </c>
      <c r="C88" s="31">
        <v>0</v>
      </c>
      <c r="D88" s="31">
        <v>3980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14">
        <f t="shared" ref="N88:N113" si="11">SUM(B88:M88)</f>
        <v>3978.03</v>
      </c>
      <c r="O88"/>
    </row>
    <row r="89" spans="1:15" ht="15" x14ac:dyDescent="0.25">
      <c r="A89" s="61" t="s">
        <v>157</v>
      </c>
      <c r="B89" s="31">
        <v>-42.420000000000051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14">
        <f t="shared" ref="N89:N109" si="12">SUM(B89:M89)</f>
        <v>-42.420000000000051</v>
      </c>
      <c r="O89"/>
    </row>
    <row r="90" spans="1:15" ht="15" x14ac:dyDescent="0.25">
      <c r="A90" s="61" t="s">
        <v>158</v>
      </c>
      <c r="B90" s="31">
        <v>0.15999999999999837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14">
        <f t="shared" si="12"/>
        <v>0.15999999999999837</v>
      </c>
      <c r="O90"/>
    </row>
    <row r="91" spans="1:15" ht="15" x14ac:dyDescent="0.25">
      <c r="A91" s="61" t="s">
        <v>159</v>
      </c>
      <c r="B91" s="31">
        <v>-43571.929999999993</v>
      </c>
      <c r="C91" s="31">
        <v>33665.54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14">
        <f t="shared" si="12"/>
        <v>-9906.3899999999921</v>
      </c>
      <c r="O91"/>
    </row>
    <row r="92" spans="1:15" ht="15" x14ac:dyDescent="0.25">
      <c r="A92" s="61" t="s">
        <v>160</v>
      </c>
      <c r="B92" s="31">
        <v>-563.28000000000009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14">
        <f t="shared" si="12"/>
        <v>-563.28000000000009</v>
      </c>
      <c r="O92"/>
    </row>
    <row r="93" spans="1:15" ht="15" x14ac:dyDescent="0.25">
      <c r="A93" s="61" t="s">
        <v>161</v>
      </c>
      <c r="B93" s="31">
        <v>-5058.42</v>
      </c>
      <c r="C93" s="31">
        <v>-177957.89</v>
      </c>
      <c r="D93" s="31">
        <v>-192524.22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14">
        <f t="shared" si="12"/>
        <v>-375540.53</v>
      </c>
      <c r="O93"/>
    </row>
    <row r="94" spans="1:15" ht="15" x14ac:dyDescent="0.25">
      <c r="A94" s="61" t="s">
        <v>162</v>
      </c>
      <c r="B94" s="31">
        <v>-564.42000000000007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14">
        <f t="shared" si="12"/>
        <v>-564.42000000000007</v>
      </c>
      <c r="O94"/>
    </row>
    <row r="95" spans="1:15" ht="15" x14ac:dyDescent="0.25">
      <c r="A95" s="61" t="s">
        <v>163</v>
      </c>
      <c r="B95" s="31">
        <v>6485.1100000000006</v>
      </c>
      <c r="C95" s="31">
        <v>55522.99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14">
        <f t="shared" si="12"/>
        <v>62008.1</v>
      </c>
      <c r="O95"/>
    </row>
    <row r="96" spans="1:15" ht="15" x14ac:dyDescent="0.25">
      <c r="A96" s="61" t="s">
        <v>165</v>
      </c>
      <c r="B96" s="31">
        <v>-35675.71</v>
      </c>
      <c r="C96" s="31">
        <v>0</v>
      </c>
      <c r="D96" s="31">
        <v>33388.22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14">
        <f t="shared" si="12"/>
        <v>-2287.489999999998</v>
      </c>
      <c r="O96"/>
    </row>
    <row r="97" spans="1:15" ht="17.25" customHeight="1" x14ac:dyDescent="0.25">
      <c r="A97" s="70" t="s">
        <v>168</v>
      </c>
      <c r="B97" s="31">
        <v>-49.24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14">
        <f t="shared" si="12"/>
        <v>-49.24</v>
      </c>
      <c r="O97"/>
    </row>
    <row r="98" spans="1:15" ht="17.25" customHeight="1" x14ac:dyDescent="0.25">
      <c r="A98" s="70" t="s">
        <v>169</v>
      </c>
      <c r="B98" s="31">
        <v>-4.8600000000000003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14">
        <f t="shared" si="12"/>
        <v>-4.8600000000000003</v>
      </c>
      <c r="O98"/>
    </row>
    <row r="99" spans="1:15" ht="17.25" customHeight="1" x14ac:dyDescent="0.25">
      <c r="A99" s="70" t="s">
        <v>170</v>
      </c>
      <c r="B99" s="31">
        <v>-35456.5</v>
      </c>
      <c r="C99" s="31">
        <v>0</v>
      </c>
      <c r="D99" s="31">
        <v>28084.879999999997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14">
        <f t="shared" si="12"/>
        <v>-7371.6200000000026</v>
      </c>
      <c r="O99"/>
    </row>
    <row r="100" spans="1:15" ht="17.25" customHeight="1" x14ac:dyDescent="0.25">
      <c r="A100" s="70" t="s">
        <v>171</v>
      </c>
      <c r="B100" s="31">
        <v>-8.009999999999998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14">
        <f t="shared" si="12"/>
        <v>-8.009999999999998</v>
      </c>
      <c r="O100"/>
    </row>
    <row r="101" spans="1:15" ht="17.25" customHeight="1" x14ac:dyDescent="0.25">
      <c r="A101" s="70" t="s">
        <v>172</v>
      </c>
      <c r="B101" s="31">
        <v>0</v>
      </c>
      <c r="C101" s="31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14">
        <f t="shared" si="12"/>
        <v>0</v>
      </c>
      <c r="O101"/>
    </row>
    <row r="102" spans="1:15" ht="17.25" customHeight="1" x14ac:dyDescent="0.25">
      <c r="A102" s="70" t="s">
        <v>174</v>
      </c>
      <c r="B102" s="31">
        <v>-353.33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14">
        <f t="shared" si="12"/>
        <v>-353.33</v>
      </c>
      <c r="O102"/>
    </row>
    <row r="103" spans="1:15" ht="15" x14ac:dyDescent="0.25">
      <c r="A103" s="61" t="s">
        <v>178</v>
      </c>
      <c r="B103" s="31">
        <v>0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14">
        <f t="shared" si="12"/>
        <v>0</v>
      </c>
      <c r="O103"/>
    </row>
    <row r="104" spans="1:15" ht="15" x14ac:dyDescent="0.25">
      <c r="A104" s="61" t="s">
        <v>179</v>
      </c>
      <c r="B104" s="31">
        <v>0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14">
        <f t="shared" si="12"/>
        <v>0</v>
      </c>
      <c r="O104"/>
    </row>
    <row r="105" spans="1:15" ht="15" x14ac:dyDescent="0.25">
      <c r="A105" s="61" t="s">
        <v>180</v>
      </c>
      <c r="B105" s="31">
        <v>0.03</v>
      </c>
      <c r="C105" s="31">
        <v>-10000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14">
        <f t="shared" si="12"/>
        <v>-9999.9699999999993</v>
      </c>
      <c r="O105"/>
    </row>
    <row r="106" spans="1:15" ht="15" x14ac:dyDescent="0.25">
      <c r="A106" s="61" t="s">
        <v>181</v>
      </c>
      <c r="B106" s="31">
        <v>0.03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14">
        <f t="shared" si="12"/>
        <v>0.03</v>
      </c>
      <c r="O106"/>
    </row>
    <row r="107" spans="1:15" ht="15" x14ac:dyDescent="0.25">
      <c r="A107" s="61" t="s">
        <v>182</v>
      </c>
      <c r="B107" s="31">
        <v>0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14">
        <f t="shared" si="12"/>
        <v>0</v>
      </c>
      <c r="O107"/>
    </row>
    <row r="108" spans="1:15" ht="15" x14ac:dyDescent="0.25">
      <c r="A108" s="61" t="s">
        <v>183</v>
      </c>
      <c r="B108" s="31">
        <v>0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14">
        <f t="shared" si="12"/>
        <v>0</v>
      </c>
      <c r="O108"/>
    </row>
    <row r="109" spans="1:15" ht="15" x14ac:dyDescent="0.25">
      <c r="A109" s="61" t="s">
        <v>184</v>
      </c>
      <c r="B109" s="31">
        <v>0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14">
        <f t="shared" si="12"/>
        <v>0</v>
      </c>
      <c r="O109"/>
    </row>
    <row r="110" spans="1:15" ht="15" x14ac:dyDescent="0.25">
      <c r="A110" s="70" t="s">
        <v>186</v>
      </c>
      <c r="B110" s="31">
        <v>3620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14">
        <f t="shared" si="11"/>
        <v>3620</v>
      </c>
      <c r="O110"/>
    </row>
    <row r="111" spans="1:15" ht="15" x14ac:dyDescent="0.25">
      <c r="A111" s="70" t="s">
        <v>187</v>
      </c>
      <c r="B111" s="31">
        <v>0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14">
        <f t="shared" si="11"/>
        <v>0</v>
      </c>
      <c r="O111"/>
    </row>
    <row r="112" spans="1:15" ht="17.25" customHeight="1" x14ac:dyDescent="0.25">
      <c r="A112" s="70" t="s">
        <v>188</v>
      </c>
      <c r="B112" s="31">
        <v>-15767.24</v>
      </c>
      <c r="C112" s="31">
        <v>12279.24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14">
        <f t="shared" si="11"/>
        <v>-3488</v>
      </c>
      <c r="O112"/>
    </row>
    <row r="113" spans="1:15" ht="17.25" customHeight="1" x14ac:dyDescent="0.25">
      <c r="A113" s="70" t="s">
        <v>189</v>
      </c>
      <c r="B113" s="31">
        <v>0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14">
        <f t="shared" si="11"/>
        <v>0</v>
      </c>
      <c r="O113"/>
    </row>
    <row r="114" spans="1:15" ht="17.25" customHeight="1" x14ac:dyDescent="0.25">
      <c r="A114" s="70" t="s">
        <v>190</v>
      </c>
      <c r="B114" s="31">
        <v>0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14">
        <f t="shared" ref="N114:N115" si="13">SUM(B114:M114)</f>
        <v>0</v>
      </c>
      <c r="O114"/>
    </row>
    <row r="115" spans="1:15" ht="17.25" customHeight="1" x14ac:dyDescent="0.25">
      <c r="A115" s="70" t="s">
        <v>191</v>
      </c>
      <c r="B115" s="31">
        <v>0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14">
        <f t="shared" si="13"/>
        <v>0</v>
      </c>
      <c r="O115"/>
    </row>
    <row r="116" spans="1:15" x14ac:dyDescent="0.2">
      <c r="A116" s="15" t="s">
        <v>28</v>
      </c>
      <c r="B116" s="31">
        <f>SUM(B88:B115)</f>
        <v>-127012</v>
      </c>
      <c r="C116" s="31">
        <f t="shared" ref="C116:M116" si="14">SUM(C88:C115)</f>
        <v>-86490.12000000001</v>
      </c>
      <c r="D116" s="31">
        <f>SUM(D88:D115)</f>
        <v>-127071.12</v>
      </c>
      <c r="E116" s="31">
        <f>SUM(E88:E115)</f>
        <v>0</v>
      </c>
      <c r="F116" s="31">
        <f t="shared" si="14"/>
        <v>0</v>
      </c>
      <c r="G116" s="31">
        <f>SUM(G88:G115)</f>
        <v>0</v>
      </c>
      <c r="H116" s="31">
        <f t="shared" si="14"/>
        <v>0</v>
      </c>
      <c r="I116" s="31">
        <f t="shared" si="14"/>
        <v>0</v>
      </c>
      <c r="J116" s="31">
        <f t="shared" si="14"/>
        <v>0</v>
      </c>
      <c r="K116" s="31">
        <f t="shared" si="14"/>
        <v>0</v>
      </c>
      <c r="L116" s="31">
        <f t="shared" si="14"/>
        <v>0</v>
      </c>
      <c r="M116" s="31">
        <f t="shared" si="14"/>
        <v>0</v>
      </c>
      <c r="N116" s="14">
        <f>SUM(N88:N115)</f>
        <v>-340573.23999999993</v>
      </c>
    </row>
    <row r="117" spans="1:15" x14ac:dyDescent="0.2">
      <c r="A117" s="15"/>
      <c r="N117" s="14"/>
    </row>
    <row r="118" spans="1:15" x14ac:dyDescent="0.2">
      <c r="A118" s="22" t="s">
        <v>29</v>
      </c>
      <c r="N118" s="14"/>
    </row>
    <row r="119" spans="1:15" ht="15" x14ac:dyDescent="0.25">
      <c r="A119" s="61" t="s">
        <v>154</v>
      </c>
      <c r="B119" s="31">
        <v>-51453.950000000004</v>
      </c>
      <c r="C119" s="31">
        <v>-149.75</v>
      </c>
      <c r="D119" s="31">
        <v>81512.780000000013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8">
        <f>SUM(B119:M119)</f>
        <v>29909.080000000009</v>
      </c>
      <c r="O119"/>
    </row>
    <row r="120" spans="1:15" ht="15" x14ac:dyDescent="0.25">
      <c r="A120" s="61" t="s">
        <v>157</v>
      </c>
      <c r="B120" s="31">
        <v>-166.4700000000004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8">
        <f t="shared" ref="N120:N146" si="15">SUM(B120:M120)</f>
        <v>-166.4700000000004</v>
      </c>
      <c r="O120"/>
    </row>
    <row r="121" spans="1:15" ht="15" x14ac:dyDescent="0.25">
      <c r="A121" s="61" t="s">
        <v>158</v>
      </c>
      <c r="B121" s="31">
        <v>6.2800000000000296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8">
        <f t="shared" si="15"/>
        <v>6.2800000000000296</v>
      </c>
      <c r="O121"/>
    </row>
    <row r="122" spans="1:15" ht="15" x14ac:dyDescent="0.25">
      <c r="A122" s="61" t="s">
        <v>159</v>
      </c>
      <c r="B122" s="31">
        <v>-696735.18</v>
      </c>
      <c r="C122" s="31">
        <v>650979.31000000006</v>
      </c>
      <c r="D122" s="31">
        <v>-90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8">
        <f t="shared" si="15"/>
        <v>-45845.869999999995</v>
      </c>
      <c r="O122"/>
    </row>
    <row r="123" spans="1:15" ht="15" x14ac:dyDescent="0.25">
      <c r="A123" s="61" t="s">
        <v>160</v>
      </c>
      <c r="B123" s="31">
        <v>-8876.9499999999989</v>
      </c>
      <c r="C123" s="31">
        <v>49.68</v>
      </c>
      <c r="D123" s="31">
        <v>19.920000000000002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8">
        <f t="shared" si="15"/>
        <v>-8807.3499999999985</v>
      </c>
      <c r="O123"/>
    </row>
    <row r="124" spans="1:15" ht="15" x14ac:dyDescent="0.25">
      <c r="A124" s="61" t="s">
        <v>161</v>
      </c>
      <c r="B124" s="31">
        <v>126208.11</v>
      </c>
      <c r="C124" s="31">
        <v>-2465</v>
      </c>
      <c r="D124" s="31">
        <v>192583.53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8">
        <f t="shared" si="15"/>
        <v>316326.64</v>
      </c>
      <c r="O124"/>
    </row>
    <row r="125" spans="1:15" ht="15" x14ac:dyDescent="0.25">
      <c r="A125" s="61" t="s">
        <v>162</v>
      </c>
      <c r="B125" s="31">
        <v>30201.910000000003</v>
      </c>
      <c r="C125" s="31">
        <v>2658.74</v>
      </c>
      <c r="D125" s="31">
        <v>7976.0000000000009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8">
        <f t="shared" si="15"/>
        <v>40836.65</v>
      </c>
      <c r="O125"/>
    </row>
    <row r="126" spans="1:15" ht="15" x14ac:dyDescent="0.25">
      <c r="A126" s="61" t="s">
        <v>163</v>
      </c>
      <c r="B126" s="31">
        <v>-2716912.56</v>
      </c>
      <c r="C126" s="31">
        <v>2477940.77</v>
      </c>
      <c r="D126" s="31">
        <v>220677.08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38">
        <f t="shared" si="15"/>
        <v>-18294.71000000005</v>
      </c>
      <c r="O126"/>
    </row>
    <row r="127" spans="1:15" ht="15" x14ac:dyDescent="0.25">
      <c r="A127" s="61" t="s">
        <v>165</v>
      </c>
      <c r="B127" s="31">
        <v>-1153154.7999999998</v>
      </c>
      <c r="C127" s="31">
        <v>805.42</v>
      </c>
      <c r="D127" s="31">
        <v>1076325.01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8">
        <f t="shared" si="15"/>
        <v>-76024.369999999879</v>
      </c>
      <c r="O127"/>
    </row>
    <row r="128" spans="1:15" ht="15" x14ac:dyDescent="0.25">
      <c r="A128" s="61" t="s">
        <v>168</v>
      </c>
      <c r="B128" s="31">
        <v>-147.70000000000002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8">
        <f t="shared" si="15"/>
        <v>-147.70000000000002</v>
      </c>
      <c r="O128"/>
    </row>
    <row r="129" spans="1:15" ht="15" x14ac:dyDescent="0.25">
      <c r="A129" s="61" t="s">
        <v>169</v>
      </c>
      <c r="B129" s="31">
        <v>2576.56</v>
      </c>
      <c r="C129" s="31">
        <v>-53.38</v>
      </c>
      <c r="D129" s="31">
        <v>11500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8">
        <f t="shared" si="15"/>
        <v>14023.18</v>
      </c>
      <c r="O129"/>
    </row>
    <row r="130" spans="1:15" ht="15" x14ac:dyDescent="0.25">
      <c r="A130" s="61" t="s">
        <v>170</v>
      </c>
      <c r="B130" s="31">
        <v>-1146427.2899999998</v>
      </c>
      <c r="C130" s="31">
        <v>0</v>
      </c>
      <c r="D130" s="31">
        <v>905829.74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8">
        <f t="shared" si="15"/>
        <v>-240597.54999999981</v>
      </c>
      <c r="O130"/>
    </row>
    <row r="131" spans="1:15" ht="15" x14ac:dyDescent="0.25">
      <c r="A131" s="70" t="s">
        <v>171</v>
      </c>
      <c r="B131" s="31">
        <v>-415662.72000000003</v>
      </c>
      <c r="C131" s="31">
        <v>397583.11</v>
      </c>
      <c r="D131" s="31">
        <v>208.55999999999767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8">
        <f t="shared" si="15"/>
        <v>-17871.050000000047</v>
      </c>
      <c r="O131" s="52"/>
    </row>
    <row r="132" spans="1:15" ht="15" x14ac:dyDescent="0.25">
      <c r="A132" s="70" t="s">
        <v>172</v>
      </c>
      <c r="B132" s="31">
        <v>0</v>
      </c>
      <c r="C132" s="31">
        <v>0</v>
      </c>
      <c r="D132" s="31">
        <v>1258.3699999999997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8">
        <f t="shared" si="15"/>
        <v>1258.3699999999997</v>
      </c>
      <c r="O132" s="52"/>
    </row>
    <row r="133" spans="1:15" ht="15" x14ac:dyDescent="0.25">
      <c r="A133" s="70" t="s">
        <v>174</v>
      </c>
      <c r="B133" s="31">
        <v>-3759.02</v>
      </c>
      <c r="C133" s="31">
        <v>2125.7399999999998</v>
      </c>
      <c r="D133" s="31">
        <v>1658.1000000000931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8">
        <f t="shared" si="15"/>
        <v>24.820000000092932</v>
      </c>
      <c r="O133" s="52"/>
    </row>
    <row r="134" spans="1:15" ht="17.25" customHeight="1" x14ac:dyDescent="0.25">
      <c r="A134" s="70" t="s">
        <v>178</v>
      </c>
      <c r="B134" s="31">
        <v>0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8">
        <f t="shared" si="15"/>
        <v>0</v>
      </c>
      <c r="O134"/>
    </row>
    <row r="135" spans="1:15" ht="17.25" customHeight="1" x14ac:dyDescent="0.25">
      <c r="A135" s="70" t="s">
        <v>179</v>
      </c>
      <c r="B135" s="31">
        <v>-42.65</v>
      </c>
      <c r="C135" s="31">
        <v>-2201.0500000000002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8">
        <f t="shared" si="15"/>
        <v>-2243.7000000000003</v>
      </c>
      <c r="O135"/>
    </row>
    <row r="136" spans="1:15" ht="17.25" customHeight="1" x14ac:dyDescent="0.25">
      <c r="A136" s="70" t="s">
        <v>180</v>
      </c>
      <c r="B136" s="31">
        <v>90.1</v>
      </c>
      <c r="C136" s="31">
        <v>7161.95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8">
        <f t="shared" si="15"/>
        <v>7252.05</v>
      </c>
      <c r="O136"/>
    </row>
    <row r="137" spans="1:15" ht="17.25" customHeight="1" x14ac:dyDescent="0.25">
      <c r="A137" s="70" t="s">
        <v>181</v>
      </c>
      <c r="B137" s="31">
        <v>87.66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8">
        <f t="shared" si="15"/>
        <v>87.66</v>
      </c>
      <c r="O137"/>
    </row>
    <row r="138" spans="1:15" ht="17.25" customHeight="1" x14ac:dyDescent="0.25">
      <c r="A138" s="70" t="s">
        <v>182</v>
      </c>
      <c r="B138" s="31">
        <v>119.22</v>
      </c>
      <c r="C138" s="31">
        <v>404.63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8">
        <f t="shared" si="15"/>
        <v>523.85</v>
      </c>
      <c r="O138"/>
    </row>
    <row r="139" spans="1:15" ht="17.25" customHeight="1" x14ac:dyDescent="0.25">
      <c r="A139" s="70" t="s">
        <v>183</v>
      </c>
      <c r="B139" s="31">
        <v>0</v>
      </c>
      <c r="C139" s="31">
        <v>0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38">
        <f t="shared" si="15"/>
        <v>0</v>
      </c>
      <c r="O139"/>
    </row>
    <row r="140" spans="1:15" ht="17.25" customHeight="1" x14ac:dyDescent="0.25">
      <c r="A140" s="70" t="s">
        <v>184</v>
      </c>
      <c r="B140" s="31">
        <v>0</v>
      </c>
      <c r="C140" s="31">
        <v>0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8">
        <f t="shared" si="15"/>
        <v>0</v>
      </c>
      <c r="O140"/>
    </row>
    <row r="141" spans="1:15" ht="15" x14ac:dyDescent="0.25">
      <c r="A141" s="61" t="s">
        <v>186</v>
      </c>
      <c r="B141" s="31">
        <v>17925</v>
      </c>
      <c r="C141" s="31">
        <v>0</v>
      </c>
      <c r="D141" s="31">
        <v>9474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8">
        <f t="shared" si="15"/>
        <v>27399</v>
      </c>
      <c r="O141"/>
    </row>
    <row r="142" spans="1:15" ht="15" x14ac:dyDescent="0.25">
      <c r="A142" s="61" t="s">
        <v>187</v>
      </c>
      <c r="B142" s="31">
        <v>0</v>
      </c>
      <c r="C142" s="31"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8">
        <f t="shared" si="15"/>
        <v>0</v>
      </c>
      <c r="O142"/>
    </row>
    <row r="143" spans="1:15" ht="15" x14ac:dyDescent="0.25">
      <c r="A143" s="61" t="s">
        <v>188</v>
      </c>
      <c r="B143" s="31">
        <v>-112983.72</v>
      </c>
      <c r="C143" s="31">
        <v>95835.17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8">
        <f t="shared" si="15"/>
        <v>-17148.550000000003</v>
      </c>
      <c r="O143"/>
    </row>
    <row r="144" spans="1:15" ht="15" x14ac:dyDescent="0.25">
      <c r="A144" s="61" t="s">
        <v>189</v>
      </c>
      <c r="B144" s="31">
        <v>0</v>
      </c>
      <c r="C144" s="31">
        <v>0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8">
        <f t="shared" si="15"/>
        <v>0</v>
      </c>
      <c r="O144"/>
    </row>
    <row r="145" spans="1:15" ht="15" x14ac:dyDescent="0.25">
      <c r="A145" s="61" t="s">
        <v>190</v>
      </c>
      <c r="B145" s="31">
        <v>0</v>
      </c>
      <c r="C145" s="31">
        <v>0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8">
        <f t="shared" si="15"/>
        <v>0</v>
      </c>
      <c r="O145"/>
    </row>
    <row r="146" spans="1:15" ht="15" x14ac:dyDescent="0.25">
      <c r="A146" s="61" t="s">
        <v>191</v>
      </c>
      <c r="B146" s="31">
        <v>0</v>
      </c>
      <c r="C146" s="31">
        <v>0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8">
        <f t="shared" si="15"/>
        <v>0</v>
      </c>
      <c r="O146"/>
    </row>
    <row r="147" spans="1:15" x14ac:dyDescent="0.2">
      <c r="A147" s="15" t="s">
        <v>28</v>
      </c>
      <c r="B147" s="31">
        <f>SUM(B119:B146)</f>
        <v>-6129108.1699999999</v>
      </c>
      <c r="C147" s="31">
        <f>SUM(C119:C146)</f>
        <v>3630675.3400000003</v>
      </c>
      <c r="D147" s="31">
        <f t="shared" ref="D147:M147" si="16">SUM(D119:D146)</f>
        <v>2508933.09</v>
      </c>
      <c r="E147" s="31">
        <f t="shared" si="16"/>
        <v>0</v>
      </c>
      <c r="F147" s="31">
        <f t="shared" si="16"/>
        <v>0</v>
      </c>
      <c r="G147" s="31">
        <f t="shared" si="16"/>
        <v>0</v>
      </c>
      <c r="H147" s="31">
        <f t="shared" si="16"/>
        <v>0</v>
      </c>
      <c r="I147" s="31">
        <f t="shared" si="16"/>
        <v>0</v>
      </c>
      <c r="J147" s="31">
        <f t="shared" si="16"/>
        <v>0</v>
      </c>
      <c r="K147" s="31">
        <f t="shared" si="16"/>
        <v>0</v>
      </c>
      <c r="L147" s="31">
        <f t="shared" si="16"/>
        <v>0</v>
      </c>
      <c r="M147" s="31">
        <f t="shared" si="16"/>
        <v>0</v>
      </c>
      <c r="N147" s="31">
        <f>SUM(N119:N146)</f>
        <v>10500.260000000333</v>
      </c>
    </row>
    <row r="148" spans="1:15" x14ac:dyDescent="0.2">
      <c r="A148" s="15"/>
      <c r="N148" s="14"/>
    </row>
    <row r="149" spans="1:15" ht="16.5" thickBot="1" x14ac:dyDescent="0.3">
      <c r="A149" s="19" t="s">
        <v>15</v>
      </c>
      <c r="B149" s="35">
        <f>+B147+B116+B85</f>
        <v>-3859637.05</v>
      </c>
      <c r="C149" s="35">
        <f t="shared" ref="C149:M149" si="17">+C147+C116+C85</f>
        <v>2137645</v>
      </c>
      <c r="D149" s="35">
        <f t="shared" si="17"/>
        <v>2878094</v>
      </c>
      <c r="E149" s="35">
        <f t="shared" si="17"/>
        <v>0</v>
      </c>
      <c r="F149" s="35">
        <f>+F147+F116+F85</f>
        <v>0</v>
      </c>
      <c r="G149" s="35">
        <f t="shared" si="17"/>
        <v>0</v>
      </c>
      <c r="H149" s="35">
        <f t="shared" si="17"/>
        <v>0</v>
      </c>
      <c r="I149" s="35">
        <f t="shared" si="17"/>
        <v>0</v>
      </c>
      <c r="J149" s="35">
        <f t="shared" si="17"/>
        <v>0</v>
      </c>
      <c r="K149" s="35">
        <f t="shared" si="17"/>
        <v>0</v>
      </c>
      <c r="L149" s="35">
        <f t="shared" si="17"/>
        <v>0</v>
      </c>
      <c r="M149" s="35">
        <f t="shared" si="17"/>
        <v>0</v>
      </c>
      <c r="N149" s="20">
        <f>+N147+N86+N116+N85</f>
        <v>1156101.9500000007</v>
      </c>
    </row>
    <row r="150" spans="1:15" x14ac:dyDescent="0.2">
      <c r="A150" s="5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7" t="s">
        <v>0</v>
      </c>
    </row>
    <row r="151" spans="1:15" ht="13.5" thickBot="1" x14ac:dyDescent="0.25">
      <c r="A151" s="21" t="s">
        <v>152</v>
      </c>
      <c r="B151" s="34" t="s">
        <v>2</v>
      </c>
      <c r="C151" s="34" t="s">
        <v>3</v>
      </c>
      <c r="D151" s="34" t="s">
        <v>4</v>
      </c>
      <c r="E151" s="34" t="s">
        <v>5</v>
      </c>
      <c r="F151" s="34" t="s">
        <v>6</v>
      </c>
      <c r="G151" s="34" t="s">
        <v>7</v>
      </c>
      <c r="H151" s="34" t="s">
        <v>8</v>
      </c>
      <c r="I151" s="34" t="s">
        <v>9</v>
      </c>
      <c r="J151" s="34" t="s">
        <v>10</v>
      </c>
      <c r="K151" s="34" t="s">
        <v>11</v>
      </c>
      <c r="L151" s="34" t="s">
        <v>12</v>
      </c>
      <c r="M151" s="34" t="s">
        <v>13</v>
      </c>
      <c r="N151" s="10" t="s">
        <v>14</v>
      </c>
    </row>
    <row r="152" spans="1:15" x14ac:dyDescent="0.2">
      <c r="A152" s="65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53"/>
    </row>
    <row r="153" spans="1:15" x14ac:dyDescent="0.2">
      <c r="A153" s="22" t="s">
        <v>31</v>
      </c>
      <c r="B153" s="31">
        <f>77881.42-B187-B221</f>
        <v>77881.42</v>
      </c>
      <c r="C153" s="31">
        <f>2269102-C187-C221</f>
        <v>2212413</v>
      </c>
      <c r="D153" s="31">
        <f>248672-D187-D221</f>
        <v>236198</v>
      </c>
      <c r="E153" s="31">
        <f t="shared" ref="E153:M153" si="18">0-E187-E221</f>
        <v>0</v>
      </c>
      <c r="F153" s="31">
        <f t="shared" si="18"/>
        <v>0</v>
      </c>
      <c r="G153" s="31">
        <f t="shared" si="18"/>
        <v>0</v>
      </c>
      <c r="H153" s="31">
        <f t="shared" si="18"/>
        <v>0</v>
      </c>
      <c r="I153" s="31">
        <f t="shared" si="18"/>
        <v>0</v>
      </c>
      <c r="J153" s="31">
        <f t="shared" si="18"/>
        <v>0</v>
      </c>
      <c r="K153" s="31">
        <f t="shared" si="18"/>
        <v>0</v>
      </c>
      <c r="L153" s="31">
        <f t="shared" si="18"/>
        <v>0</v>
      </c>
      <c r="M153" s="31">
        <f t="shared" si="18"/>
        <v>0</v>
      </c>
      <c r="N153" s="14">
        <f>SUM(B153:M153)</f>
        <v>2526492.42</v>
      </c>
    </row>
    <row r="154" spans="1:15" x14ac:dyDescent="0.2">
      <c r="A154" s="15" t="s">
        <v>83</v>
      </c>
      <c r="N154" s="14">
        <f>SUM(B154:M154)</f>
        <v>0</v>
      </c>
    </row>
    <row r="155" spans="1:15" x14ac:dyDescent="0.2">
      <c r="A155" s="22" t="s">
        <v>30</v>
      </c>
      <c r="N155" s="14"/>
    </row>
    <row r="156" spans="1:15" ht="15" x14ac:dyDescent="0.25">
      <c r="A156" s="61" t="s">
        <v>154</v>
      </c>
      <c r="B156" s="31">
        <v>0</v>
      </c>
      <c r="C156" s="31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14">
        <f>SUM(B156:M156)</f>
        <v>0</v>
      </c>
      <c r="O156"/>
    </row>
    <row r="157" spans="1:15" ht="15" x14ac:dyDescent="0.25">
      <c r="A157" s="61" t="s">
        <v>155</v>
      </c>
      <c r="B157" s="31">
        <v>0</v>
      </c>
      <c r="C157" s="31">
        <v>0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14">
        <f t="shared" ref="N157:N171" si="19">SUM(B157:M157)</f>
        <v>0</v>
      </c>
      <c r="O157"/>
    </row>
    <row r="158" spans="1:15" ht="15" x14ac:dyDescent="0.25">
      <c r="A158" s="61" t="s">
        <v>156</v>
      </c>
      <c r="B158" s="31">
        <v>0</v>
      </c>
      <c r="C158" s="31">
        <v>0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14">
        <f t="shared" si="19"/>
        <v>0</v>
      </c>
      <c r="O158"/>
    </row>
    <row r="159" spans="1:15" ht="15" x14ac:dyDescent="0.25">
      <c r="A159" s="61" t="s">
        <v>157</v>
      </c>
      <c r="B159" s="31">
        <v>0</v>
      </c>
      <c r="C159" s="31">
        <v>0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14">
        <f t="shared" si="19"/>
        <v>0</v>
      </c>
      <c r="O159"/>
    </row>
    <row r="160" spans="1:15" ht="15" x14ac:dyDescent="0.25">
      <c r="A160" s="61" t="s">
        <v>158</v>
      </c>
      <c r="B160" s="31">
        <v>0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14">
        <f t="shared" si="19"/>
        <v>0</v>
      </c>
      <c r="O160"/>
    </row>
    <row r="161" spans="1:15" ht="15" x14ac:dyDescent="0.25">
      <c r="A161" s="61" t="s">
        <v>159</v>
      </c>
      <c r="B161" s="31">
        <v>0</v>
      </c>
      <c r="C161" s="31">
        <v>0</v>
      </c>
      <c r="D161" s="31">
        <v>0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1">
        <v>0</v>
      </c>
      <c r="N161" s="14">
        <f t="shared" si="19"/>
        <v>0</v>
      </c>
      <c r="O161"/>
    </row>
    <row r="162" spans="1:15" ht="15" x14ac:dyDescent="0.25">
      <c r="A162" s="61" t="s">
        <v>160</v>
      </c>
      <c r="B162" s="31">
        <v>0</v>
      </c>
      <c r="C162" s="31">
        <v>0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  <c r="N162" s="14">
        <f t="shared" si="19"/>
        <v>0</v>
      </c>
      <c r="O162"/>
    </row>
    <row r="163" spans="1:15" ht="15" x14ac:dyDescent="0.25">
      <c r="A163" s="61" t="s">
        <v>161</v>
      </c>
      <c r="B163" s="31">
        <v>0</v>
      </c>
      <c r="C163" s="31">
        <v>0</v>
      </c>
      <c r="D163" s="31">
        <v>0</v>
      </c>
      <c r="E163" s="31">
        <v>0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14">
        <f t="shared" si="19"/>
        <v>0</v>
      </c>
      <c r="O163"/>
    </row>
    <row r="164" spans="1:15" ht="15" x14ac:dyDescent="0.25">
      <c r="A164" s="61" t="s">
        <v>162</v>
      </c>
      <c r="B164" s="31">
        <v>0</v>
      </c>
      <c r="C164" s="31">
        <v>0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14">
        <f t="shared" si="19"/>
        <v>0</v>
      </c>
      <c r="O164"/>
    </row>
    <row r="165" spans="1:15" ht="15" x14ac:dyDescent="0.25">
      <c r="A165" s="61" t="s">
        <v>163</v>
      </c>
      <c r="B165" s="31">
        <v>0</v>
      </c>
      <c r="C165" s="31">
        <v>0</v>
      </c>
      <c r="D165" s="31">
        <v>0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1">
        <v>0</v>
      </c>
      <c r="N165" s="14">
        <f t="shared" si="19"/>
        <v>0</v>
      </c>
      <c r="O165"/>
    </row>
    <row r="166" spans="1:15" ht="15" x14ac:dyDescent="0.25">
      <c r="A166" s="61" t="s">
        <v>164</v>
      </c>
      <c r="B166" s="31">
        <v>0</v>
      </c>
      <c r="C166" s="31">
        <v>0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14">
        <f t="shared" si="19"/>
        <v>0</v>
      </c>
      <c r="O166"/>
    </row>
    <row r="167" spans="1:15" ht="15" x14ac:dyDescent="0.25">
      <c r="A167" s="61" t="s">
        <v>165</v>
      </c>
      <c r="B167" s="31">
        <v>0</v>
      </c>
      <c r="C167" s="31">
        <v>0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14">
        <f t="shared" si="19"/>
        <v>0</v>
      </c>
      <c r="O167"/>
    </row>
    <row r="168" spans="1:15" ht="17.25" customHeight="1" x14ac:dyDescent="0.25">
      <c r="A168" s="70" t="s">
        <v>166</v>
      </c>
      <c r="B168" s="31">
        <v>0</v>
      </c>
      <c r="C168" s="31">
        <v>0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14">
        <f t="shared" si="19"/>
        <v>0</v>
      </c>
      <c r="O168"/>
    </row>
    <row r="169" spans="1:15" ht="17.25" customHeight="1" x14ac:dyDescent="0.25">
      <c r="A169" s="70" t="s">
        <v>167</v>
      </c>
      <c r="B169" s="31">
        <v>0</v>
      </c>
      <c r="C169" s="31">
        <v>12000</v>
      </c>
      <c r="D169" s="31">
        <v>0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14">
        <f t="shared" si="19"/>
        <v>12000</v>
      </c>
      <c r="O169"/>
    </row>
    <row r="170" spans="1:15" ht="17.25" customHeight="1" x14ac:dyDescent="0.25">
      <c r="A170" s="70" t="s">
        <v>168</v>
      </c>
      <c r="B170" s="31">
        <v>0</v>
      </c>
      <c r="C170" s="31">
        <v>0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14">
        <f t="shared" si="19"/>
        <v>0</v>
      </c>
      <c r="O170"/>
    </row>
    <row r="171" spans="1:15" ht="17.25" customHeight="1" x14ac:dyDescent="0.25">
      <c r="A171" s="70" t="s">
        <v>169</v>
      </c>
      <c r="B171" s="31">
        <v>0</v>
      </c>
      <c r="C171" s="31">
        <v>0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14">
        <f t="shared" si="19"/>
        <v>0</v>
      </c>
      <c r="O171"/>
    </row>
    <row r="172" spans="1:15" ht="17.25" customHeight="1" x14ac:dyDescent="0.25">
      <c r="A172" s="70" t="s">
        <v>170</v>
      </c>
      <c r="B172" s="31">
        <v>0</v>
      </c>
      <c r="C172" s="31">
        <v>0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14">
        <f>SUM(B172:M172)</f>
        <v>0</v>
      </c>
      <c r="O172"/>
    </row>
    <row r="173" spans="1:15" ht="17.25" customHeight="1" x14ac:dyDescent="0.25">
      <c r="A173" s="70" t="s">
        <v>171</v>
      </c>
      <c r="B173" s="31">
        <v>0</v>
      </c>
      <c r="C173" s="31">
        <v>0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14">
        <f t="shared" ref="N173:N186" si="20">SUM(B173:M173)</f>
        <v>0</v>
      </c>
      <c r="O173"/>
    </row>
    <row r="174" spans="1:15" ht="17.25" customHeight="1" x14ac:dyDescent="0.25">
      <c r="A174" s="70" t="s">
        <v>172</v>
      </c>
      <c r="B174" s="31">
        <v>0</v>
      </c>
      <c r="C174" s="31">
        <v>0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14">
        <f t="shared" si="20"/>
        <v>0</v>
      </c>
      <c r="O174"/>
    </row>
    <row r="175" spans="1:15" ht="17.25" customHeight="1" x14ac:dyDescent="0.25">
      <c r="A175" s="70" t="s">
        <v>173</v>
      </c>
      <c r="B175" s="31">
        <v>0</v>
      </c>
      <c r="C175" s="31">
        <v>0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14">
        <f t="shared" si="20"/>
        <v>0</v>
      </c>
      <c r="O175"/>
    </row>
    <row r="176" spans="1:15" ht="17.25" customHeight="1" x14ac:dyDescent="0.25">
      <c r="A176" s="70" t="s">
        <v>174</v>
      </c>
      <c r="B176" s="31">
        <v>0</v>
      </c>
      <c r="C176" s="31">
        <v>0</v>
      </c>
      <c r="D176" s="31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14">
        <f t="shared" si="20"/>
        <v>0</v>
      </c>
      <c r="O176"/>
    </row>
    <row r="177" spans="1:15" ht="17.25" customHeight="1" x14ac:dyDescent="0.25">
      <c r="A177" s="70" t="s">
        <v>175</v>
      </c>
      <c r="B177" s="31">
        <v>0</v>
      </c>
      <c r="C177" s="31">
        <v>0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14">
        <f t="shared" si="20"/>
        <v>0</v>
      </c>
      <c r="O177"/>
    </row>
    <row r="178" spans="1:15" ht="15" x14ac:dyDescent="0.25">
      <c r="A178" s="61" t="s">
        <v>176</v>
      </c>
      <c r="B178" s="31">
        <v>0</v>
      </c>
      <c r="C178" s="31">
        <v>0</v>
      </c>
      <c r="D178" s="31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14">
        <f t="shared" si="20"/>
        <v>0</v>
      </c>
      <c r="O178"/>
    </row>
    <row r="179" spans="1:15" ht="15" x14ac:dyDescent="0.25">
      <c r="A179" s="61" t="s">
        <v>177</v>
      </c>
      <c r="B179" s="31">
        <v>0</v>
      </c>
      <c r="C179" s="31">
        <v>0</v>
      </c>
      <c r="D179" s="31">
        <v>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14">
        <f t="shared" si="20"/>
        <v>0</v>
      </c>
      <c r="O179"/>
    </row>
    <row r="180" spans="1:15" ht="15" x14ac:dyDescent="0.25">
      <c r="A180" s="61" t="s">
        <v>178</v>
      </c>
      <c r="B180" s="31">
        <v>0</v>
      </c>
      <c r="C180" s="31">
        <v>0</v>
      </c>
      <c r="D180" s="31">
        <v>0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14">
        <f t="shared" si="20"/>
        <v>0</v>
      </c>
      <c r="O180"/>
    </row>
    <row r="181" spans="1:15" ht="15" x14ac:dyDescent="0.25">
      <c r="A181" s="61" t="s">
        <v>179</v>
      </c>
      <c r="B181" s="31">
        <v>0</v>
      </c>
      <c r="C181" s="31">
        <v>0</v>
      </c>
      <c r="D181" s="31">
        <v>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14">
        <f t="shared" si="20"/>
        <v>0</v>
      </c>
      <c r="O181"/>
    </row>
    <row r="182" spans="1:15" ht="15" x14ac:dyDescent="0.25">
      <c r="A182" s="61" t="s">
        <v>180</v>
      </c>
      <c r="B182" s="31">
        <v>0</v>
      </c>
      <c r="C182" s="31">
        <v>0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14">
        <f t="shared" si="20"/>
        <v>0</v>
      </c>
      <c r="O182"/>
    </row>
    <row r="183" spans="1:15" ht="15" x14ac:dyDescent="0.25">
      <c r="A183" s="61" t="s">
        <v>181</v>
      </c>
      <c r="B183" s="31">
        <v>0</v>
      </c>
      <c r="C183" s="31">
        <v>0</v>
      </c>
      <c r="D183" s="31">
        <v>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14">
        <f t="shared" si="20"/>
        <v>0</v>
      </c>
      <c r="O183"/>
    </row>
    <row r="184" spans="1:15" ht="15" x14ac:dyDescent="0.25">
      <c r="A184" s="61" t="s">
        <v>182</v>
      </c>
      <c r="B184" s="31">
        <v>0</v>
      </c>
      <c r="C184" s="31">
        <v>0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  <c r="N184" s="14">
        <f t="shared" si="20"/>
        <v>0</v>
      </c>
      <c r="O184"/>
    </row>
    <row r="185" spans="1:15" ht="15" x14ac:dyDescent="0.25">
      <c r="A185" s="61" t="s">
        <v>183</v>
      </c>
      <c r="B185" s="31">
        <v>0</v>
      </c>
      <c r="C185" s="31">
        <v>0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14">
        <f t="shared" si="20"/>
        <v>0</v>
      </c>
      <c r="O185"/>
    </row>
    <row r="186" spans="1:15" ht="15" x14ac:dyDescent="0.25">
      <c r="A186" s="61" t="s">
        <v>184</v>
      </c>
      <c r="B186" s="31">
        <v>0</v>
      </c>
      <c r="C186" s="31">
        <v>0</v>
      </c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14">
        <f t="shared" si="20"/>
        <v>0</v>
      </c>
      <c r="O186"/>
    </row>
    <row r="187" spans="1:15" x14ac:dyDescent="0.2">
      <c r="A187" s="15" t="s">
        <v>28</v>
      </c>
      <c r="B187" s="31">
        <f>SUM(B156:B186)</f>
        <v>0</v>
      </c>
      <c r="C187" s="31">
        <f>SUM(C156:C186)</f>
        <v>12000</v>
      </c>
      <c r="D187" s="31">
        <f t="shared" ref="D187:M187" si="21">SUM(D156:D186)</f>
        <v>0</v>
      </c>
      <c r="E187" s="31">
        <f t="shared" si="21"/>
        <v>0</v>
      </c>
      <c r="F187" s="31">
        <f t="shared" si="21"/>
        <v>0</v>
      </c>
      <c r="G187" s="31">
        <f t="shared" si="21"/>
        <v>0</v>
      </c>
      <c r="H187" s="31">
        <f t="shared" si="21"/>
        <v>0</v>
      </c>
      <c r="I187" s="31">
        <f t="shared" si="21"/>
        <v>0</v>
      </c>
      <c r="J187" s="31">
        <f t="shared" si="21"/>
        <v>0</v>
      </c>
      <c r="K187" s="31">
        <f t="shared" si="21"/>
        <v>0</v>
      </c>
      <c r="L187" s="31">
        <f t="shared" si="21"/>
        <v>0</v>
      </c>
      <c r="M187" s="31">
        <f t="shared" si="21"/>
        <v>0</v>
      </c>
      <c r="N187" s="14">
        <f>SUM(N156:N186)</f>
        <v>12000</v>
      </c>
    </row>
    <row r="188" spans="1:15" x14ac:dyDescent="0.2">
      <c r="A188" s="15"/>
      <c r="N188" s="14"/>
    </row>
    <row r="189" spans="1:15" x14ac:dyDescent="0.2">
      <c r="A189" s="22" t="s">
        <v>29</v>
      </c>
      <c r="N189" s="14"/>
    </row>
    <row r="190" spans="1:15" ht="15" x14ac:dyDescent="0.25">
      <c r="A190" s="61" t="s">
        <v>154</v>
      </c>
      <c r="B190" s="31">
        <v>0</v>
      </c>
      <c r="C190" s="31">
        <v>0</v>
      </c>
      <c r="D190" s="31">
        <v>0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1">
        <v>0</v>
      </c>
      <c r="N190" s="14">
        <f>SUM(B190:M190)</f>
        <v>0</v>
      </c>
      <c r="O190"/>
    </row>
    <row r="191" spans="1:15" ht="15" x14ac:dyDescent="0.25">
      <c r="A191" s="61" t="s">
        <v>155</v>
      </c>
      <c r="B191" s="31">
        <v>0</v>
      </c>
      <c r="C191" s="31">
        <v>0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14">
        <f t="shared" ref="N191:N221" si="22">SUM(B191:M191)</f>
        <v>0</v>
      </c>
      <c r="O191"/>
    </row>
    <row r="192" spans="1:15" ht="15" x14ac:dyDescent="0.25">
      <c r="A192" s="61" t="s">
        <v>156</v>
      </c>
      <c r="B192" s="31">
        <v>0</v>
      </c>
      <c r="C192" s="31">
        <v>0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14">
        <f t="shared" si="22"/>
        <v>0</v>
      </c>
      <c r="O192"/>
    </row>
    <row r="193" spans="1:15" ht="15" x14ac:dyDescent="0.25">
      <c r="A193" s="61" t="s">
        <v>157</v>
      </c>
      <c r="B193" s="31">
        <v>0</v>
      </c>
      <c r="C193" s="31">
        <v>0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14">
        <f t="shared" si="22"/>
        <v>0</v>
      </c>
      <c r="O193"/>
    </row>
    <row r="194" spans="1:15" ht="15" x14ac:dyDescent="0.25">
      <c r="A194" s="61" t="s">
        <v>158</v>
      </c>
      <c r="B194" s="31">
        <v>0</v>
      </c>
      <c r="C194" s="31">
        <v>0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14">
        <f t="shared" si="22"/>
        <v>0</v>
      </c>
      <c r="O194"/>
    </row>
    <row r="195" spans="1:15" ht="15" x14ac:dyDescent="0.25">
      <c r="A195" s="61" t="s">
        <v>159</v>
      </c>
      <c r="B195" s="31">
        <v>0</v>
      </c>
      <c r="C195" s="31">
        <v>0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14">
        <f t="shared" si="22"/>
        <v>0</v>
      </c>
      <c r="O195"/>
    </row>
    <row r="196" spans="1:15" ht="15" x14ac:dyDescent="0.25">
      <c r="A196" s="61" t="s">
        <v>160</v>
      </c>
      <c r="B196" s="31">
        <v>0</v>
      </c>
      <c r="C196" s="31">
        <v>0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14">
        <f t="shared" si="22"/>
        <v>0</v>
      </c>
      <c r="O196"/>
    </row>
    <row r="197" spans="1:15" ht="15" x14ac:dyDescent="0.25">
      <c r="A197" s="61" t="s">
        <v>161</v>
      </c>
      <c r="B197" s="31">
        <v>0</v>
      </c>
      <c r="C197" s="31">
        <v>0</v>
      </c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14">
        <f t="shared" si="22"/>
        <v>0</v>
      </c>
      <c r="O197"/>
    </row>
    <row r="198" spans="1:15" ht="15" x14ac:dyDescent="0.25">
      <c r="A198" s="61" t="s">
        <v>162</v>
      </c>
      <c r="B198" s="31">
        <v>0</v>
      </c>
      <c r="C198" s="31">
        <v>0</v>
      </c>
      <c r="D198" s="31">
        <v>0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14">
        <f t="shared" si="22"/>
        <v>0</v>
      </c>
      <c r="O198"/>
    </row>
    <row r="199" spans="1:15" ht="15" x14ac:dyDescent="0.25">
      <c r="A199" s="61" t="s">
        <v>163</v>
      </c>
      <c r="B199" s="31">
        <v>0</v>
      </c>
      <c r="C199" s="31">
        <v>0</v>
      </c>
      <c r="D199" s="31">
        <v>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14">
        <f t="shared" si="22"/>
        <v>0</v>
      </c>
      <c r="O199"/>
    </row>
    <row r="200" spans="1:15" ht="15" x14ac:dyDescent="0.25">
      <c r="A200" s="61" t="s">
        <v>164</v>
      </c>
      <c r="B200" s="31">
        <v>0</v>
      </c>
      <c r="C200" s="31">
        <v>0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14">
        <f t="shared" si="22"/>
        <v>0</v>
      </c>
      <c r="O200"/>
    </row>
    <row r="201" spans="1:15" ht="15" x14ac:dyDescent="0.25">
      <c r="A201" s="61" t="s">
        <v>165</v>
      </c>
      <c r="B201" s="31">
        <v>0</v>
      </c>
      <c r="C201" s="31">
        <v>0</v>
      </c>
      <c r="D201" s="31">
        <v>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14">
        <f t="shared" si="22"/>
        <v>0</v>
      </c>
      <c r="O201"/>
    </row>
    <row r="202" spans="1:15" ht="15" x14ac:dyDescent="0.25">
      <c r="A202" s="70" t="s">
        <v>166</v>
      </c>
      <c r="B202" s="31">
        <v>0</v>
      </c>
      <c r="C202" s="31">
        <v>0</v>
      </c>
      <c r="D202" s="31">
        <v>0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14">
        <f t="shared" si="22"/>
        <v>0</v>
      </c>
      <c r="O202" s="52"/>
    </row>
    <row r="203" spans="1:15" ht="15" x14ac:dyDescent="0.25">
      <c r="A203" s="70" t="s">
        <v>167</v>
      </c>
      <c r="B203" s="31">
        <v>0</v>
      </c>
      <c r="C203" s="31">
        <v>44689</v>
      </c>
      <c r="D203" s="31">
        <v>12474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14">
        <f t="shared" si="22"/>
        <v>57163</v>
      </c>
      <c r="O203" s="52"/>
    </row>
    <row r="204" spans="1:15" ht="15" x14ac:dyDescent="0.25">
      <c r="A204" s="70" t="s">
        <v>168</v>
      </c>
      <c r="B204" s="31">
        <v>0</v>
      </c>
      <c r="C204" s="31">
        <v>0</v>
      </c>
      <c r="D204" s="31">
        <v>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14">
        <f t="shared" si="22"/>
        <v>0</v>
      </c>
      <c r="O204" s="52"/>
    </row>
    <row r="205" spans="1:15" ht="17.25" customHeight="1" x14ac:dyDescent="0.25">
      <c r="A205" s="70" t="s">
        <v>169</v>
      </c>
      <c r="B205" s="31">
        <v>0</v>
      </c>
      <c r="C205" s="31">
        <v>0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14">
        <f t="shared" si="22"/>
        <v>0</v>
      </c>
      <c r="O205"/>
    </row>
    <row r="206" spans="1:15" ht="17.25" customHeight="1" x14ac:dyDescent="0.25">
      <c r="A206" s="70" t="s">
        <v>170</v>
      </c>
      <c r="B206" s="31">
        <v>0</v>
      </c>
      <c r="C206" s="31">
        <v>0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14">
        <f t="shared" si="22"/>
        <v>0</v>
      </c>
      <c r="O206"/>
    </row>
    <row r="207" spans="1:15" ht="17.25" customHeight="1" x14ac:dyDescent="0.25">
      <c r="A207" s="70" t="s">
        <v>171</v>
      </c>
      <c r="B207" s="31">
        <v>0</v>
      </c>
      <c r="C207" s="31">
        <v>0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14">
        <f t="shared" si="22"/>
        <v>0</v>
      </c>
      <c r="O207"/>
    </row>
    <row r="208" spans="1:15" ht="17.25" customHeight="1" x14ac:dyDescent="0.25">
      <c r="A208" s="70" t="s">
        <v>172</v>
      </c>
      <c r="B208" s="31">
        <v>0</v>
      </c>
      <c r="C208" s="31">
        <v>0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14">
        <f t="shared" si="22"/>
        <v>0</v>
      </c>
      <c r="O208"/>
    </row>
    <row r="209" spans="1:15" ht="17.25" customHeight="1" x14ac:dyDescent="0.25">
      <c r="A209" s="70" t="s">
        <v>173</v>
      </c>
      <c r="B209" s="31">
        <v>0</v>
      </c>
      <c r="C209" s="31">
        <v>0</v>
      </c>
      <c r="D209" s="31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14">
        <f t="shared" si="22"/>
        <v>0</v>
      </c>
      <c r="O209"/>
    </row>
    <row r="210" spans="1:15" ht="17.25" customHeight="1" x14ac:dyDescent="0.25">
      <c r="A210" s="70" t="s">
        <v>174</v>
      </c>
      <c r="B210" s="31">
        <v>0</v>
      </c>
      <c r="C210" s="31">
        <v>0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14">
        <f t="shared" si="22"/>
        <v>0</v>
      </c>
      <c r="O210"/>
    </row>
    <row r="211" spans="1:15" ht="17.25" customHeight="1" x14ac:dyDescent="0.25">
      <c r="A211" s="70" t="s">
        <v>175</v>
      </c>
      <c r="B211" s="31">
        <v>0</v>
      </c>
      <c r="C211" s="31">
        <v>0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14">
        <f t="shared" si="22"/>
        <v>0</v>
      </c>
      <c r="O211"/>
    </row>
    <row r="212" spans="1:15" ht="15" x14ac:dyDescent="0.25">
      <c r="A212" s="61" t="s">
        <v>176</v>
      </c>
      <c r="B212" s="31">
        <v>0</v>
      </c>
      <c r="C212" s="31">
        <v>0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14">
        <f t="shared" si="22"/>
        <v>0</v>
      </c>
      <c r="O212"/>
    </row>
    <row r="213" spans="1:15" ht="15" x14ac:dyDescent="0.25">
      <c r="A213" s="61" t="s">
        <v>177</v>
      </c>
      <c r="B213" s="31">
        <v>0</v>
      </c>
      <c r="C213" s="31">
        <v>0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14">
        <f t="shared" si="22"/>
        <v>0</v>
      </c>
      <c r="O213"/>
    </row>
    <row r="214" spans="1:15" ht="15" x14ac:dyDescent="0.25">
      <c r="A214" s="61" t="s">
        <v>178</v>
      </c>
      <c r="B214" s="31">
        <v>0</v>
      </c>
      <c r="C214" s="31">
        <v>0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14">
        <f t="shared" si="22"/>
        <v>0</v>
      </c>
      <c r="O214"/>
    </row>
    <row r="215" spans="1:15" ht="15" x14ac:dyDescent="0.25">
      <c r="A215" s="61" t="s">
        <v>179</v>
      </c>
      <c r="B215" s="31">
        <v>0</v>
      </c>
      <c r="C215" s="31">
        <v>0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14">
        <f t="shared" si="22"/>
        <v>0</v>
      </c>
      <c r="O215"/>
    </row>
    <row r="216" spans="1:15" ht="15" x14ac:dyDescent="0.25">
      <c r="A216" s="61" t="s">
        <v>180</v>
      </c>
      <c r="B216" s="31">
        <v>0</v>
      </c>
      <c r="C216" s="31">
        <v>0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14">
        <f t="shared" si="22"/>
        <v>0</v>
      </c>
      <c r="O216"/>
    </row>
    <row r="217" spans="1:15" ht="15" x14ac:dyDescent="0.25">
      <c r="A217" s="61" t="s">
        <v>181</v>
      </c>
      <c r="B217" s="31">
        <v>0</v>
      </c>
      <c r="C217" s="31">
        <v>0</v>
      </c>
      <c r="D217" s="31">
        <v>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14">
        <f t="shared" si="22"/>
        <v>0</v>
      </c>
      <c r="O217"/>
    </row>
    <row r="218" spans="1:15" ht="15" x14ac:dyDescent="0.25">
      <c r="A218" s="61" t="s">
        <v>182</v>
      </c>
      <c r="B218" s="31">
        <v>0</v>
      </c>
      <c r="C218" s="31">
        <v>0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14">
        <f t="shared" si="22"/>
        <v>0</v>
      </c>
      <c r="O218"/>
    </row>
    <row r="219" spans="1:15" ht="15" x14ac:dyDescent="0.25">
      <c r="A219" s="61" t="s">
        <v>183</v>
      </c>
      <c r="B219" s="31">
        <v>0</v>
      </c>
      <c r="C219" s="31">
        <v>0</v>
      </c>
      <c r="D219" s="31">
        <v>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14">
        <f t="shared" si="22"/>
        <v>0</v>
      </c>
      <c r="O219"/>
    </row>
    <row r="220" spans="1:15" ht="15" x14ac:dyDescent="0.25">
      <c r="A220" s="61" t="s">
        <v>184</v>
      </c>
      <c r="B220" s="31">
        <v>0</v>
      </c>
      <c r="C220" s="31">
        <v>0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14">
        <f t="shared" si="22"/>
        <v>0</v>
      </c>
      <c r="O220"/>
    </row>
    <row r="221" spans="1:15" x14ac:dyDescent="0.2">
      <c r="A221" s="15" t="s">
        <v>28</v>
      </c>
      <c r="B221" s="31">
        <f>SUM(B190:B220)</f>
        <v>0</v>
      </c>
      <c r="C221" s="31">
        <f t="shared" ref="C221:M221" si="23">SUM(C190:C220)</f>
        <v>44689</v>
      </c>
      <c r="D221" s="31">
        <f t="shared" si="23"/>
        <v>12474</v>
      </c>
      <c r="E221" s="31">
        <f t="shared" si="23"/>
        <v>0</v>
      </c>
      <c r="F221" s="31">
        <f t="shared" si="23"/>
        <v>0</v>
      </c>
      <c r="G221" s="31">
        <f t="shared" si="23"/>
        <v>0</v>
      </c>
      <c r="H221" s="31">
        <f t="shared" si="23"/>
        <v>0</v>
      </c>
      <c r="I221" s="31">
        <f t="shared" si="23"/>
        <v>0</v>
      </c>
      <c r="J221" s="31">
        <f t="shared" si="23"/>
        <v>0</v>
      </c>
      <c r="K221" s="31">
        <f t="shared" si="23"/>
        <v>0</v>
      </c>
      <c r="L221" s="31">
        <f t="shared" si="23"/>
        <v>0</v>
      </c>
      <c r="M221" s="31">
        <f t="shared" si="23"/>
        <v>0</v>
      </c>
      <c r="N221" s="14">
        <f t="shared" si="22"/>
        <v>57163</v>
      </c>
    </row>
    <row r="222" spans="1:15" x14ac:dyDescent="0.2">
      <c r="A222" s="15"/>
      <c r="N222" s="14"/>
    </row>
    <row r="223" spans="1:15" ht="16.5" thickBot="1" x14ac:dyDescent="0.3">
      <c r="A223" s="19" t="s">
        <v>15</v>
      </c>
      <c r="B223" s="35">
        <f t="shared" ref="B223:M223" si="24">+B221+B187+B153</f>
        <v>77881.42</v>
      </c>
      <c r="C223" s="35">
        <f t="shared" si="24"/>
        <v>2269102</v>
      </c>
      <c r="D223" s="35">
        <f t="shared" si="24"/>
        <v>248672</v>
      </c>
      <c r="E223" s="35">
        <f t="shared" si="24"/>
        <v>0</v>
      </c>
      <c r="F223" s="35">
        <f t="shared" si="24"/>
        <v>0</v>
      </c>
      <c r="G223" s="35">
        <f t="shared" si="24"/>
        <v>0</v>
      </c>
      <c r="H223" s="35">
        <f t="shared" si="24"/>
        <v>0</v>
      </c>
      <c r="I223" s="35">
        <f t="shared" si="24"/>
        <v>0</v>
      </c>
      <c r="J223" s="35">
        <f t="shared" si="24"/>
        <v>0</v>
      </c>
      <c r="K223" s="35">
        <f t="shared" si="24"/>
        <v>0</v>
      </c>
      <c r="L223" s="35">
        <f t="shared" si="24"/>
        <v>0</v>
      </c>
      <c r="M223" s="35">
        <f t="shared" si="24"/>
        <v>0</v>
      </c>
      <c r="N223" s="20">
        <f>+N221+N154+N187+N153</f>
        <v>2595655.42</v>
      </c>
    </row>
    <row r="224" spans="1:15" ht="16.5" thickBot="1" x14ac:dyDescent="0.3">
      <c r="A224" s="4"/>
    </row>
    <row r="225" spans="1:15" x14ac:dyDescent="0.2">
      <c r="A225" s="5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7" t="s">
        <v>0</v>
      </c>
    </row>
    <row r="226" spans="1:15" ht="13.5" thickBot="1" x14ac:dyDescent="0.25">
      <c r="A226" s="21" t="s">
        <v>146</v>
      </c>
      <c r="B226" s="34" t="s">
        <v>2</v>
      </c>
      <c r="C226" s="34" t="s">
        <v>3</v>
      </c>
      <c r="D226" s="34" t="s">
        <v>4</v>
      </c>
      <c r="E226" s="34" t="s">
        <v>5</v>
      </c>
      <c r="F226" s="34" t="s">
        <v>6</v>
      </c>
      <c r="G226" s="34" t="s">
        <v>7</v>
      </c>
      <c r="H226" s="34" t="s">
        <v>8</v>
      </c>
      <c r="I226" s="34" t="s">
        <v>9</v>
      </c>
      <c r="J226" s="34" t="s">
        <v>10</v>
      </c>
      <c r="K226" s="34" t="s">
        <v>11</v>
      </c>
      <c r="L226" s="34" t="s">
        <v>12</v>
      </c>
      <c r="M226" s="34" t="s">
        <v>13</v>
      </c>
      <c r="N226" s="10" t="s">
        <v>14</v>
      </c>
    </row>
    <row r="227" spans="1:15" x14ac:dyDescent="0.2">
      <c r="A227" s="65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53"/>
    </row>
    <row r="228" spans="1:15" x14ac:dyDescent="0.2">
      <c r="A228" s="22" t="s">
        <v>31</v>
      </c>
      <c r="B228" s="31">
        <f>1666.53-B253-B278</f>
        <v>1666.53</v>
      </c>
      <c r="C228" s="31">
        <f>17809-C253-C278</f>
        <v>17809</v>
      </c>
      <c r="D228" s="31">
        <f>207400-D253-D278</f>
        <v>207400</v>
      </c>
      <c r="E228" s="31">
        <f t="shared" ref="E228:M228" si="25">0-E253-E278</f>
        <v>0</v>
      </c>
      <c r="F228" s="31">
        <f t="shared" si="25"/>
        <v>0</v>
      </c>
      <c r="G228" s="31">
        <f t="shared" si="25"/>
        <v>0</v>
      </c>
      <c r="H228" s="31">
        <f t="shared" si="25"/>
        <v>0</v>
      </c>
      <c r="I228" s="31">
        <f t="shared" si="25"/>
        <v>0</v>
      </c>
      <c r="J228" s="31">
        <f t="shared" si="25"/>
        <v>0</v>
      </c>
      <c r="K228" s="31">
        <f t="shared" si="25"/>
        <v>0</v>
      </c>
      <c r="L228" s="31">
        <f t="shared" si="25"/>
        <v>0</v>
      </c>
      <c r="M228" s="31">
        <f t="shared" si="25"/>
        <v>0</v>
      </c>
      <c r="N228" s="14">
        <f>SUM(B228:M228)</f>
        <v>226875.53</v>
      </c>
    </row>
    <row r="229" spans="1:15" x14ac:dyDescent="0.2">
      <c r="A229" s="15" t="s">
        <v>83</v>
      </c>
      <c r="N229" s="14">
        <f>SUM(B229:M229)</f>
        <v>0</v>
      </c>
    </row>
    <row r="230" spans="1:15" x14ac:dyDescent="0.2">
      <c r="A230" s="22" t="s">
        <v>30</v>
      </c>
      <c r="N230" s="14"/>
    </row>
    <row r="231" spans="1:15" ht="15" x14ac:dyDescent="0.25">
      <c r="A231" s="61" t="s">
        <v>114</v>
      </c>
      <c r="B231" s="31">
        <v>0</v>
      </c>
      <c r="C231" s="31">
        <v>0</v>
      </c>
      <c r="D231" s="31">
        <v>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14">
        <f t="shared" ref="N231:N246" si="26">SUM(B231:M231)</f>
        <v>0</v>
      </c>
      <c r="O231"/>
    </row>
    <row r="232" spans="1:15" ht="15" x14ac:dyDescent="0.25">
      <c r="A232" s="61" t="s">
        <v>115</v>
      </c>
      <c r="B232" s="31">
        <v>0</v>
      </c>
      <c r="C232" s="31">
        <v>0</v>
      </c>
      <c r="D232" s="31">
        <v>0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1">
        <v>0</v>
      </c>
      <c r="M232" s="31">
        <v>0</v>
      </c>
      <c r="N232" s="14">
        <f t="shared" si="26"/>
        <v>0</v>
      </c>
      <c r="O232"/>
    </row>
    <row r="233" spans="1:15" ht="15" x14ac:dyDescent="0.25">
      <c r="A233" s="61" t="s">
        <v>116</v>
      </c>
      <c r="B233" s="31">
        <v>0</v>
      </c>
      <c r="C233" s="31">
        <v>0</v>
      </c>
      <c r="D233" s="31">
        <v>0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14">
        <f t="shared" si="26"/>
        <v>0</v>
      </c>
      <c r="O233"/>
    </row>
    <row r="234" spans="1:15" ht="15" x14ac:dyDescent="0.25">
      <c r="A234" s="61" t="s">
        <v>117</v>
      </c>
      <c r="B234" s="31">
        <v>0</v>
      </c>
      <c r="C234" s="31">
        <v>0</v>
      </c>
      <c r="D234" s="31">
        <v>0</v>
      </c>
      <c r="E234" s="31">
        <v>0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  <c r="K234" s="31">
        <v>0</v>
      </c>
      <c r="L234" s="31">
        <v>0</v>
      </c>
      <c r="M234" s="31">
        <v>0</v>
      </c>
      <c r="N234" s="14">
        <f t="shared" si="26"/>
        <v>0</v>
      </c>
      <c r="O234"/>
    </row>
    <row r="235" spans="1:15" ht="15" x14ac:dyDescent="0.25">
      <c r="A235" s="61" t="s">
        <v>118</v>
      </c>
      <c r="B235" s="31">
        <v>0</v>
      </c>
      <c r="C235" s="31">
        <v>0</v>
      </c>
      <c r="D235" s="31">
        <v>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  <c r="N235" s="14">
        <f t="shared" si="26"/>
        <v>0</v>
      </c>
      <c r="O235"/>
    </row>
    <row r="236" spans="1:15" ht="15" x14ac:dyDescent="0.25">
      <c r="A236" s="61" t="s">
        <v>119</v>
      </c>
      <c r="B236" s="31">
        <v>0</v>
      </c>
      <c r="C236" s="31">
        <v>0</v>
      </c>
      <c r="D236" s="31">
        <v>0</v>
      </c>
      <c r="E236" s="31">
        <v>0</v>
      </c>
      <c r="F236" s="31">
        <v>0</v>
      </c>
      <c r="G236" s="31">
        <v>0</v>
      </c>
      <c r="H236" s="31">
        <v>0</v>
      </c>
      <c r="I236" s="31">
        <v>0</v>
      </c>
      <c r="J236" s="31">
        <v>0</v>
      </c>
      <c r="K236" s="31">
        <v>0</v>
      </c>
      <c r="L236" s="31">
        <v>0</v>
      </c>
      <c r="M236" s="31">
        <v>0</v>
      </c>
      <c r="N236" s="14">
        <f t="shared" si="26"/>
        <v>0</v>
      </c>
      <c r="O236"/>
    </row>
    <row r="237" spans="1:15" ht="15" x14ac:dyDescent="0.25">
      <c r="A237" s="61" t="s">
        <v>120</v>
      </c>
      <c r="B237" s="31">
        <v>0</v>
      </c>
      <c r="C237" s="31">
        <v>0</v>
      </c>
      <c r="D237" s="31">
        <v>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14">
        <f t="shared" si="26"/>
        <v>0</v>
      </c>
      <c r="O237"/>
    </row>
    <row r="238" spans="1:15" ht="15" x14ac:dyDescent="0.25">
      <c r="A238" s="61" t="s">
        <v>121</v>
      </c>
      <c r="B238" s="31">
        <v>0</v>
      </c>
      <c r="C238" s="31">
        <v>0</v>
      </c>
      <c r="D238" s="31">
        <v>0</v>
      </c>
      <c r="E238" s="31">
        <v>0</v>
      </c>
      <c r="F238" s="31">
        <v>0</v>
      </c>
      <c r="G238" s="31">
        <v>0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31">
        <v>0</v>
      </c>
      <c r="N238" s="14">
        <f t="shared" si="26"/>
        <v>0</v>
      </c>
      <c r="O238"/>
    </row>
    <row r="239" spans="1:15" ht="15" x14ac:dyDescent="0.25">
      <c r="A239" s="61" t="s">
        <v>122</v>
      </c>
      <c r="B239" s="31">
        <v>0</v>
      </c>
      <c r="C239" s="31">
        <v>0</v>
      </c>
      <c r="D239" s="31">
        <v>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14">
        <f t="shared" si="26"/>
        <v>0</v>
      </c>
      <c r="O239"/>
    </row>
    <row r="240" spans="1:15" ht="15" x14ac:dyDescent="0.25">
      <c r="A240" s="61" t="s">
        <v>124</v>
      </c>
      <c r="B240" s="31">
        <v>0</v>
      </c>
      <c r="C240" s="31">
        <v>0</v>
      </c>
      <c r="D240" s="31">
        <v>0</v>
      </c>
      <c r="E240" s="31">
        <v>0</v>
      </c>
      <c r="F240" s="31">
        <v>0</v>
      </c>
      <c r="G240" s="31">
        <v>0</v>
      </c>
      <c r="H240" s="31">
        <v>0</v>
      </c>
      <c r="I240" s="31">
        <v>0</v>
      </c>
      <c r="J240" s="31">
        <v>0</v>
      </c>
      <c r="K240" s="31">
        <v>0</v>
      </c>
      <c r="L240" s="31">
        <v>0</v>
      </c>
      <c r="M240" s="31">
        <v>0</v>
      </c>
      <c r="N240" s="14">
        <f t="shared" si="26"/>
        <v>0</v>
      </c>
      <c r="O240"/>
    </row>
    <row r="241" spans="1:15" ht="15" x14ac:dyDescent="0.25">
      <c r="A241" s="61" t="s">
        <v>125</v>
      </c>
      <c r="B241" s="31">
        <v>0</v>
      </c>
      <c r="C241" s="31">
        <v>0</v>
      </c>
      <c r="D241" s="31">
        <v>0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1">
        <v>0</v>
      </c>
      <c r="M241" s="31">
        <v>0</v>
      </c>
      <c r="N241" s="14">
        <f t="shared" si="26"/>
        <v>0</v>
      </c>
      <c r="O241"/>
    </row>
    <row r="242" spans="1:15" ht="15" x14ac:dyDescent="0.25">
      <c r="A242" s="61" t="s">
        <v>126</v>
      </c>
      <c r="B242" s="31">
        <v>0</v>
      </c>
      <c r="C242" s="31">
        <v>0</v>
      </c>
      <c r="D242" s="31">
        <v>0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14">
        <f t="shared" si="26"/>
        <v>0</v>
      </c>
      <c r="O242"/>
    </row>
    <row r="243" spans="1:15" ht="17.25" customHeight="1" x14ac:dyDescent="0.25">
      <c r="A243" s="70" t="s">
        <v>127</v>
      </c>
      <c r="B243" s="31">
        <v>0</v>
      </c>
      <c r="C243" s="31">
        <v>0</v>
      </c>
      <c r="D243" s="31">
        <v>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14">
        <f t="shared" si="26"/>
        <v>0</v>
      </c>
      <c r="O243"/>
    </row>
    <row r="244" spans="1:15" ht="17.25" customHeight="1" x14ac:dyDescent="0.25">
      <c r="A244" s="70" t="s">
        <v>129</v>
      </c>
      <c r="B244" s="31">
        <v>0</v>
      </c>
      <c r="C244" s="31">
        <v>0</v>
      </c>
      <c r="D244" s="31">
        <v>0</v>
      </c>
      <c r="E244" s="31">
        <v>0</v>
      </c>
      <c r="F244" s="31">
        <v>0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14">
        <f t="shared" si="26"/>
        <v>0</v>
      </c>
      <c r="O244"/>
    </row>
    <row r="245" spans="1:15" ht="17.25" customHeight="1" x14ac:dyDescent="0.25">
      <c r="A245" s="70" t="s">
        <v>130</v>
      </c>
      <c r="B245" s="31">
        <v>0</v>
      </c>
      <c r="C245" s="31">
        <v>0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14">
        <f t="shared" si="26"/>
        <v>0</v>
      </c>
      <c r="O245"/>
    </row>
    <row r="246" spans="1:15" ht="17.25" customHeight="1" x14ac:dyDescent="0.25">
      <c r="A246" s="70" t="s">
        <v>131</v>
      </c>
      <c r="B246" s="31">
        <v>0</v>
      </c>
      <c r="C246" s="31">
        <v>0</v>
      </c>
      <c r="D246" s="31">
        <v>0</v>
      </c>
      <c r="E246" s="31">
        <v>0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14">
        <f t="shared" si="26"/>
        <v>0</v>
      </c>
      <c r="O246"/>
    </row>
    <row r="247" spans="1:15" ht="17.25" customHeight="1" x14ac:dyDescent="0.25">
      <c r="A247" s="70" t="s">
        <v>137</v>
      </c>
      <c r="B247" s="31">
        <v>0</v>
      </c>
      <c r="C247" s="31">
        <v>0</v>
      </c>
      <c r="D247" s="31">
        <v>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14">
        <f>SUM(B247:M247)</f>
        <v>0</v>
      </c>
      <c r="O247"/>
    </row>
    <row r="248" spans="1:15" ht="17.25" customHeight="1" x14ac:dyDescent="0.25">
      <c r="A248" s="70" t="s">
        <v>132</v>
      </c>
      <c r="B248" s="31">
        <v>0</v>
      </c>
      <c r="C248" s="31">
        <v>0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14">
        <f t="shared" ref="N248:N252" si="27">SUM(B248:M248)</f>
        <v>0</v>
      </c>
      <c r="O248"/>
    </row>
    <row r="249" spans="1:15" ht="17.25" customHeight="1" x14ac:dyDescent="0.25">
      <c r="A249" s="70" t="s">
        <v>136</v>
      </c>
      <c r="B249" s="31">
        <v>0</v>
      </c>
      <c r="C249" s="31">
        <v>0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14">
        <f t="shared" si="27"/>
        <v>0</v>
      </c>
      <c r="O249"/>
    </row>
    <row r="250" spans="1:15" ht="17.25" customHeight="1" x14ac:dyDescent="0.25">
      <c r="A250" s="70" t="s">
        <v>138</v>
      </c>
      <c r="B250" s="31">
        <v>0</v>
      </c>
      <c r="C250" s="31">
        <v>0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1">
        <v>0</v>
      </c>
      <c r="M250" s="31">
        <v>0</v>
      </c>
      <c r="N250" s="14">
        <f t="shared" si="27"/>
        <v>0</v>
      </c>
      <c r="O250"/>
    </row>
    <row r="251" spans="1:15" ht="17.25" customHeight="1" x14ac:dyDescent="0.25">
      <c r="A251" s="70" t="s">
        <v>139</v>
      </c>
      <c r="B251" s="31">
        <v>0</v>
      </c>
      <c r="C251" s="31">
        <v>0</v>
      </c>
      <c r="D251" s="31">
        <v>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14">
        <f t="shared" si="27"/>
        <v>0</v>
      </c>
      <c r="O251"/>
    </row>
    <row r="252" spans="1:15" ht="17.25" customHeight="1" x14ac:dyDescent="0.25">
      <c r="A252" s="70" t="s">
        <v>141</v>
      </c>
      <c r="B252" s="31">
        <v>0</v>
      </c>
      <c r="C252" s="31">
        <v>0</v>
      </c>
      <c r="D252" s="31">
        <v>0</v>
      </c>
      <c r="E252" s="31">
        <v>0</v>
      </c>
      <c r="F252" s="31">
        <v>0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0</v>
      </c>
      <c r="M252" s="31">
        <v>0</v>
      </c>
      <c r="N252" s="14">
        <f t="shared" si="27"/>
        <v>0</v>
      </c>
      <c r="O252"/>
    </row>
    <row r="253" spans="1:15" x14ac:dyDescent="0.2">
      <c r="A253" s="15" t="s">
        <v>28</v>
      </c>
      <c r="B253" s="31">
        <f>SUM(B231:B252)</f>
        <v>0</v>
      </c>
      <c r="C253" s="31">
        <f t="shared" ref="C253:N253" si="28">SUM(C231:C252)</f>
        <v>0</v>
      </c>
      <c r="D253" s="31">
        <f t="shared" si="28"/>
        <v>0</v>
      </c>
      <c r="E253" s="31">
        <f t="shared" si="28"/>
        <v>0</v>
      </c>
      <c r="F253" s="31">
        <f t="shared" si="28"/>
        <v>0</v>
      </c>
      <c r="G253" s="31">
        <f t="shared" si="28"/>
        <v>0</v>
      </c>
      <c r="H253" s="31">
        <f t="shared" si="28"/>
        <v>0</v>
      </c>
      <c r="I253" s="31">
        <f t="shared" si="28"/>
        <v>0</v>
      </c>
      <c r="J253" s="31">
        <f t="shared" si="28"/>
        <v>0</v>
      </c>
      <c r="K253" s="31">
        <f t="shared" si="28"/>
        <v>0</v>
      </c>
      <c r="L253" s="31">
        <f t="shared" si="28"/>
        <v>0</v>
      </c>
      <c r="M253" s="31">
        <f t="shared" si="28"/>
        <v>0</v>
      </c>
      <c r="N253" s="14">
        <f t="shared" si="28"/>
        <v>0</v>
      </c>
    </row>
    <row r="254" spans="1:15" x14ac:dyDescent="0.2">
      <c r="A254" s="15"/>
      <c r="N254" s="14"/>
    </row>
    <row r="255" spans="1:15" x14ac:dyDescent="0.2">
      <c r="A255" s="22" t="s">
        <v>29</v>
      </c>
      <c r="N255" s="14"/>
    </row>
    <row r="256" spans="1:15" ht="15" x14ac:dyDescent="0.25">
      <c r="A256" s="61" t="s">
        <v>114</v>
      </c>
      <c r="B256" s="31">
        <v>0</v>
      </c>
      <c r="C256" s="31">
        <v>0</v>
      </c>
      <c r="D256" s="31">
        <v>0</v>
      </c>
      <c r="E256" s="31">
        <v>0</v>
      </c>
      <c r="F256" s="31">
        <v>0</v>
      </c>
      <c r="G256" s="31">
        <v>0</v>
      </c>
      <c r="H256" s="31">
        <v>0</v>
      </c>
      <c r="I256" s="31">
        <v>0</v>
      </c>
      <c r="J256" s="31">
        <v>0</v>
      </c>
      <c r="K256" s="31">
        <v>0</v>
      </c>
      <c r="L256" s="31">
        <v>0</v>
      </c>
      <c r="M256" s="31">
        <v>0</v>
      </c>
      <c r="N256" s="14">
        <f t="shared" ref="N256:N270" si="29">SUM(B256:M256)</f>
        <v>0</v>
      </c>
      <c r="O256"/>
    </row>
    <row r="257" spans="1:15" ht="15" x14ac:dyDescent="0.25">
      <c r="A257" s="61" t="s">
        <v>115</v>
      </c>
      <c r="B257" s="31">
        <v>0</v>
      </c>
      <c r="C257" s="31">
        <v>0</v>
      </c>
      <c r="D257" s="31">
        <v>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14">
        <f t="shared" si="29"/>
        <v>0</v>
      </c>
      <c r="O257"/>
    </row>
    <row r="258" spans="1:15" ht="15" x14ac:dyDescent="0.25">
      <c r="A258" s="61" t="s">
        <v>116</v>
      </c>
      <c r="B258" s="31">
        <v>0</v>
      </c>
      <c r="C258" s="31">
        <v>0</v>
      </c>
      <c r="D258" s="31">
        <v>0</v>
      </c>
      <c r="E258" s="31">
        <v>0</v>
      </c>
      <c r="F258" s="31">
        <v>0</v>
      </c>
      <c r="G258" s="31">
        <v>0</v>
      </c>
      <c r="H258" s="31">
        <v>0</v>
      </c>
      <c r="I258" s="31">
        <v>0</v>
      </c>
      <c r="J258" s="31">
        <v>0</v>
      </c>
      <c r="K258" s="31">
        <v>0</v>
      </c>
      <c r="L258" s="31">
        <v>0</v>
      </c>
      <c r="M258" s="31">
        <v>0</v>
      </c>
      <c r="N258" s="14">
        <f t="shared" si="29"/>
        <v>0</v>
      </c>
      <c r="O258"/>
    </row>
    <row r="259" spans="1:15" ht="15" x14ac:dyDescent="0.25">
      <c r="A259" s="61" t="s">
        <v>117</v>
      </c>
      <c r="B259" s="31">
        <v>0</v>
      </c>
      <c r="C259" s="31">
        <v>0</v>
      </c>
      <c r="D259" s="31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14">
        <f t="shared" si="29"/>
        <v>0</v>
      </c>
      <c r="O259"/>
    </row>
    <row r="260" spans="1:15" ht="15" x14ac:dyDescent="0.25">
      <c r="A260" s="61" t="s">
        <v>118</v>
      </c>
      <c r="B260" s="31">
        <v>0</v>
      </c>
      <c r="C260" s="31">
        <v>0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14">
        <f t="shared" si="29"/>
        <v>0</v>
      </c>
      <c r="O260"/>
    </row>
    <row r="261" spans="1:15" ht="15" x14ac:dyDescent="0.25">
      <c r="A261" s="61" t="s">
        <v>119</v>
      </c>
      <c r="B261" s="31">
        <v>0</v>
      </c>
      <c r="C261" s="31">
        <v>0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14">
        <f t="shared" si="29"/>
        <v>0</v>
      </c>
      <c r="O261"/>
    </row>
    <row r="262" spans="1:15" ht="15" x14ac:dyDescent="0.25">
      <c r="A262" s="61" t="s">
        <v>120</v>
      </c>
      <c r="B262" s="31">
        <v>0</v>
      </c>
      <c r="C262" s="31">
        <v>0</v>
      </c>
      <c r="D262" s="31">
        <v>0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1">
        <v>0</v>
      </c>
      <c r="L262" s="31">
        <v>0</v>
      </c>
      <c r="M262" s="31">
        <v>0</v>
      </c>
      <c r="N262" s="14">
        <f t="shared" si="29"/>
        <v>0</v>
      </c>
      <c r="O262"/>
    </row>
    <row r="263" spans="1:15" ht="15" x14ac:dyDescent="0.25">
      <c r="A263" s="61" t="s">
        <v>121</v>
      </c>
      <c r="B263" s="31">
        <v>0</v>
      </c>
      <c r="C263" s="31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1">
        <v>0</v>
      </c>
      <c r="M263" s="31">
        <v>0</v>
      </c>
      <c r="N263" s="14">
        <f t="shared" si="29"/>
        <v>0</v>
      </c>
      <c r="O263"/>
    </row>
    <row r="264" spans="1:15" ht="15" x14ac:dyDescent="0.25">
      <c r="A264" s="61" t="s">
        <v>122</v>
      </c>
      <c r="B264" s="31">
        <v>0</v>
      </c>
      <c r="C264" s="31">
        <v>0</v>
      </c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1">
        <v>0</v>
      </c>
      <c r="M264" s="31">
        <v>0</v>
      </c>
      <c r="N264" s="14">
        <f t="shared" si="29"/>
        <v>0</v>
      </c>
      <c r="O264"/>
    </row>
    <row r="265" spans="1:15" ht="15" x14ac:dyDescent="0.25">
      <c r="A265" s="61" t="s">
        <v>124</v>
      </c>
      <c r="B265" s="31">
        <v>0</v>
      </c>
      <c r="C265" s="31">
        <v>0</v>
      </c>
      <c r="D265" s="31">
        <v>0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  <c r="N265" s="14">
        <f t="shared" si="29"/>
        <v>0</v>
      </c>
      <c r="O265"/>
    </row>
    <row r="266" spans="1:15" ht="15" x14ac:dyDescent="0.25">
      <c r="A266" s="61" t="s">
        <v>125</v>
      </c>
      <c r="B266" s="31">
        <v>0</v>
      </c>
      <c r="C266" s="31">
        <v>0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  <c r="N266" s="14">
        <f t="shared" si="29"/>
        <v>0</v>
      </c>
      <c r="O266"/>
    </row>
    <row r="267" spans="1:15" ht="15" x14ac:dyDescent="0.25">
      <c r="A267" s="61" t="s">
        <v>126</v>
      </c>
      <c r="B267" s="31">
        <v>0</v>
      </c>
      <c r="C267" s="31">
        <v>0</v>
      </c>
      <c r="D267" s="31">
        <v>0</v>
      </c>
      <c r="E267" s="31">
        <v>0</v>
      </c>
      <c r="F267" s="31">
        <v>0</v>
      </c>
      <c r="G267" s="31">
        <v>0</v>
      </c>
      <c r="H267" s="31">
        <v>0</v>
      </c>
      <c r="I267" s="31">
        <v>0</v>
      </c>
      <c r="J267" s="31">
        <v>0</v>
      </c>
      <c r="K267" s="31">
        <v>0</v>
      </c>
      <c r="L267" s="31">
        <v>0</v>
      </c>
      <c r="M267" s="31">
        <v>0</v>
      </c>
      <c r="N267" s="14">
        <f t="shared" si="29"/>
        <v>0</v>
      </c>
      <c r="O267"/>
    </row>
    <row r="268" spans="1:15" ht="15" x14ac:dyDescent="0.25">
      <c r="A268" s="70" t="s">
        <v>127</v>
      </c>
      <c r="B268" s="31">
        <v>0</v>
      </c>
      <c r="C268" s="31">
        <v>0</v>
      </c>
      <c r="D268" s="31">
        <v>0</v>
      </c>
      <c r="E268" s="31">
        <v>0</v>
      </c>
      <c r="F268" s="31">
        <v>0</v>
      </c>
      <c r="G268" s="31">
        <v>0</v>
      </c>
      <c r="H268" s="31">
        <v>0</v>
      </c>
      <c r="I268" s="31">
        <v>0</v>
      </c>
      <c r="J268" s="31">
        <v>0</v>
      </c>
      <c r="K268" s="31">
        <v>0</v>
      </c>
      <c r="L268" s="31">
        <v>0</v>
      </c>
      <c r="M268" s="31">
        <v>0</v>
      </c>
      <c r="N268" s="14">
        <f t="shared" si="29"/>
        <v>0</v>
      </c>
      <c r="O268" s="52"/>
    </row>
    <row r="269" spans="1:15" ht="15" x14ac:dyDescent="0.25">
      <c r="A269" s="70" t="s">
        <v>129</v>
      </c>
      <c r="B269" s="31">
        <v>0</v>
      </c>
      <c r="C269" s="31">
        <v>0</v>
      </c>
      <c r="D269" s="31">
        <v>0</v>
      </c>
      <c r="E269" s="31">
        <v>0</v>
      </c>
      <c r="F269" s="31">
        <v>0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14">
        <f t="shared" si="29"/>
        <v>0</v>
      </c>
      <c r="O269" s="52"/>
    </row>
    <row r="270" spans="1:15" ht="15" x14ac:dyDescent="0.25">
      <c r="A270" s="70" t="s">
        <v>130</v>
      </c>
      <c r="B270" s="31">
        <v>0</v>
      </c>
      <c r="C270" s="31">
        <v>0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14">
        <f t="shared" si="29"/>
        <v>0</v>
      </c>
      <c r="O270" s="52"/>
    </row>
    <row r="271" spans="1:15" ht="17.25" customHeight="1" x14ac:dyDescent="0.25">
      <c r="A271" s="70" t="s">
        <v>131</v>
      </c>
      <c r="B271" s="31">
        <v>0</v>
      </c>
      <c r="C271" s="31">
        <v>0</v>
      </c>
      <c r="D271" s="31">
        <v>0</v>
      </c>
      <c r="E271" s="31">
        <v>0</v>
      </c>
      <c r="F271" s="31">
        <v>0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1">
        <v>0</v>
      </c>
      <c r="M271" s="31">
        <v>0</v>
      </c>
      <c r="N271" s="14">
        <f>SUM(B271:M271)</f>
        <v>0</v>
      </c>
      <c r="O271"/>
    </row>
    <row r="272" spans="1:15" ht="17.25" customHeight="1" x14ac:dyDescent="0.25">
      <c r="A272" s="70" t="s">
        <v>137</v>
      </c>
      <c r="B272" s="31">
        <v>0</v>
      </c>
      <c r="C272" s="31">
        <v>0</v>
      </c>
      <c r="D272" s="31">
        <v>0</v>
      </c>
      <c r="E272" s="31">
        <v>0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  <c r="N272" s="14">
        <f>SUM(B272:M272)</f>
        <v>0</v>
      </c>
      <c r="O272"/>
    </row>
    <row r="273" spans="1:15" ht="17.25" customHeight="1" x14ac:dyDescent="0.25">
      <c r="A273" s="70" t="s">
        <v>132</v>
      </c>
      <c r="B273" s="31">
        <v>0</v>
      </c>
      <c r="C273" s="31">
        <v>0</v>
      </c>
      <c r="D273" s="31">
        <v>0</v>
      </c>
      <c r="E273" s="31">
        <v>0</v>
      </c>
      <c r="F273" s="31">
        <v>0</v>
      </c>
      <c r="G273" s="31">
        <v>0</v>
      </c>
      <c r="H273" s="31">
        <v>0</v>
      </c>
      <c r="I273" s="31">
        <v>0</v>
      </c>
      <c r="J273" s="31">
        <v>0</v>
      </c>
      <c r="K273" s="31">
        <v>0</v>
      </c>
      <c r="L273" s="31">
        <v>0</v>
      </c>
      <c r="M273" s="31">
        <v>0</v>
      </c>
      <c r="N273" s="14">
        <f>SUM(B273:M273)</f>
        <v>0</v>
      </c>
      <c r="O273"/>
    </row>
    <row r="274" spans="1:15" ht="17.25" customHeight="1" x14ac:dyDescent="0.25">
      <c r="A274" s="70" t="s">
        <v>136</v>
      </c>
      <c r="B274" s="31">
        <v>0</v>
      </c>
      <c r="C274" s="31">
        <v>0</v>
      </c>
      <c r="D274" s="31">
        <v>0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  <c r="N274" s="14">
        <f t="shared" ref="N274:N277" si="30">SUM(B274:M274)</f>
        <v>0</v>
      </c>
      <c r="O274"/>
    </row>
    <row r="275" spans="1:15" ht="17.25" customHeight="1" x14ac:dyDescent="0.25">
      <c r="A275" s="70" t="s">
        <v>138</v>
      </c>
      <c r="B275" s="31">
        <v>0</v>
      </c>
      <c r="C275" s="31">
        <v>0</v>
      </c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14">
        <f t="shared" si="30"/>
        <v>0</v>
      </c>
      <c r="O275"/>
    </row>
    <row r="276" spans="1:15" ht="17.25" customHeight="1" x14ac:dyDescent="0.25">
      <c r="A276" s="70" t="s">
        <v>139</v>
      </c>
      <c r="B276" s="31">
        <v>0</v>
      </c>
      <c r="C276" s="31">
        <v>0</v>
      </c>
      <c r="D276" s="31">
        <v>0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14">
        <f t="shared" si="30"/>
        <v>0</v>
      </c>
      <c r="O276"/>
    </row>
    <row r="277" spans="1:15" ht="17.25" customHeight="1" x14ac:dyDescent="0.25">
      <c r="A277" s="70" t="s">
        <v>141</v>
      </c>
      <c r="B277" s="31">
        <v>0</v>
      </c>
      <c r="C277" s="31">
        <v>0</v>
      </c>
      <c r="D277" s="31">
        <v>0</v>
      </c>
      <c r="E277" s="31">
        <v>0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  <c r="N277" s="14">
        <f t="shared" si="30"/>
        <v>0</v>
      </c>
      <c r="O277"/>
    </row>
    <row r="278" spans="1:15" x14ac:dyDescent="0.2">
      <c r="A278" s="15" t="s">
        <v>28</v>
      </c>
      <c r="B278" s="31">
        <f>SUM(B256:B277)</f>
        <v>0</v>
      </c>
      <c r="C278" s="31">
        <f t="shared" ref="C278:N278" si="31">SUM(C256:C277)</f>
        <v>0</v>
      </c>
      <c r="D278" s="31">
        <f t="shared" si="31"/>
        <v>0</v>
      </c>
      <c r="E278" s="31">
        <f t="shared" si="31"/>
        <v>0</v>
      </c>
      <c r="F278" s="31">
        <f t="shared" si="31"/>
        <v>0</v>
      </c>
      <c r="G278" s="31">
        <f t="shared" si="31"/>
        <v>0</v>
      </c>
      <c r="H278" s="31">
        <f t="shared" si="31"/>
        <v>0</v>
      </c>
      <c r="I278" s="31">
        <f t="shared" si="31"/>
        <v>0</v>
      </c>
      <c r="J278" s="31">
        <f t="shared" si="31"/>
        <v>0</v>
      </c>
      <c r="K278" s="31">
        <f t="shared" si="31"/>
        <v>0</v>
      </c>
      <c r="L278" s="31">
        <f t="shared" si="31"/>
        <v>0</v>
      </c>
      <c r="M278" s="31">
        <f t="shared" si="31"/>
        <v>0</v>
      </c>
      <c r="N278" s="14">
        <f t="shared" si="31"/>
        <v>0</v>
      </c>
    </row>
    <row r="279" spans="1:15" x14ac:dyDescent="0.2">
      <c r="A279" s="15"/>
      <c r="N279" s="14"/>
    </row>
    <row r="280" spans="1:15" ht="16.5" thickBot="1" x14ac:dyDescent="0.3">
      <c r="A280" s="19" t="s">
        <v>15</v>
      </c>
      <c r="B280" s="35">
        <f t="shared" ref="B280:M280" si="32">+B278+B253+B228</f>
        <v>1666.53</v>
      </c>
      <c r="C280" s="35">
        <f t="shared" si="32"/>
        <v>17809</v>
      </c>
      <c r="D280" s="35">
        <f t="shared" si="32"/>
        <v>207400</v>
      </c>
      <c r="E280" s="35">
        <f t="shared" si="32"/>
        <v>0</v>
      </c>
      <c r="F280" s="35">
        <f t="shared" si="32"/>
        <v>0</v>
      </c>
      <c r="G280" s="35">
        <f t="shared" si="32"/>
        <v>0</v>
      </c>
      <c r="H280" s="35">
        <f t="shared" si="32"/>
        <v>0</v>
      </c>
      <c r="I280" s="35">
        <f t="shared" si="32"/>
        <v>0</v>
      </c>
      <c r="J280" s="35">
        <f t="shared" si="32"/>
        <v>0</v>
      </c>
      <c r="K280" s="35">
        <f t="shared" si="32"/>
        <v>0</v>
      </c>
      <c r="L280" s="35">
        <f t="shared" si="32"/>
        <v>0</v>
      </c>
      <c r="M280" s="35">
        <f t="shared" si="32"/>
        <v>0</v>
      </c>
      <c r="N280" s="20">
        <f>+N278+N229+N253+N228</f>
        <v>226875.53</v>
      </c>
    </row>
    <row r="281" spans="1:15" x14ac:dyDescent="0.2">
      <c r="A281" s="5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7" t="s">
        <v>0</v>
      </c>
    </row>
    <row r="282" spans="1:15" ht="13.5" thickBot="1" x14ac:dyDescent="0.25">
      <c r="A282" s="21" t="s">
        <v>145</v>
      </c>
      <c r="B282" s="34" t="s">
        <v>2</v>
      </c>
      <c r="C282" s="34" t="s">
        <v>3</v>
      </c>
      <c r="D282" s="34" t="s">
        <v>4</v>
      </c>
      <c r="E282" s="34" t="s">
        <v>5</v>
      </c>
      <c r="F282" s="34" t="s">
        <v>6</v>
      </c>
      <c r="G282" s="34" t="s">
        <v>7</v>
      </c>
      <c r="H282" s="34" t="s">
        <v>8</v>
      </c>
      <c r="I282" s="34" t="s">
        <v>9</v>
      </c>
      <c r="J282" s="34" t="s">
        <v>10</v>
      </c>
      <c r="K282" s="34" t="s">
        <v>11</v>
      </c>
      <c r="L282" s="34" t="s">
        <v>12</v>
      </c>
      <c r="M282" s="34" t="s">
        <v>13</v>
      </c>
      <c r="N282" s="10" t="s">
        <v>14</v>
      </c>
    </row>
    <row r="283" spans="1:15" x14ac:dyDescent="0.2">
      <c r="A283" s="65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53"/>
    </row>
    <row r="284" spans="1:15" x14ac:dyDescent="0.2">
      <c r="A284" s="22" t="s">
        <v>31</v>
      </c>
      <c r="B284" s="31">
        <f>-173620.51-B311-B338</f>
        <v>-173620.51</v>
      </c>
      <c r="C284" s="31">
        <f>443039-C311-C338</f>
        <v>443039</v>
      </c>
      <c r="D284" s="31">
        <f>233801-D311-D338</f>
        <v>233801</v>
      </c>
      <c r="E284" s="31">
        <f t="shared" ref="E284:M284" si="33">0-E311-E338</f>
        <v>0</v>
      </c>
      <c r="F284" s="31">
        <f t="shared" si="33"/>
        <v>0</v>
      </c>
      <c r="G284" s="31">
        <f t="shared" si="33"/>
        <v>0</v>
      </c>
      <c r="H284" s="31">
        <f t="shared" si="33"/>
        <v>0</v>
      </c>
      <c r="I284" s="31">
        <f t="shared" si="33"/>
        <v>0</v>
      </c>
      <c r="J284" s="31">
        <f t="shared" si="33"/>
        <v>0</v>
      </c>
      <c r="K284" s="31">
        <f t="shared" si="33"/>
        <v>0</v>
      </c>
      <c r="L284" s="31">
        <f t="shared" si="33"/>
        <v>0</v>
      </c>
      <c r="M284" s="31">
        <f t="shared" si="33"/>
        <v>0</v>
      </c>
      <c r="N284" s="14">
        <f>SUM(B284:M284)</f>
        <v>503219.49</v>
      </c>
    </row>
    <row r="285" spans="1:15" x14ac:dyDescent="0.2">
      <c r="A285" s="15" t="s">
        <v>83</v>
      </c>
      <c r="N285" s="14">
        <f>SUM(B285:M285)</f>
        <v>0</v>
      </c>
    </row>
    <row r="286" spans="1:15" x14ac:dyDescent="0.2">
      <c r="A286" s="22" t="s">
        <v>30</v>
      </c>
      <c r="N286" s="14"/>
    </row>
    <row r="287" spans="1:15" ht="15" x14ac:dyDescent="0.25">
      <c r="A287" s="61" t="s">
        <v>113</v>
      </c>
      <c r="B287" s="31">
        <v>0</v>
      </c>
      <c r="C287" s="31">
        <v>0</v>
      </c>
      <c r="D287" s="31">
        <v>0</v>
      </c>
      <c r="E287" s="31">
        <v>0</v>
      </c>
      <c r="F287" s="31">
        <v>0</v>
      </c>
      <c r="G287" s="31">
        <v>0</v>
      </c>
      <c r="H287" s="31">
        <v>0</v>
      </c>
      <c r="I287" s="31">
        <v>0</v>
      </c>
      <c r="J287" s="31">
        <v>0</v>
      </c>
      <c r="K287" s="31">
        <v>0</v>
      </c>
      <c r="L287" s="31">
        <v>0</v>
      </c>
      <c r="M287" s="31">
        <v>0</v>
      </c>
      <c r="N287" s="14">
        <f t="shared" ref="N287:N300" si="34">SUM(B287:M287)</f>
        <v>0</v>
      </c>
      <c r="O287"/>
    </row>
    <row r="288" spans="1:15" ht="15" x14ac:dyDescent="0.25">
      <c r="A288" s="61" t="s">
        <v>114</v>
      </c>
      <c r="B288" s="31">
        <v>0</v>
      </c>
      <c r="C288" s="31">
        <v>0</v>
      </c>
      <c r="D288" s="31">
        <v>0</v>
      </c>
      <c r="E288" s="31">
        <v>0</v>
      </c>
      <c r="F288" s="31">
        <v>0</v>
      </c>
      <c r="G288" s="31">
        <v>0</v>
      </c>
      <c r="H288" s="31">
        <v>0</v>
      </c>
      <c r="I288" s="31">
        <v>0</v>
      </c>
      <c r="J288" s="31">
        <v>0</v>
      </c>
      <c r="K288" s="31">
        <v>0</v>
      </c>
      <c r="L288" s="31">
        <v>0</v>
      </c>
      <c r="M288" s="31">
        <v>0</v>
      </c>
      <c r="N288" s="14">
        <f t="shared" si="34"/>
        <v>0</v>
      </c>
      <c r="O288"/>
    </row>
    <row r="289" spans="1:15" ht="15" x14ac:dyDescent="0.25">
      <c r="A289" s="61" t="s">
        <v>115</v>
      </c>
      <c r="B289" s="31">
        <v>0</v>
      </c>
      <c r="C289" s="31">
        <v>0</v>
      </c>
      <c r="D289" s="31">
        <v>0</v>
      </c>
      <c r="E289" s="31">
        <v>0</v>
      </c>
      <c r="F289" s="31">
        <v>0</v>
      </c>
      <c r="G289" s="31">
        <v>0</v>
      </c>
      <c r="H289" s="31">
        <v>0</v>
      </c>
      <c r="I289" s="31">
        <v>0</v>
      </c>
      <c r="J289" s="31">
        <v>0</v>
      </c>
      <c r="K289" s="31">
        <v>0</v>
      </c>
      <c r="L289" s="31">
        <v>0</v>
      </c>
      <c r="M289" s="31">
        <v>0</v>
      </c>
      <c r="N289" s="14">
        <f t="shared" si="34"/>
        <v>0</v>
      </c>
      <c r="O289"/>
    </row>
    <row r="290" spans="1:15" ht="15" x14ac:dyDescent="0.25">
      <c r="A290" s="61" t="s">
        <v>116</v>
      </c>
      <c r="B290" s="31">
        <v>0</v>
      </c>
      <c r="C290" s="31">
        <v>0</v>
      </c>
      <c r="D290" s="31">
        <v>0</v>
      </c>
      <c r="E290" s="31">
        <v>0</v>
      </c>
      <c r="F290" s="31">
        <v>0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1">
        <v>0</v>
      </c>
      <c r="M290" s="31">
        <v>0</v>
      </c>
      <c r="N290" s="14">
        <f t="shared" si="34"/>
        <v>0</v>
      </c>
      <c r="O290"/>
    </row>
    <row r="291" spans="1:15" ht="15" x14ac:dyDescent="0.25">
      <c r="A291" s="61" t="s">
        <v>117</v>
      </c>
      <c r="B291" s="31">
        <v>0</v>
      </c>
      <c r="C291" s="31">
        <v>0</v>
      </c>
      <c r="D291" s="31">
        <v>0</v>
      </c>
      <c r="E291" s="31">
        <v>0</v>
      </c>
      <c r="F291" s="31">
        <v>0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0</v>
      </c>
      <c r="N291" s="14">
        <f t="shared" si="34"/>
        <v>0</v>
      </c>
      <c r="O291"/>
    </row>
    <row r="292" spans="1:15" ht="15" x14ac:dyDescent="0.25">
      <c r="A292" s="61" t="s">
        <v>118</v>
      </c>
      <c r="B292" s="31">
        <v>0</v>
      </c>
      <c r="C292" s="31">
        <v>0</v>
      </c>
      <c r="D292" s="31">
        <v>0</v>
      </c>
      <c r="E292" s="31">
        <v>0</v>
      </c>
      <c r="F292" s="31">
        <v>0</v>
      </c>
      <c r="G292" s="31">
        <v>0</v>
      </c>
      <c r="H292" s="31">
        <v>0</v>
      </c>
      <c r="I292" s="31">
        <v>0</v>
      </c>
      <c r="J292" s="31">
        <v>0</v>
      </c>
      <c r="K292" s="31">
        <v>0</v>
      </c>
      <c r="L292" s="31">
        <v>0</v>
      </c>
      <c r="M292" s="31">
        <v>0</v>
      </c>
      <c r="N292" s="14">
        <f t="shared" si="34"/>
        <v>0</v>
      </c>
      <c r="O292"/>
    </row>
    <row r="293" spans="1:15" ht="15" x14ac:dyDescent="0.25">
      <c r="A293" s="61" t="s">
        <v>119</v>
      </c>
      <c r="B293" s="31">
        <v>0</v>
      </c>
      <c r="C293" s="31">
        <v>0</v>
      </c>
      <c r="D293" s="31">
        <v>0</v>
      </c>
      <c r="E293" s="31">
        <v>0</v>
      </c>
      <c r="F293" s="31">
        <v>0</v>
      </c>
      <c r="G293" s="31">
        <v>0</v>
      </c>
      <c r="H293" s="31">
        <v>0</v>
      </c>
      <c r="I293" s="31">
        <v>0</v>
      </c>
      <c r="J293" s="31">
        <v>0</v>
      </c>
      <c r="K293" s="31">
        <v>0</v>
      </c>
      <c r="L293" s="31">
        <v>0</v>
      </c>
      <c r="M293" s="31">
        <v>0</v>
      </c>
      <c r="N293" s="14">
        <f t="shared" si="34"/>
        <v>0</v>
      </c>
      <c r="O293"/>
    </row>
    <row r="294" spans="1:15" ht="15" x14ac:dyDescent="0.25">
      <c r="A294" s="61" t="s">
        <v>120</v>
      </c>
      <c r="B294" s="31">
        <v>0</v>
      </c>
      <c r="C294" s="31">
        <v>0</v>
      </c>
      <c r="D294" s="31">
        <v>0</v>
      </c>
      <c r="E294" s="31">
        <v>0</v>
      </c>
      <c r="F294" s="31">
        <v>0</v>
      </c>
      <c r="G294" s="31">
        <v>0</v>
      </c>
      <c r="H294" s="31">
        <v>0</v>
      </c>
      <c r="I294" s="31">
        <v>0</v>
      </c>
      <c r="J294" s="31">
        <v>0</v>
      </c>
      <c r="K294" s="31">
        <v>0</v>
      </c>
      <c r="L294" s="31">
        <v>0</v>
      </c>
      <c r="M294" s="31">
        <v>0</v>
      </c>
      <c r="N294" s="14">
        <f t="shared" si="34"/>
        <v>0</v>
      </c>
      <c r="O294"/>
    </row>
    <row r="295" spans="1:15" ht="15" x14ac:dyDescent="0.25">
      <c r="A295" s="61" t="s">
        <v>121</v>
      </c>
      <c r="B295" s="31">
        <v>0</v>
      </c>
      <c r="C295" s="31">
        <v>0</v>
      </c>
      <c r="D295" s="31">
        <v>0</v>
      </c>
      <c r="E295" s="31">
        <v>0</v>
      </c>
      <c r="F295" s="31">
        <v>0</v>
      </c>
      <c r="G295" s="31">
        <v>0</v>
      </c>
      <c r="H295" s="31">
        <v>0</v>
      </c>
      <c r="I295" s="31">
        <v>0</v>
      </c>
      <c r="J295" s="31">
        <v>0</v>
      </c>
      <c r="K295" s="31">
        <v>0</v>
      </c>
      <c r="L295" s="31">
        <v>0</v>
      </c>
      <c r="M295" s="31">
        <v>0</v>
      </c>
      <c r="N295" s="14">
        <f t="shared" si="34"/>
        <v>0</v>
      </c>
      <c r="O295"/>
    </row>
    <row r="296" spans="1:15" ht="15" x14ac:dyDescent="0.25">
      <c r="A296" s="61" t="s">
        <v>122</v>
      </c>
      <c r="B296" s="31">
        <v>0</v>
      </c>
      <c r="C296" s="31">
        <v>0</v>
      </c>
      <c r="D296" s="31">
        <v>0</v>
      </c>
      <c r="E296" s="31">
        <v>0</v>
      </c>
      <c r="F296" s="31">
        <v>0</v>
      </c>
      <c r="G296" s="31">
        <v>0</v>
      </c>
      <c r="H296" s="31">
        <v>0</v>
      </c>
      <c r="I296" s="31">
        <v>0</v>
      </c>
      <c r="J296" s="31">
        <v>0</v>
      </c>
      <c r="K296" s="31">
        <v>0</v>
      </c>
      <c r="L296" s="31">
        <v>0</v>
      </c>
      <c r="M296" s="31">
        <v>0</v>
      </c>
      <c r="N296" s="14">
        <f t="shared" si="34"/>
        <v>0</v>
      </c>
      <c r="O296"/>
    </row>
    <row r="297" spans="1:15" ht="15" x14ac:dyDescent="0.25">
      <c r="A297" s="61" t="s">
        <v>123</v>
      </c>
      <c r="B297" s="31">
        <v>0</v>
      </c>
      <c r="C297" s="31">
        <v>0</v>
      </c>
      <c r="D297" s="31">
        <v>0</v>
      </c>
      <c r="E297" s="31">
        <v>0</v>
      </c>
      <c r="F297" s="31">
        <v>0</v>
      </c>
      <c r="G297" s="31">
        <v>0</v>
      </c>
      <c r="H297" s="31">
        <v>0</v>
      </c>
      <c r="I297" s="31">
        <v>0</v>
      </c>
      <c r="J297" s="31">
        <v>0</v>
      </c>
      <c r="K297" s="31">
        <v>0</v>
      </c>
      <c r="L297" s="31">
        <v>0</v>
      </c>
      <c r="M297" s="31">
        <v>0</v>
      </c>
      <c r="N297" s="14">
        <f t="shared" si="34"/>
        <v>0</v>
      </c>
      <c r="O297"/>
    </row>
    <row r="298" spans="1:15" ht="15" x14ac:dyDescent="0.25">
      <c r="A298" s="61" t="s">
        <v>124</v>
      </c>
      <c r="B298" s="31">
        <v>0</v>
      </c>
      <c r="C298" s="31">
        <v>0</v>
      </c>
      <c r="D298" s="31">
        <v>0</v>
      </c>
      <c r="E298" s="31">
        <v>0</v>
      </c>
      <c r="F298" s="31">
        <v>0</v>
      </c>
      <c r="G298" s="31">
        <v>0</v>
      </c>
      <c r="H298" s="31">
        <v>0</v>
      </c>
      <c r="I298" s="31">
        <v>0</v>
      </c>
      <c r="J298" s="31">
        <v>0</v>
      </c>
      <c r="K298" s="31">
        <v>0</v>
      </c>
      <c r="L298" s="31">
        <v>0</v>
      </c>
      <c r="M298" s="31">
        <v>0</v>
      </c>
      <c r="N298" s="14">
        <f t="shared" si="34"/>
        <v>0</v>
      </c>
      <c r="O298"/>
    </row>
    <row r="299" spans="1:15" ht="15" x14ac:dyDescent="0.25">
      <c r="A299" s="61" t="s">
        <v>125</v>
      </c>
      <c r="B299" s="31">
        <v>0</v>
      </c>
      <c r="C299" s="31">
        <v>0</v>
      </c>
      <c r="D299" s="31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14">
        <f t="shared" si="34"/>
        <v>0</v>
      </c>
      <c r="O299"/>
    </row>
    <row r="300" spans="1:15" ht="15" x14ac:dyDescent="0.25">
      <c r="A300" s="61" t="s">
        <v>126</v>
      </c>
      <c r="B300" s="31">
        <v>0</v>
      </c>
      <c r="C300" s="31">
        <v>0</v>
      </c>
      <c r="D300" s="31">
        <v>0</v>
      </c>
      <c r="E300" s="31">
        <v>0</v>
      </c>
      <c r="F300" s="31">
        <v>0</v>
      </c>
      <c r="G300" s="31">
        <v>0</v>
      </c>
      <c r="H300" s="31">
        <v>0</v>
      </c>
      <c r="I300" s="31">
        <v>0</v>
      </c>
      <c r="J300" s="31">
        <v>0</v>
      </c>
      <c r="K300" s="31">
        <v>0</v>
      </c>
      <c r="L300" s="31">
        <v>0</v>
      </c>
      <c r="M300" s="31">
        <v>0</v>
      </c>
      <c r="N300" s="14">
        <f t="shared" si="34"/>
        <v>0</v>
      </c>
      <c r="O300"/>
    </row>
    <row r="301" spans="1:15" ht="17.25" customHeight="1" x14ac:dyDescent="0.25">
      <c r="A301" s="70" t="s">
        <v>127</v>
      </c>
      <c r="B301" s="31">
        <v>0</v>
      </c>
      <c r="C301" s="31">
        <v>0</v>
      </c>
      <c r="D301" s="31">
        <v>0</v>
      </c>
      <c r="E301" s="31">
        <v>0</v>
      </c>
      <c r="F301" s="31"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1">
        <v>0</v>
      </c>
      <c r="N301" s="14">
        <f t="shared" ref="N301:N304" si="35">SUM(B301:M301)</f>
        <v>0</v>
      </c>
      <c r="O301"/>
    </row>
    <row r="302" spans="1:15" ht="17.25" customHeight="1" x14ac:dyDescent="0.25">
      <c r="A302" s="70" t="s">
        <v>129</v>
      </c>
      <c r="B302" s="31">
        <v>0</v>
      </c>
      <c r="C302" s="31">
        <v>0</v>
      </c>
      <c r="D302" s="31">
        <v>0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14">
        <f t="shared" si="35"/>
        <v>0</v>
      </c>
      <c r="O302"/>
    </row>
    <row r="303" spans="1:15" ht="17.25" customHeight="1" x14ac:dyDescent="0.25">
      <c r="A303" s="70" t="s">
        <v>130</v>
      </c>
      <c r="B303" s="31">
        <v>0</v>
      </c>
      <c r="C303" s="31">
        <v>0</v>
      </c>
      <c r="D303" s="31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14">
        <f t="shared" si="35"/>
        <v>0</v>
      </c>
      <c r="O303"/>
    </row>
    <row r="304" spans="1:15" ht="17.25" customHeight="1" x14ac:dyDescent="0.25">
      <c r="A304" s="70" t="s">
        <v>131</v>
      </c>
      <c r="B304" s="31">
        <v>0</v>
      </c>
      <c r="C304" s="31">
        <v>0</v>
      </c>
      <c r="D304" s="31">
        <v>0</v>
      </c>
      <c r="E304" s="31">
        <v>0</v>
      </c>
      <c r="F304" s="31"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14">
        <f t="shared" si="35"/>
        <v>0</v>
      </c>
      <c r="O304"/>
    </row>
    <row r="305" spans="1:15" ht="17.25" customHeight="1" x14ac:dyDescent="0.25">
      <c r="A305" s="70" t="s">
        <v>137</v>
      </c>
      <c r="B305" s="31">
        <v>0</v>
      </c>
      <c r="C305" s="31">
        <v>0</v>
      </c>
      <c r="D305" s="31">
        <v>0</v>
      </c>
      <c r="E305" s="31">
        <v>0</v>
      </c>
      <c r="F305" s="31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14">
        <f>SUM(B305:M305)</f>
        <v>0</v>
      </c>
      <c r="O305"/>
    </row>
    <row r="306" spans="1:15" ht="17.25" customHeight="1" x14ac:dyDescent="0.25">
      <c r="A306" s="70" t="s">
        <v>132</v>
      </c>
      <c r="B306" s="31">
        <v>0</v>
      </c>
      <c r="C306" s="31">
        <v>0</v>
      </c>
      <c r="D306" s="31">
        <v>0</v>
      </c>
      <c r="E306" s="31">
        <v>0</v>
      </c>
      <c r="F306" s="31">
        <v>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14">
        <f t="shared" ref="N306:N307" si="36">SUM(B306:M306)</f>
        <v>0</v>
      </c>
      <c r="O306"/>
    </row>
    <row r="307" spans="1:15" ht="17.25" customHeight="1" x14ac:dyDescent="0.25">
      <c r="A307" s="70" t="s">
        <v>136</v>
      </c>
      <c r="B307" s="31">
        <v>0</v>
      </c>
      <c r="C307" s="31">
        <v>0</v>
      </c>
      <c r="D307" s="31">
        <v>0</v>
      </c>
      <c r="E307" s="31">
        <v>0</v>
      </c>
      <c r="F307" s="31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14">
        <f t="shared" si="36"/>
        <v>0</v>
      </c>
      <c r="O307"/>
    </row>
    <row r="308" spans="1:15" ht="17.25" customHeight="1" x14ac:dyDescent="0.25">
      <c r="A308" s="70" t="s">
        <v>138</v>
      </c>
      <c r="B308" s="31">
        <v>0</v>
      </c>
      <c r="C308" s="31">
        <v>0</v>
      </c>
      <c r="D308" s="31">
        <v>0</v>
      </c>
      <c r="E308" s="31">
        <v>0</v>
      </c>
      <c r="F308" s="31">
        <v>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14">
        <f t="shared" ref="N308" si="37">SUM(B308:M308)</f>
        <v>0</v>
      </c>
      <c r="O308"/>
    </row>
    <row r="309" spans="1:15" ht="17.25" customHeight="1" x14ac:dyDescent="0.25">
      <c r="A309" s="70" t="s">
        <v>139</v>
      </c>
      <c r="B309" s="31">
        <v>0</v>
      </c>
      <c r="C309" s="31">
        <v>0</v>
      </c>
      <c r="D309" s="31">
        <v>0</v>
      </c>
      <c r="E309" s="31">
        <v>0</v>
      </c>
      <c r="F309" s="31">
        <v>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14">
        <f t="shared" ref="N309" si="38">SUM(B309:M309)</f>
        <v>0</v>
      </c>
      <c r="O309"/>
    </row>
    <row r="310" spans="1:15" ht="17.25" customHeight="1" x14ac:dyDescent="0.25">
      <c r="A310" s="70" t="s">
        <v>140</v>
      </c>
      <c r="B310" s="31">
        <v>0</v>
      </c>
      <c r="C310" s="31">
        <v>0</v>
      </c>
      <c r="D310" s="31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14">
        <f t="shared" ref="N310" si="39">SUM(B310:M310)</f>
        <v>0</v>
      </c>
      <c r="O310"/>
    </row>
    <row r="311" spans="1:15" x14ac:dyDescent="0.2">
      <c r="A311" s="15" t="s">
        <v>28</v>
      </c>
      <c r="B311" s="31">
        <f t="shared" ref="B311:N311" si="40">SUM(B287:B310)</f>
        <v>0</v>
      </c>
      <c r="C311" s="31">
        <f t="shared" si="40"/>
        <v>0</v>
      </c>
      <c r="D311" s="31">
        <f t="shared" si="40"/>
        <v>0</v>
      </c>
      <c r="E311" s="31">
        <f t="shared" si="40"/>
        <v>0</v>
      </c>
      <c r="F311" s="31">
        <f t="shared" si="40"/>
        <v>0</v>
      </c>
      <c r="G311" s="31">
        <f t="shared" si="40"/>
        <v>0</v>
      </c>
      <c r="H311" s="31">
        <f t="shared" si="40"/>
        <v>0</v>
      </c>
      <c r="I311" s="31">
        <f t="shared" si="40"/>
        <v>0</v>
      </c>
      <c r="J311" s="31">
        <f t="shared" si="40"/>
        <v>0</v>
      </c>
      <c r="K311" s="31">
        <f t="shared" si="40"/>
        <v>0</v>
      </c>
      <c r="L311" s="31">
        <f t="shared" si="40"/>
        <v>0</v>
      </c>
      <c r="M311" s="31">
        <f t="shared" si="40"/>
        <v>0</v>
      </c>
      <c r="N311" s="14">
        <f t="shared" si="40"/>
        <v>0</v>
      </c>
    </row>
    <row r="312" spans="1:15" x14ac:dyDescent="0.2">
      <c r="A312" s="15"/>
      <c r="N312" s="14"/>
    </row>
    <row r="313" spans="1:15" x14ac:dyDescent="0.2">
      <c r="A313" s="22" t="s">
        <v>29</v>
      </c>
      <c r="N313" s="14"/>
    </row>
    <row r="314" spans="1:15" ht="15" x14ac:dyDescent="0.25">
      <c r="A314" s="61" t="s">
        <v>113</v>
      </c>
      <c r="B314" s="31">
        <v>0</v>
      </c>
      <c r="C314" s="31">
        <v>0</v>
      </c>
      <c r="D314" s="31">
        <v>0</v>
      </c>
      <c r="E314" s="31">
        <v>0</v>
      </c>
      <c r="F314" s="31">
        <v>0</v>
      </c>
      <c r="G314" s="31">
        <v>0</v>
      </c>
      <c r="H314" s="31">
        <v>0</v>
      </c>
      <c r="I314" s="31">
        <v>0</v>
      </c>
      <c r="J314" s="31">
        <v>0</v>
      </c>
      <c r="K314" s="31">
        <v>0</v>
      </c>
      <c r="L314" s="31">
        <v>0</v>
      </c>
      <c r="M314" s="31">
        <v>0</v>
      </c>
      <c r="N314" s="14">
        <f t="shared" ref="N314:N328" si="41">SUM(B314:M314)</f>
        <v>0</v>
      </c>
      <c r="O314"/>
    </row>
    <row r="315" spans="1:15" ht="15" x14ac:dyDescent="0.25">
      <c r="A315" s="61" t="s">
        <v>114</v>
      </c>
      <c r="B315" s="31">
        <v>0</v>
      </c>
      <c r="C315" s="31">
        <v>0</v>
      </c>
      <c r="D315" s="31">
        <v>0</v>
      </c>
      <c r="E315" s="31">
        <v>0</v>
      </c>
      <c r="F315" s="31">
        <v>0</v>
      </c>
      <c r="G315" s="31">
        <v>0</v>
      </c>
      <c r="H315" s="31">
        <v>0</v>
      </c>
      <c r="I315" s="31">
        <v>0</v>
      </c>
      <c r="J315" s="31">
        <v>0</v>
      </c>
      <c r="K315" s="31">
        <v>0</v>
      </c>
      <c r="L315" s="31">
        <v>0</v>
      </c>
      <c r="M315" s="31">
        <v>0</v>
      </c>
      <c r="N315" s="14">
        <f t="shared" si="41"/>
        <v>0</v>
      </c>
      <c r="O315"/>
    </row>
    <row r="316" spans="1:15" ht="15" x14ac:dyDescent="0.25">
      <c r="A316" s="61" t="s">
        <v>115</v>
      </c>
      <c r="B316" s="31">
        <v>0</v>
      </c>
      <c r="C316" s="31">
        <v>0</v>
      </c>
      <c r="D316" s="31">
        <v>0</v>
      </c>
      <c r="E316" s="31">
        <v>0</v>
      </c>
      <c r="F316" s="31">
        <v>0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14">
        <f t="shared" si="41"/>
        <v>0</v>
      </c>
      <c r="O316"/>
    </row>
    <row r="317" spans="1:15" ht="15" x14ac:dyDescent="0.25">
      <c r="A317" s="61" t="s">
        <v>116</v>
      </c>
      <c r="B317" s="31">
        <v>0</v>
      </c>
      <c r="C317" s="31">
        <v>0</v>
      </c>
      <c r="D317" s="31">
        <v>0</v>
      </c>
      <c r="E317" s="31">
        <v>0</v>
      </c>
      <c r="F317" s="31">
        <v>0</v>
      </c>
      <c r="G317" s="31">
        <v>0</v>
      </c>
      <c r="H317" s="31">
        <v>0</v>
      </c>
      <c r="I317" s="31">
        <v>0</v>
      </c>
      <c r="J317" s="31">
        <v>0</v>
      </c>
      <c r="K317" s="31">
        <v>0</v>
      </c>
      <c r="L317" s="31">
        <v>0</v>
      </c>
      <c r="M317" s="31">
        <v>0</v>
      </c>
      <c r="N317" s="14">
        <f t="shared" si="41"/>
        <v>0</v>
      </c>
      <c r="O317"/>
    </row>
    <row r="318" spans="1:15" ht="15" x14ac:dyDescent="0.25">
      <c r="A318" s="61" t="s">
        <v>117</v>
      </c>
      <c r="B318" s="31">
        <v>0</v>
      </c>
      <c r="C318" s="31">
        <v>0</v>
      </c>
      <c r="D318" s="31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14">
        <f t="shared" si="41"/>
        <v>0</v>
      </c>
      <c r="O318"/>
    </row>
    <row r="319" spans="1:15" ht="15" x14ac:dyDescent="0.25">
      <c r="A319" s="61" t="s">
        <v>118</v>
      </c>
      <c r="B319" s="31">
        <v>0</v>
      </c>
      <c r="C319" s="31">
        <v>0</v>
      </c>
      <c r="D319" s="31">
        <v>0</v>
      </c>
      <c r="E319" s="31">
        <v>0</v>
      </c>
      <c r="F319" s="31">
        <v>0</v>
      </c>
      <c r="G319" s="31">
        <v>0</v>
      </c>
      <c r="H319" s="31">
        <v>0</v>
      </c>
      <c r="I319" s="31">
        <v>0</v>
      </c>
      <c r="J319" s="31">
        <v>0</v>
      </c>
      <c r="K319" s="31">
        <v>0</v>
      </c>
      <c r="L319" s="31">
        <v>0</v>
      </c>
      <c r="M319" s="31">
        <v>0</v>
      </c>
      <c r="N319" s="14">
        <f t="shared" si="41"/>
        <v>0</v>
      </c>
      <c r="O319"/>
    </row>
    <row r="320" spans="1:15" ht="15" x14ac:dyDescent="0.25">
      <c r="A320" s="61" t="s">
        <v>119</v>
      </c>
      <c r="B320" s="31">
        <v>0</v>
      </c>
      <c r="C320" s="31">
        <v>0</v>
      </c>
      <c r="D320" s="31">
        <v>0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14">
        <f t="shared" si="41"/>
        <v>0</v>
      </c>
      <c r="O320"/>
    </row>
    <row r="321" spans="1:15" ht="15" x14ac:dyDescent="0.25">
      <c r="A321" s="61" t="s">
        <v>120</v>
      </c>
      <c r="B321" s="31">
        <v>0</v>
      </c>
      <c r="C321" s="31">
        <v>0</v>
      </c>
      <c r="D321" s="31">
        <v>0</v>
      </c>
      <c r="E321" s="31">
        <v>0</v>
      </c>
      <c r="F321" s="31">
        <v>0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0</v>
      </c>
      <c r="N321" s="14">
        <f t="shared" si="41"/>
        <v>0</v>
      </c>
      <c r="O321"/>
    </row>
    <row r="322" spans="1:15" ht="15" x14ac:dyDescent="0.25">
      <c r="A322" s="61" t="s">
        <v>121</v>
      </c>
      <c r="B322" s="31">
        <v>0</v>
      </c>
      <c r="C322" s="31">
        <v>0</v>
      </c>
      <c r="D322" s="31">
        <v>0</v>
      </c>
      <c r="E322" s="31">
        <v>0</v>
      </c>
      <c r="F322" s="31">
        <v>0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14">
        <f t="shared" si="41"/>
        <v>0</v>
      </c>
      <c r="O322"/>
    </row>
    <row r="323" spans="1:15" ht="15" x14ac:dyDescent="0.25">
      <c r="A323" s="61" t="s">
        <v>122</v>
      </c>
      <c r="B323" s="31">
        <v>0</v>
      </c>
      <c r="C323" s="31">
        <v>0</v>
      </c>
      <c r="D323" s="31">
        <v>0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14">
        <f t="shared" si="41"/>
        <v>0</v>
      </c>
      <c r="O323"/>
    </row>
    <row r="324" spans="1:15" ht="15" x14ac:dyDescent="0.25">
      <c r="A324" s="61" t="s">
        <v>123</v>
      </c>
      <c r="B324" s="31">
        <v>0</v>
      </c>
      <c r="C324" s="31">
        <v>0</v>
      </c>
      <c r="D324" s="31">
        <v>0</v>
      </c>
      <c r="E324" s="31">
        <v>0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  <c r="N324" s="14">
        <f t="shared" si="41"/>
        <v>0</v>
      </c>
      <c r="O324"/>
    </row>
    <row r="325" spans="1:15" ht="15" x14ac:dyDescent="0.25">
      <c r="A325" s="61" t="s">
        <v>124</v>
      </c>
      <c r="B325" s="31">
        <v>0</v>
      </c>
      <c r="C325" s="31">
        <v>0</v>
      </c>
      <c r="D325" s="31">
        <v>0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14">
        <f t="shared" si="41"/>
        <v>0</v>
      </c>
      <c r="O325"/>
    </row>
    <row r="326" spans="1:15" ht="15" x14ac:dyDescent="0.25">
      <c r="A326" s="61" t="s">
        <v>125</v>
      </c>
      <c r="B326" s="31">
        <v>0</v>
      </c>
      <c r="C326" s="31">
        <v>0</v>
      </c>
      <c r="D326" s="31">
        <v>0</v>
      </c>
      <c r="E326" s="31">
        <v>0</v>
      </c>
      <c r="F326" s="31">
        <v>0</v>
      </c>
      <c r="G326" s="31">
        <v>0</v>
      </c>
      <c r="H326" s="31">
        <v>0</v>
      </c>
      <c r="I326" s="31">
        <v>0</v>
      </c>
      <c r="J326" s="31">
        <v>0</v>
      </c>
      <c r="K326" s="31">
        <v>0</v>
      </c>
      <c r="L326" s="31">
        <v>0</v>
      </c>
      <c r="M326" s="31">
        <v>0</v>
      </c>
      <c r="N326" s="14">
        <f t="shared" si="41"/>
        <v>0</v>
      </c>
      <c r="O326"/>
    </row>
    <row r="327" spans="1:15" ht="15" x14ac:dyDescent="0.25">
      <c r="A327" s="61" t="s">
        <v>126</v>
      </c>
      <c r="B327" s="31">
        <v>0</v>
      </c>
      <c r="C327" s="31">
        <v>0</v>
      </c>
      <c r="D327" s="31">
        <v>0</v>
      </c>
      <c r="E327" s="31">
        <v>0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  <c r="K327" s="31">
        <v>0</v>
      </c>
      <c r="L327" s="31">
        <v>0</v>
      </c>
      <c r="M327" s="31">
        <v>0</v>
      </c>
      <c r="N327" s="14">
        <f t="shared" si="41"/>
        <v>0</v>
      </c>
      <c r="O327"/>
    </row>
    <row r="328" spans="1:15" ht="15" x14ac:dyDescent="0.25">
      <c r="A328" s="70" t="s">
        <v>127</v>
      </c>
      <c r="B328" s="31">
        <v>0</v>
      </c>
      <c r="C328" s="31">
        <v>0</v>
      </c>
      <c r="D328" s="31">
        <v>0</v>
      </c>
      <c r="E328" s="31">
        <v>0</v>
      </c>
      <c r="F328" s="31">
        <v>0</v>
      </c>
      <c r="G328" s="31">
        <v>0</v>
      </c>
      <c r="H328" s="31">
        <v>0</v>
      </c>
      <c r="I328" s="31">
        <v>0</v>
      </c>
      <c r="J328" s="31">
        <v>0</v>
      </c>
      <c r="K328" s="31">
        <v>0</v>
      </c>
      <c r="L328" s="31">
        <v>0</v>
      </c>
      <c r="M328" s="31">
        <v>0</v>
      </c>
      <c r="N328" s="14">
        <f t="shared" si="41"/>
        <v>0</v>
      </c>
      <c r="O328" s="52"/>
    </row>
    <row r="329" spans="1:15" ht="15" x14ac:dyDescent="0.25">
      <c r="A329" s="70" t="s">
        <v>129</v>
      </c>
      <c r="B329" s="31">
        <v>0</v>
      </c>
      <c r="C329" s="31">
        <v>0</v>
      </c>
      <c r="D329" s="31">
        <v>0</v>
      </c>
      <c r="E329" s="31">
        <v>0</v>
      </c>
      <c r="F329" s="31">
        <v>0</v>
      </c>
      <c r="G329" s="31">
        <v>0</v>
      </c>
      <c r="H329" s="31">
        <v>0</v>
      </c>
      <c r="I329" s="31">
        <v>0</v>
      </c>
      <c r="J329" s="31">
        <v>0</v>
      </c>
      <c r="K329" s="31">
        <v>0</v>
      </c>
      <c r="L329" s="31">
        <v>0</v>
      </c>
      <c r="M329" s="31">
        <v>0</v>
      </c>
      <c r="N329" s="14">
        <f t="shared" ref="N329" si="42">SUM(B329:M329)</f>
        <v>0</v>
      </c>
      <c r="O329" s="52"/>
    </row>
    <row r="330" spans="1:15" ht="15" x14ac:dyDescent="0.25">
      <c r="A330" s="70" t="s">
        <v>130</v>
      </c>
      <c r="B330" s="31">
        <v>0</v>
      </c>
      <c r="C330" s="31">
        <v>0</v>
      </c>
      <c r="D330" s="31">
        <v>0</v>
      </c>
      <c r="E330" s="31">
        <v>0</v>
      </c>
      <c r="F330" s="31"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14">
        <f t="shared" ref="N330" si="43">SUM(B330:M330)</f>
        <v>0</v>
      </c>
      <c r="O330" s="52"/>
    </row>
    <row r="331" spans="1:15" ht="17.25" customHeight="1" x14ac:dyDescent="0.25">
      <c r="A331" s="70" t="s">
        <v>131</v>
      </c>
      <c r="B331" s="31">
        <v>0</v>
      </c>
      <c r="C331" s="31">
        <v>0</v>
      </c>
      <c r="D331" s="31">
        <v>0</v>
      </c>
      <c r="E331" s="31">
        <v>0</v>
      </c>
      <c r="F331" s="31">
        <v>0</v>
      </c>
      <c r="G331" s="31">
        <v>0</v>
      </c>
      <c r="H331" s="31">
        <v>0</v>
      </c>
      <c r="I331" s="31">
        <v>0</v>
      </c>
      <c r="J331" s="31">
        <v>0</v>
      </c>
      <c r="K331" s="31">
        <v>0</v>
      </c>
      <c r="L331" s="31">
        <v>0</v>
      </c>
      <c r="M331" s="31">
        <v>0</v>
      </c>
      <c r="N331" s="14">
        <f>SUM(B331:M331)</f>
        <v>0</v>
      </c>
      <c r="O331"/>
    </row>
    <row r="332" spans="1:15" ht="17.25" customHeight="1" x14ac:dyDescent="0.25">
      <c r="A332" s="70" t="s">
        <v>137</v>
      </c>
      <c r="B332" s="31">
        <v>0</v>
      </c>
      <c r="C332" s="31">
        <v>0</v>
      </c>
      <c r="D332" s="31">
        <v>0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1">
        <v>0</v>
      </c>
      <c r="M332" s="31">
        <v>0</v>
      </c>
      <c r="N332" s="14">
        <f>SUM(B332:M332)</f>
        <v>0</v>
      </c>
      <c r="O332"/>
    </row>
    <row r="333" spans="1:15" ht="17.25" customHeight="1" x14ac:dyDescent="0.25">
      <c r="A333" s="70" t="s">
        <v>132</v>
      </c>
      <c r="B333" s="31">
        <v>0</v>
      </c>
      <c r="C333" s="31">
        <v>0</v>
      </c>
      <c r="D333" s="31">
        <v>0</v>
      </c>
      <c r="E333" s="31">
        <v>0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1">
        <v>0</v>
      </c>
      <c r="M333" s="31">
        <v>0</v>
      </c>
      <c r="N333" s="14">
        <f>SUM(B333:M333)</f>
        <v>0</v>
      </c>
      <c r="O333"/>
    </row>
    <row r="334" spans="1:15" ht="17.25" customHeight="1" x14ac:dyDescent="0.25">
      <c r="A334" s="70" t="s">
        <v>136</v>
      </c>
      <c r="B334" s="31">
        <v>0</v>
      </c>
      <c r="C334" s="31">
        <v>0</v>
      </c>
      <c r="D334" s="31">
        <v>0</v>
      </c>
      <c r="E334" s="31">
        <v>0</v>
      </c>
      <c r="F334" s="31">
        <v>0</v>
      </c>
      <c r="G334" s="31">
        <v>0</v>
      </c>
      <c r="H334" s="31">
        <v>0</v>
      </c>
      <c r="I334" s="31">
        <v>0</v>
      </c>
      <c r="J334" s="31">
        <v>0</v>
      </c>
      <c r="K334" s="31">
        <v>0</v>
      </c>
      <c r="L334" s="31">
        <v>0</v>
      </c>
      <c r="M334" s="31">
        <v>0</v>
      </c>
      <c r="N334" s="14">
        <f t="shared" ref="N334" si="44">SUM(B334:M334)</f>
        <v>0</v>
      </c>
      <c r="O334"/>
    </row>
    <row r="335" spans="1:15" ht="17.25" customHeight="1" x14ac:dyDescent="0.25">
      <c r="A335" s="70" t="s">
        <v>138</v>
      </c>
      <c r="B335" s="31">
        <v>0</v>
      </c>
      <c r="C335" s="31">
        <v>0</v>
      </c>
      <c r="D335" s="31">
        <v>0</v>
      </c>
      <c r="E335" s="31">
        <v>0</v>
      </c>
      <c r="F335" s="31">
        <v>0</v>
      </c>
      <c r="G335" s="31">
        <v>0</v>
      </c>
      <c r="H335" s="31">
        <v>0</v>
      </c>
      <c r="I335" s="31">
        <v>0</v>
      </c>
      <c r="J335" s="31">
        <v>0</v>
      </c>
      <c r="K335" s="31">
        <v>0</v>
      </c>
      <c r="L335" s="31">
        <v>0</v>
      </c>
      <c r="M335" s="31">
        <v>0</v>
      </c>
      <c r="N335" s="14">
        <f t="shared" ref="N335:N337" si="45">SUM(B335:M335)</f>
        <v>0</v>
      </c>
      <c r="O335"/>
    </row>
    <row r="336" spans="1:15" ht="17.25" customHeight="1" x14ac:dyDescent="0.25">
      <c r="A336" s="70" t="s">
        <v>139</v>
      </c>
      <c r="B336" s="31">
        <v>0</v>
      </c>
      <c r="C336" s="31">
        <v>0</v>
      </c>
      <c r="D336" s="31">
        <v>0</v>
      </c>
      <c r="E336" s="31">
        <v>0</v>
      </c>
      <c r="F336" s="31">
        <v>0</v>
      </c>
      <c r="G336" s="31">
        <v>0</v>
      </c>
      <c r="H336" s="31">
        <v>0</v>
      </c>
      <c r="I336" s="31">
        <v>0</v>
      </c>
      <c r="J336" s="31">
        <v>0</v>
      </c>
      <c r="K336" s="31">
        <v>0</v>
      </c>
      <c r="L336" s="31">
        <v>0</v>
      </c>
      <c r="M336" s="31">
        <v>0</v>
      </c>
      <c r="N336" s="14">
        <f t="shared" si="45"/>
        <v>0</v>
      </c>
      <c r="O336"/>
    </row>
    <row r="337" spans="1:15" ht="17.25" customHeight="1" x14ac:dyDescent="0.25">
      <c r="A337" s="70" t="s">
        <v>141</v>
      </c>
      <c r="B337" s="31">
        <v>0</v>
      </c>
      <c r="C337" s="31">
        <v>0</v>
      </c>
      <c r="D337" s="31">
        <v>0</v>
      </c>
      <c r="E337" s="31">
        <v>0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0</v>
      </c>
      <c r="N337" s="14">
        <f t="shared" si="45"/>
        <v>0</v>
      </c>
      <c r="O337"/>
    </row>
    <row r="338" spans="1:15" x14ac:dyDescent="0.2">
      <c r="A338" s="15" t="s">
        <v>28</v>
      </c>
      <c r="B338" s="31">
        <f t="shared" ref="B338:N338" si="46">SUM(B314:B337)</f>
        <v>0</v>
      </c>
      <c r="C338" s="31">
        <f t="shared" si="46"/>
        <v>0</v>
      </c>
      <c r="D338" s="31">
        <f t="shared" si="46"/>
        <v>0</v>
      </c>
      <c r="E338" s="31">
        <f t="shared" si="46"/>
        <v>0</v>
      </c>
      <c r="F338" s="31">
        <f t="shared" si="46"/>
        <v>0</v>
      </c>
      <c r="G338" s="31">
        <f t="shared" si="46"/>
        <v>0</v>
      </c>
      <c r="H338" s="31">
        <f t="shared" si="46"/>
        <v>0</v>
      </c>
      <c r="I338" s="31">
        <f t="shared" si="46"/>
        <v>0</v>
      </c>
      <c r="J338" s="31">
        <f t="shared" si="46"/>
        <v>0</v>
      </c>
      <c r="K338" s="31">
        <f t="shared" si="46"/>
        <v>0</v>
      </c>
      <c r="L338" s="31">
        <f t="shared" si="46"/>
        <v>0</v>
      </c>
      <c r="M338" s="31">
        <f t="shared" si="46"/>
        <v>0</v>
      </c>
      <c r="N338" s="14">
        <f t="shared" si="46"/>
        <v>0</v>
      </c>
    </row>
    <row r="339" spans="1:15" x14ac:dyDescent="0.2">
      <c r="A339" s="15"/>
      <c r="N339" s="14"/>
    </row>
    <row r="340" spans="1:15" ht="16.5" thickBot="1" x14ac:dyDescent="0.3">
      <c r="A340" s="19" t="s">
        <v>15</v>
      </c>
      <c r="B340" s="35">
        <f t="shared" ref="B340:M340" si="47">+B338+B311+B284</f>
        <v>-173620.51</v>
      </c>
      <c r="C340" s="35">
        <f t="shared" si="47"/>
        <v>443039</v>
      </c>
      <c r="D340" s="35">
        <f t="shared" si="47"/>
        <v>233801</v>
      </c>
      <c r="E340" s="35">
        <f t="shared" si="47"/>
        <v>0</v>
      </c>
      <c r="F340" s="35">
        <f t="shared" si="47"/>
        <v>0</v>
      </c>
      <c r="G340" s="35">
        <f t="shared" si="47"/>
        <v>0</v>
      </c>
      <c r="H340" s="35">
        <f t="shared" si="47"/>
        <v>0</v>
      </c>
      <c r="I340" s="35">
        <f t="shared" si="47"/>
        <v>0</v>
      </c>
      <c r="J340" s="35">
        <f t="shared" si="47"/>
        <v>0</v>
      </c>
      <c r="K340" s="35">
        <f>+K338+K311+K284</f>
        <v>0</v>
      </c>
      <c r="L340" s="35">
        <f t="shared" si="47"/>
        <v>0</v>
      </c>
      <c r="M340" s="35">
        <f t="shared" si="47"/>
        <v>0</v>
      </c>
      <c r="N340" s="20">
        <f>+N338+N285+N311+N284</f>
        <v>503219.49</v>
      </c>
    </row>
    <row r="341" spans="1:15" ht="16.5" thickBot="1" x14ac:dyDescent="0.3">
      <c r="A341" s="4"/>
    </row>
    <row r="342" spans="1:15" x14ac:dyDescent="0.2">
      <c r="A342" s="5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7" t="s">
        <v>0</v>
      </c>
    </row>
    <row r="343" spans="1:15" ht="13.5" thickBot="1" x14ac:dyDescent="0.25">
      <c r="A343" s="21" t="s">
        <v>93</v>
      </c>
      <c r="B343" s="34" t="s">
        <v>2</v>
      </c>
      <c r="C343" s="34" t="s">
        <v>3</v>
      </c>
      <c r="D343" s="34" t="s">
        <v>4</v>
      </c>
      <c r="E343" s="34" t="s">
        <v>5</v>
      </c>
      <c r="F343" s="34" t="s">
        <v>6</v>
      </c>
      <c r="G343" s="34" t="s">
        <v>7</v>
      </c>
      <c r="H343" s="34" t="s">
        <v>8</v>
      </c>
      <c r="I343" s="34" t="s">
        <v>9</v>
      </c>
      <c r="J343" s="34" t="s">
        <v>10</v>
      </c>
      <c r="K343" s="34" t="s">
        <v>11</v>
      </c>
      <c r="L343" s="34" t="s">
        <v>12</v>
      </c>
      <c r="M343" s="34" t="s">
        <v>13</v>
      </c>
      <c r="N343" s="10" t="s">
        <v>14</v>
      </c>
    </row>
    <row r="344" spans="1:15" x14ac:dyDescent="0.2">
      <c r="A344" s="65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53"/>
    </row>
    <row r="345" spans="1:15" x14ac:dyDescent="0.2">
      <c r="A345" s="22" t="s">
        <v>31</v>
      </c>
      <c r="B345" s="31">
        <f>0-B366-B387</f>
        <v>0</v>
      </c>
      <c r="C345" s="31">
        <f t="shared" ref="C345:E345" si="48">0-C366-C387</f>
        <v>0</v>
      </c>
      <c r="D345" s="31">
        <f t="shared" si="48"/>
        <v>0</v>
      </c>
      <c r="E345" s="31">
        <f t="shared" si="48"/>
        <v>0</v>
      </c>
      <c r="F345" s="31">
        <f t="shared" ref="F345:L345" si="49">0-F366-F387</f>
        <v>0</v>
      </c>
      <c r="G345" s="31">
        <f t="shared" si="49"/>
        <v>0</v>
      </c>
      <c r="H345" s="31">
        <f t="shared" si="49"/>
        <v>0</v>
      </c>
      <c r="I345" s="31">
        <f t="shared" si="49"/>
        <v>0</v>
      </c>
      <c r="J345" s="31">
        <f t="shared" si="49"/>
        <v>0</v>
      </c>
      <c r="K345" s="31">
        <f t="shared" si="49"/>
        <v>0</v>
      </c>
      <c r="L345" s="31">
        <f t="shared" si="49"/>
        <v>0</v>
      </c>
      <c r="M345" s="31">
        <f t="shared" ref="M345" si="50">0-M366-M387</f>
        <v>0</v>
      </c>
      <c r="N345" s="14">
        <f>SUM(B345:M345)</f>
        <v>0</v>
      </c>
    </row>
    <row r="346" spans="1:15" x14ac:dyDescent="0.2">
      <c r="A346" s="15" t="s">
        <v>83</v>
      </c>
      <c r="N346" s="14"/>
    </row>
    <row r="347" spans="1:15" x14ac:dyDescent="0.2">
      <c r="A347" s="22" t="s">
        <v>30</v>
      </c>
      <c r="N347" s="14"/>
    </row>
    <row r="348" spans="1:15" x14ac:dyDescent="0.2">
      <c r="A348" s="15" t="s">
        <v>94</v>
      </c>
      <c r="B348" s="31">
        <v>0</v>
      </c>
      <c r="C348" s="31">
        <v>0</v>
      </c>
      <c r="D348" s="31">
        <v>0</v>
      </c>
      <c r="E348" s="31">
        <v>0</v>
      </c>
      <c r="F348" s="31">
        <v>0</v>
      </c>
      <c r="G348" s="31">
        <v>0</v>
      </c>
      <c r="H348" s="31">
        <v>0</v>
      </c>
      <c r="I348" s="31">
        <v>0</v>
      </c>
      <c r="J348" s="31">
        <v>0</v>
      </c>
      <c r="K348" s="31">
        <v>0</v>
      </c>
      <c r="L348" s="31">
        <v>0</v>
      </c>
      <c r="M348" s="31">
        <v>0</v>
      </c>
      <c r="N348" s="14">
        <f t="shared" ref="N348:N361" si="51">SUM(B348:M348)</f>
        <v>0</v>
      </c>
      <c r="O348"/>
    </row>
    <row r="349" spans="1:15" x14ac:dyDescent="0.2">
      <c r="A349" s="15" t="s">
        <v>95</v>
      </c>
      <c r="B349" s="31">
        <v>0</v>
      </c>
      <c r="C349" s="31">
        <v>0</v>
      </c>
      <c r="D349" s="31">
        <v>0</v>
      </c>
      <c r="E349" s="31">
        <v>0</v>
      </c>
      <c r="F349" s="31">
        <v>0</v>
      </c>
      <c r="G349" s="31">
        <v>0</v>
      </c>
      <c r="H349" s="31">
        <v>0</v>
      </c>
      <c r="I349" s="31">
        <v>0</v>
      </c>
      <c r="J349" s="31">
        <v>0</v>
      </c>
      <c r="K349" s="31">
        <v>0</v>
      </c>
      <c r="L349" s="31">
        <v>0</v>
      </c>
      <c r="M349" s="31">
        <v>0</v>
      </c>
      <c r="N349" s="14">
        <f t="shared" si="51"/>
        <v>0</v>
      </c>
      <c r="O349"/>
    </row>
    <row r="350" spans="1:15" x14ac:dyDescent="0.2">
      <c r="A350" s="15" t="s">
        <v>96</v>
      </c>
      <c r="B350" s="31">
        <v>0</v>
      </c>
      <c r="C350" s="31">
        <v>0</v>
      </c>
      <c r="D350" s="31">
        <v>0</v>
      </c>
      <c r="E350" s="31">
        <v>0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1">
        <v>0</v>
      </c>
      <c r="M350" s="31">
        <v>0</v>
      </c>
      <c r="N350" s="14">
        <f t="shared" si="51"/>
        <v>0</v>
      </c>
      <c r="O350"/>
    </row>
    <row r="351" spans="1:15" x14ac:dyDescent="0.2">
      <c r="A351" s="15" t="s">
        <v>97</v>
      </c>
      <c r="B351" s="31">
        <v>0</v>
      </c>
      <c r="C351" s="31">
        <v>0</v>
      </c>
      <c r="D351" s="31">
        <v>0</v>
      </c>
      <c r="E351" s="31">
        <v>0</v>
      </c>
      <c r="F351" s="31">
        <v>0</v>
      </c>
      <c r="G351" s="31">
        <v>0</v>
      </c>
      <c r="H351" s="31">
        <v>0</v>
      </c>
      <c r="I351" s="31">
        <v>0</v>
      </c>
      <c r="J351" s="31">
        <v>0</v>
      </c>
      <c r="K351" s="31">
        <v>0</v>
      </c>
      <c r="L351" s="31">
        <v>0</v>
      </c>
      <c r="M351" s="31">
        <v>0</v>
      </c>
      <c r="N351" s="14">
        <f t="shared" si="51"/>
        <v>0</v>
      </c>
      <c r="O351"/>
    </row>
    <row r="352" spans="1:15" x14ac:dyDescent="0.2">
      <c r="A352" s="15" t="s">
        <v>98</v>
      </c>
      <c r="B352" s="31">
        <v>0</v>
      </c>
      <c r="C352" s="31">
        <v>0</v>
      </c>
      <c r="D352" s="31">
        <v>0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0</v>
      </c>
      <c r="L352" s="31">
        <v>0</v>
      </c>
      <c r="M352" s="31">
        <v>0</v>
      </c>
      <c r="N352" s="14">
        <f t="shared" si="51"/>
        <v>0</v>
      </c>
      <c r="O352"/>
    </row>
    <row r="353" spans="1:15" x14ac:dyDescent="0.2">
      <c r="A353" s="15" t="s">
        <v>99</v>
      </c>
      <c r="B353" s="31">
        <v>0</v>
      </c>
      <c r="C353" s="31">
        <v>0</v>
      </c>
      <c r="D353" s="31">
        <v>0</v>
      </c>
      <c r="E353" s="31">
        <v>0</v>
      </c>
      <c r="F353" s="31">
        <v>0</v>
      </c>
      <c r="G353" s="31">
        <v>0</v>
      </c>
      <c r="H353" s="31">
        <v>0</v>
      </c>
      <c r="I353" s="31">
        <v>0</v>
      </c>
      <c r="J353" s="31">
        <v>0</v>
      </c>
      <c r="K353" s="31">
        <v>0</v>
      </c>
      <c r="L353" s="31">
        <v>0</v>
      </c>
      <c r="M353" s="31">
        <v>0</v>
      </c>
      <c r="N353" s="14">
        <f t="shared" si="51"/>
        <v>0</v>
      </c>
      <c r="O353"/>
    </row>
    <row r="354" spans="1:15" x14ac:dyDescent="0.2">
      <c r="A354" s="15" t="s">
        <v>100</v>
      </c>
      <c r="B354" s="31">
        <v>0</v>
      </c>
      <c r="C354" s="31">
        <v>0</v>
      </c>
      <c r="D354" s="31">
        <v>0</v>
      </c>
      <c r="E354" s="31">
        <v>0</v>
      </c>
      <c r="F354" s="31">
        <v>0</v>
      </c>
      <c r="G354" s="31">
        <v>0</v>
      </c>
      <c r="H354" s="31">
        <v>0</v>
      </c>
      <c r="I354" s="31">
        <v>0</v>
      </c>
      <c r="J354" s="31">
        <v>0</v>
      </c>
      <c r="K354" s="31">
        <v>0</v>
      </c>
      <c r="L354" s="31">
        <v>0</v>
      </c>
      <c r="M354" s="31">
        <v>0</v>
      </c>
      <c r="N354" s="14">
        <f t="shared" si="51"/>
        <v>0</v>
      </c>
      <c r="O354"/>
    </row>
    <row r="355" spans="1:15" x14ac:dyDescent="0.2">
      <c r="A355" s="15" t="s">
        <v>101</v>
      </c>
      <c r="B355" s="31">
        <v>0</v>
      </c>
      <c r="C355" s="31">
        <v>0</v>
      </c>
      <c r="D355" s="31">
        <v>0</v>
      </c>
      <c r="E355" s="31">
        <v>0</v>
      </c>
      <c r="F355" s="31">
        <v>0</v>
      </c>
      <c r="G355" s="31">
        <v>0</v>
      </c>
      <c r="H355" s="31">
        <v>0</v>
      </c>
      <c r="I355" s="31">
        <v>0</v>
      </c>
      <c r="J355" s="31">
        <v>0</v>
      </c>
      <c r="K355" s="31">
        <v>0</v>
      </c>
      <c r="L355" s="31">
        <v>0</v>
      </c>
      <c r="M355" s="31">
        <v>0</v>
      </c>
      <c r="N355" s="14">
        <f t="shared" si="51"/>
        <v>0</v>
      </c>
      <c r="O355"/>
    </row>
    <row r="356" spans="1:15" x14ac:dyDescent="0.2">
      <c r="A356" s="15" t="s">
        <v>102</v>
      </c>
      <c r="B356" s="31">
        <v>0</v>
      </c>
      <c r="C356" s="31">
        <v>0</v>
      </c>
      <c r="D356" s="31">
        <v>0</v>
      </c>
      <c r="E356" s="31">
        <v>0</v>
      </c>
      <c r="F356" s="31">
        <v>0</v>
      </c>
      <c r="G356" s="31">
        <v>0</v>
      </c>
      <c r="H356" s="31">
        <v>0</v>
      </c>
      <c r="I356" s="31">
        <v>0</v>
      </c>
      <c r="J356" s="31">
        <v>0</v>
      </c>
      <c r="K356" s="31">
        <v>0</v>
      </c>
      <c r="L356" s="31">
        <v>0</v>
      </c>
      <c r="M356" s="31">
        <v>0</v>
      </c>
      <c r="N356" s="14">
        <f t="shared" si="51"/>
        <v>0</v>
      </c>
      <c r="O356"/>
    </row>
    <row r="357" spans="1:15" x14ac:dyDescent="0.2">
      <c r="A357" s="15" t="s">
        <v>103</v>
      </c>
      <c r="B357" s="31">
        <v>0</v>
      </c>
      <c r="C357" s="31">
        <v>0</v>
      </c>
      <c r="D357" s="31">
        <v>0</v>
      </c>
      <c r="E357" s="31">
        <v>0</v>
      </c>
      <c r="F357" s="31">
        <v>0</v>
      </c>
      <c r="G357" s="31">
        <v>0</v>
      </c>
      <c r="H357" s="31">
        <v>0</v>
      </c>
      <c r="I357" s="31">
        <v>0</v>
      </c>
      <c r="J357" s="31">
        <v>0</v>
      </c>
      <c r="K357" s="31">
        <v>0</v>
      </c>
      <c r="L357" s="31">
        <v>0</v>
      </c>
      <c r="M357" s="31">
        <v>0</v>
      </c>
      <c r="N357" s="14">
        <f t="shared" si="51"/>
        <v>0</v>
      </c>
      <c r="O357"/>
    </row>
    <row r="358" spans="1:15" x14ac:dyDescent="0.2">
      <c r="A358" s="15" t="s">
        <v>104</v>
      </c>
      <c r="B358" s="31">
        <v>0</v>
      </c>
      <c r="C358" s="31">
        <v>0</v>
      </c>
      <c r="D358" s="31">
        <v>0</v>
      </c>
      <c r="E358" s="31">
        <v>0</v>
      </c>
      <c r="F358" s="31">
        <v>0</v>
      </c>
      <c r="G358" s="31">
        <v>0</v>
      </c>
      <c r="H358" s="31">
        <v>0</v>
      </c>
      <c r="I358" s="31">
        <v>0</v>
      </c>
      <c r="J358" s="31">
        <v>0</v>
      </c>
      <c r="K358" s="31">
        <v>0</v>
      </c>
      <c r="L358" s="31">
        <v>0</v>
      </c>
      <c r="M358" s="31">
        <v>0</v>
      </c>
      <c r="N358" s="14">
        <f t="shared" si="51"/>
        <v>0</v>
      </c>
      <c r="O358"/>
    </row>
    <row r="359" spans="1:15" x14ac:dyDescent="0.2">
      <c r="A359" s="15" t="s">
        <v>105</v>
      </c>
      <c r="B359" s="31">
        <v>0</v>
      </c>
      <c r="C359" s="31">
        <v>0</v>
      </c>
      <c r="D359" s="31">
        <v>0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1">
        <v>0</v>
      </c>
      <c r="L359" s="31">
        <v>0</v>
      </c>
      <c r="M359" s="31">
        <v>0</v>
      </c>
      <c r="N359" s="14">
        <f t="shared" si="51"/>
        <v>0</v>
      </c>
      <c r="O359"/>
    </row>
    <row r="360" spans="1:15" x14ac:dyDescent="0.2">
      <c r="A360" s="15" t="s">
        <v>106</v>
      </c>
      <c r="B360" s="31">
        <v>0</v>
      </c>
      <c r="C360" s="31">
        <v>0</v>
      </c>
      <c r="D360" s="31">
        <v>0</v>
      </c>
      <c r="E360" s="31">
        <v>0</v>
      </c>
      <c r="F360" s="31">
        <v>0</v>
      </c>
      <c r="G360" s="31">
        <v>0</v>
      </c>
      <c r="H360" s="31">
        <v>0</v>
      </c>
      <c r="I360" s="31">
        <v>0</v>
      </c>
      <c r="J360" s="31">
        <v>0</v>
      </c>
      <c r="K360" s="31">
        <v>0</v>
      </c>
      <c r="L360" s="31">
        <v>0</v>
      </c>
      <c r="M360" s="31">
        <v>0</v>
      </c>
      <c r="N360" s="14">
        <f t="shared" si="51"/>
        <v>0</v>
      </c>
      <c r="O360"/>
    </row>
    <row r="361" spans="1:15" x14ac:dyDescent="0.2">
      <c r="A361" s="15" t="s">
        <v>107</v>
      </c>
      <c r="B361" s="31">
        <v>0</v>
      </c>
      <c r="C361" s="31">
        <v>0</v>
      </c>
      <c r="D361" s="31">
        <v>0</v>
      </c>
      <c r="E361" s="31">
        <v>0</v>
      </c>
      <c r="F361" s="31">
        <v>0</v>
      </c>
      <c r="G361" s="31">
        <v>0</v>
      </c>
      <c r="H361" s="31">
        <v>0</v>
      </c>
      <c r="I361" s="31">
        <v>0</v>
      </c>
      <c r="J361" s="31">
        <v>0</v>
      </c>
      <c r="K361" s="31">
        <v>0</v>
      </c>
      <c r="L361" s="31">
        <v>0</v>
      </c>
      <c r="M361" s="31">
        <v>0</v>
      </c>
      <c r="N361" s="14">
        <f t="shared" si="51"/>
        <v>0</v>
      </c>
      <c r="O361"/>
    </row>
    <row r="362" spans="1:15" x14ac:dyDescent="0.2">
      <c r="A362" s="15" t="s">
        <v>108</v>
      </c>
      <c r="B362" s="31">
        <v>0</v>
      </c>
      <c r="C362" s="31">
        <v>0</v>
      </c>
      <c r="D362" s="31">
        <v>0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0</v>
      </c>
      <c r="M362" s="31">
        <v>0</v>
      </c>
      <c r="N362" s="14">
        <f>SUM(B362:M362)</f>
        <v>0</v>
      </c>
      <c r="O362"/>
    </row>
    <row r="363" spans="1:15" x14ac:dyDescent="0.2">
      <c r="A363" s="15" t="s">
        <v>109</v>
      </c>
      <c r="B363" s="31">
        <v>0</v>
      </c>
      <c r="C363" s="31">
        <v>0</v>
      </c>
      <c r="D363" s="31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14">
        <f>SUM(B363:M363)</f>
        <v>0</v>
      </c>
      <c r="O363" s="52"/>
    </row>
    <row r="364" spans="1:15" x14ac:dyDescent="0.2">
      <c r="A364" s="15" t="s">
        <v>110</v>
      </c>
      <c r="B364" s="31">
        <v>0</v>
      </c>
      <c r="C364" s="31">
        <v>0</v>
      </c>
      <c r="D364" s="31">
        <v>0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1">
        <v>0</v>
      </c>
      <c r="M364" s="31">
        <v>0</v>
      </c>
      <c r="N364" s="14">
        <f>SUM(B364:M364)</f>
        <v>0</v>
      </c>
      <c r="O364"/>
    </row>
    <row r="365" spans="1:15" x14ac:dyDescent="0.2">
      <c r="A365" s="15" t="s">
        <v>111</v>
      </c>
      <c r="B365" s="31">
        <v>0</v>
      </c>
      <c r="C365" s="31">
        <v>0</v>
      </c>
      <c r="D365" s="31">
        <v>0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31">
        <v>0</v>
      </c>
      <c r="K365" s="31">
        <v>0</v>
      </c>
      <c r="L365" s="31">
        <v>0</v>
      </c>
      <c r="M365" s="31">
        <v>0</v>
      </c>
      <c r="N365" s="14">
        <f>SUM(B365:M365)</f>
        <v>0</v>
      </c>
      <c r="O365"/>
    </row>
    <row r="366" spans="1:15" x14ac:dyDescent="0.2">
      <c r="A366" s="15" t="s">
        <v>28</v>
      </c>
      <c r="B366" s="31">
        <f t="shared" ref="B366:M366" si="52">SUM(B348:B365)</f>
        <v>0</v>
      </c>
      <c r="C366" s="31">
        <f t="shared" si="52"/>
        <v>0</v>
      </c>
      <c r="D366" s="31">
        <f t="shared" si="52"/>
        <v>0</v>
      </c>
      <c r="E366" s="31">
        <f t="shared" si="52"/>
        <v>0</v>
      </c>
      <c r="F366" s="31">
        <f t="shared" si="52"/>
        <v>0</v>
      </c>
      <c r="G366" s="31">
        <f t="shared" si="52"/>
        <v>0</v>
      </c>
      <c r="H366" s="31">
        <f t="shared" si="52"/>
        <v>0</v>
      </c>
      <c r="I366" s="31">
        <f t="shared" si="52"/>
        <v>0</v>
      </c>
      <c r="J366" s="31">
        <f t="shared" si="52"/>
        <v>0</v>
      </c>
      <c r="K366" s="31">
        <f t="shared" si="52"/>
        <v>0</v>
      </c>
      <c r="L366" s="31">
        <f t="shared" si="52"/>
        <v>0</v>
      </c>
      <c r="M366" s="31">
        <f t="shared" si="52"/>
        <v>0</v>
      </c>
      <c r="N366" s="14">
        <f>SUM(B366:M366)</f>
        <v>0</v>
      </c>
    </row>
    <row r="367" spans="1:15" x14ac:dyDescent="0.2">
      <c r="A367" s="15"/>
      <c r="N367" s="14"/>
    </row>
    <row r="368" spans="1:15" x14ac:dyDescent="0.2">
      <c r="A368" s="22" t="s">
        <v>29</v>
      </c>
      <c r="N368" s="14"/>
    </row>
    <row r="369" spans="1:15" x14ac:dyDescent="0.2">
      <c r="A369" s="15" t="s">
        <v>94</v>
      </c>
      <c r="B369" s="31">
        <v>0</v>
      </c>
      <c r="C369" s="31">
        <v>0</v>
      </c>
      <c r="D369" s="31">
        <v>0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1">
        <v>0</v>
      </c>
      <c r="L369" s="31">
        <v>0</v>
      </c>
      <c r="M369" s="31">
        <v>0</v>
      </c>
      <c r="N369" s="14">
        <f t="shared" ref="N369:N387" si="53">SUM(B369:M369)</f>
        <v>0</v>
      </c>
      <c r="O369"/>
    </row>
    <row r="370" spans="1:15" x14ac:dyDescent="0.2">
      <c r="A370" s="15" t="s">
        <v>95</v>
      </c>
      <c r="B370" s="31">
        <v>0</v>
      </c>
      <c r="C370" s="31">
        <v>0</v>
      </c>
      <c r="D370" s="31">
        <v>0</v>
      </c>
      <c r="E370" s="31">
        <v>0</v>
      </c>
      <c r="F370" s="31">
        <v>0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31">
        <v>0</v>
      </c>
      <c r="M370" s="31">
        <v>0</v>
      </c>
      <c r="N370" s="14">
        <f t="shared" si="53"/>
        <v>0</v>
      </c>
      <c r="O370"/>
    </row>
    <row r="371" spans="1:15" x14ac:dyDescent="0.2">
      <c r="A371" s="15" t="s">
        <v>96</v>
      </c>
      <c r="B371" s="31">
        <v>0</v>
      </c>
      <c r="C371" s="31">
        <v>0</v>
      </c>
      <c r="D371" s="31">
        <v>0</v>
      </c>
      <c r="E371" s="31">
        <v>0</v>
      </c>
      <c r="F371" s="31">
        <v>0</v>
      </c>
      <c r="G371" s="31">
        <v>0</v>
      </c>
      <c r="H371" s="31">
        <v>0</v>
      </c>
      <c r="I371" s="31">
        <v>0</v>
      </c>
      <c r="J371" s="31">
        <v>0</v>
      </c>
      <c r="K371" s="31">
        <v>0</v>
      </c>
      <c r="L371" s="31">
        <v>0</v>
      </c>
      <c r="M371" s="31">
        <v>0</v>
      </c>
      <c r="N371" s="14">
        <f t="shared" si="53"/>
        <v>0</v>
      </c>
      <c r="O371"/>
    </row>
    <row r="372" spans="1:15" x14ac:dyDescent="0.2">
      <c r="A372" s="15" t="s">
        <v>97</v>
      </c>
      <c r="B372" s="31">
        <v>0</v>
      </c>
      <c r="C372" s="31">
        <v>0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14">
        <f t="shared" si="53"/>
        <v>0</v>
      </c>
      <c r="O372"/>
    </row>
    <row r="373" spans="1:15" x14ac:dyDescent="0.2">
      <c r="A373" s="15" t="s">
        <v>98</v>
      </c>
      <c r="B373" s="31">
        <v>0</v>
      </c>
      <c r="C373" s="31">
        <v>0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1">
        <v>0</v>
      </c>
      <c r="L373" s="31">
        <v>0</v>
      </c>
      <c r="M373" s="31">
        <v>0</v>
      </c>
      <c r="N373" s="14">
        <f t="shared" si="53"/>
        <v>0</v>
      </c>
      <c r="O373"/>
    </row>
    <row r="374" spans="1:15" x14ac:dyDescent="0.2">
      <c r="A374" s="15" t="s">
        <v>99</v>
      </c>
      <c r="B374" s="31">
        <v>0</v>
      </c>
      <c r="C374" s="31">
        <v>0</v>
      </c>
      <c r="D374" s="31">
        <v>0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0</v>
      </c>
      <c r="N374" s="14">
        <f t="shared" si="53"/>
        <v>0</v>
      </c>
      <c r="O374"/>
    </row>
    <row r="375" spans="1:15" x14ac:dyDescent="0.2">
      <c r="A375" s="15" t="s">
        <v>100</v>
      </c>
      <c r="B375" s="31">
        <v>0</v>
      </c>
      <c r="C375" s="31">
        <v>0</v>
      </c>
      <c r="D375" s="31">
        <v>0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14">
        <f t="shared" si="53"/>
        <v>0</v>
      </c>
      <c r="O375"/>
    </row>
    <row r="376" spans="1:15" x14ac:dyDescent="0.2">
      <c r="A376" s="15" t="s">
        <v>101</v>
      </c>
      <c r="B376" s="31">
        <v>0</v>
      </c>
      <c r="C376" s="31">
        <v>0</v>
      </c>
      <c r="D376" s="31">
        <v>0</v>
      </c>
      <c r="E376" s="31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31">
        <v>0</v>
      </c>
      <c r="L376" s="31">
        <v>0</v>
      </c>
      <c r="M376" s="31">
        <v>0</v>
      </c>
      <c r="N376" s="14">
        <f t="shared" si="53"/>
        <v>0</v>
      </c>
      <c r="O376"/>
    </row>
    <row r="377" spans="1:15" x14ac:dyDescent="0.2">
      <c r="A377" s="15" t="s">
        <v>102</v>
      </c>
      <c r="B377" s="31">
        <v>0</v>
      </c>
      <c r="C377" s="31">
        <v>0</v>
      </c>
      <c r="D377" s="31">
        <v>0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1">
        <v>0</v>
      </c>
      <c r="L377" s="31">
        <v>0</v>
      </c>
      <c r="M377" s="31">
        <v>0</v>
      </c>
      <c r="N377" s="14">
        <f t="shared" si="53"/>
        <v>0</v>
      </c>
      <c r="O377"/>
    </row>
    <row r="378" spans="1:15" x14ac:dyDescent="0.2">
      <c r="A378" s="15" t="s">
        <v>103</v>
      </c>
      <c r="B378" s="31">
        <v>0</v>
      </c>
      <c r="C378" s="31">
        <v>0</v>
      </c>
      <c r="D378" s="31">
        <v>0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31">
        <v>0</v>
      </c>
      <c r="K378" s="31">
        <v>0</v>
      </c>
      <c r="L378" s="31">
        <v>0</v>
      </c>
      <c r="M378" s="31">
        <v>0</v>
      </c>
      <c r="N378" s="14">
        <f t="shared" si="53"/>
        <v>0</v>
      </c>
      <c r="O378"/>
    </row>
    <row r="379" spans="1:15" x14ac:dyDescent="0.2">
      <c r="A379" s="15" t="s">
        <v>104</v>
      </c>
      <c r="B379" s="31">
        <v>0</v>
      </c>
      <c r="C379" s="31">
        <v>0</v>
      </c>
      <c r="D379" s="31">
        <v>0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1">
        <v>0</v>
      </c>
      <c r="L379" s="31">
        <v>0</v>
      </c>
      <c r="M379" s="31">
        <v>0</v>
      </c>
      <c r="N379" s="14">
        <f t="shared" si="53"/>
        <v>0</v>
      </c>
      <c r="O379"/>
    </row>
    <row r="380" spans="1:15" x14ac:dyDescent="0.2">
      <c r="A380" s="15" t="s">
        <v>105</v>
      </c>
      <c r="B380" s="31">
        <v>0</v>
      </c>
      <c r="C380" s="31">
        <v>0</v>
      </c>
      <c r="D380" s="31">
        <v>0</v>
      </c>
      <c r="E380" s="31">
        <v>0</v>
      </c>
      <c r="F380" s="31">
        <v>0</v>
      </c>
      <c r="G380" s="31">
        <v>0</v>
      </c>
      <c r="H380" s="31">
        <v>0</v>
      </c>
      <c r="I380" s="31">
        <v>0</v>
      </c>
      <c r="J380" s="31">
        <v>0</v>
      </c>
      <c r="K380" s="31">
        <v>0</v>
      </c>
      <c r="L380" s="31">
        <v>0</v>
      </c>
      <c r="M380" s="31">
        <v>0</v>
      </c>
      <c r="N380" s="14">
        <f t="shared" si="53"/>
        <v>0</v>
      </c>
      <c r="O380"/>
    </row>
    <row r="381" spans="1:15" x14ac:dyDescent="0.2">
      <c r="A381" s="15" t="s">
        <v>106</v>
      </c>
      <c r="B381" s="31">
        <v>0</v>
      </c>
      <c r="C381" s="31">
        <v>0</v>
      </c>
      <c r="D381" s="31">
        <v>0</v>
      </c>
      <c r="E381" s="31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31">
        <v>0</v>
      </c>
      <c r="L381" s="31">
        <v>0</v>
      </c>
      <c r="M381" s="31">
        <v>0</v>
      </c>
      <c r="N381" s="14">
        <f t="shared" si="53"/>
        <v>0</v>
      </c>
      <c r="O381"/>
    </row>
    <row r="382" spans="1:15" x14ac:dyDescent="0.2">
      <c r="A382" s="15" t="s">
        <v>107</v>
      </c>
      <c r="B382" s="31">
        <v>0</v>
      </c>
      <c r="C382" s="31">
        <v>0</v>
      </c>
      <c r="D382" s="31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  <c r="N382" s="14">
        <f t="shared" si="53"/>
        <v>0</v>
      </c>
      <c r="O382"/>
    </row>
    <row r="383" spans="1:15" x14ac:dyDescent="0.2">
      <c r="A383" s="15" t="s">
        <v>108</v>
      </c>
      <c r="B383" s="31">
        <v>0</v>
      </c>
      <c r="C383" s="31">
        <v>0</v>
      </c>
      <c r="D383" s="31">
        <v>0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  <c r="J383" s="31">
        <v>0</v>
      </c>
      <c r="K383" s="31">
        <v>0</v>
      </c>
      <c r="L383" s="31">
        <v>0</v>
      </c>
      <c r="M383" s="31">
        <v>0</v>
      </c>
      <c r="N383" s="14">
        <f t="shared" si="53"/>
        <v>0</v>
      </c>
      <c r="O383" s="52"/>
    </row>
    <row r="384" spans="1:15" x14ac:dyDescent="0.2">
      <c r="A384" s="15" t="s">
        <v>109</v>
      </c>
      <c r="B384" s="31">
        <v>0</v>
      </c>
      <c r="C384" s="31">
        <v>0</v>
      </c>
      <c r="D384" s="31">
        <v>0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  <c r="N384" s="14">
        <f t="shared" si="53"/>
        <v>0</v>
      </c>
      <c r="O384" s="52"/>
    </row>
    <row r="385" spans="1:15" x14ac:dyDescent="0.2">
      <c r="A385" s="15" t="s">
        <v>110</v>
      </c>
      <c r="B385" s="31">
        <v>0</v>
      </c>
      <c r="C385" s="31">
        <v>0</v>
      </c>
      <c r="D385" s="31">
        <v>0</v>
      </c>
      <c r="E385" s="31">
        <v>0</v>
      </c>
      <c r="F385" s="31">
        <v>0</v>
      </c>
      <c r="G385" s="31">
        <v>0</v>
      </c>
      <c r="H385" s="31">
        <v>0</v>
      </c>
      <c r="I385" s="31">
        <v>0</v>
      </c>
      <c r="J385" s="31">
        <v>0</v>
      </c>
      <c r="K385" s="31">
        <v>0</v>
      </c>
      <c r="L385" s="31">
        <v>0</v>
      </c>
      <c r="M385" s="31">
        <v>0</v>
      </c>
      <c r="N385" s="14">
        <f t="shared" si="53"/>
        <v>0</v>
      </c>
      <c r="O385" s="52"/>
    </row>
    <row r="386" spans="1:15" x14ac:dyDescent="0.2">
      <c r="A386" s="15" t="s">
        <v>111</v>
      </c>
      <c r="B386" s="31">
        <v>0</v>
      </c>
      <c r="C386" s="31">
        <v>0</v>
      </c>
      <c r="D386" s="31">
        <v>0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1">
        <v>0</v>
      </c>
      <c r="L386" s="31">
        <v>0</v>
      </c>
      <c r="M386" s="31">
        <v>0</v>
      </c>
      <c r="N386" s="14">
        <f t="shared" si="53"/>
        <v>0</v>
      </c>
      <c r="O386" s="52"/>
    </row>
    <row r="387" spans="1:15" x14ac:dyDescent="0.2">
      <c r="A387" s="15" t="s">
        <v>28</v>
      </c>
      <c r="B387" s="31">
        <f t="shared" ref="B387:M387" si="54">SUM(B369:B386)</f>
        <v>0</v>
      </c>
      <c r="C387" s="31">
        <f t="shared" si="54"/>
        <v>0</v>
      </c>
      <c r="D387" s="31">
        <f t="shared" si="54"/>
        <v>0</v>
      </c>
      <c r="E387" s="31">
        <f t="shared" si="54"/>
        <v>0</v>
      </c>
      <c r="F387" s="31">
        <f t="shared" si="54"/>
        <v>0</v>
      </c>
      <c r="G387" s="31">
        <f t="shared" si="54"/>
        <v>0</v>
      </c>
      <c r="H387" s="31">
        <f t="shared" si="54"/>
        <v>0</v>
      </c>
      <c r="I387" s="31">
        <f t="shared" si="54"/>
        <v>0</v>
      </c>
      <c r="J387" s="31">
        <f t="shared" si="54"/>
        <v>0</v>
      </c>
      <c r="K387" s="31">
        <f t="shared" si="54"/>
        <v>0</v>
      </c>
      <c r="L387" s="31">
        <f t="shared" si="54"/>
        <v>0</v>
      </c>
      <c r="M387" s="31">
        <f t="shared" si="54"/>
        <v>0</v>
      </c>
      <c r="N387" s="14">
        <f t="shared" si="53"/>
        <v>0</v>
      </c>
    </row>
    <row r="388" spans="1:15" x14ac:dyDescent="0.2">
      <c r="A388" s="15"/>
      <c r="N388" s="14"/>
    </row>
    <row r="389" spans="1:15" ht="16.5" thickBot="1" x14ac:dyDescent="0.3">
      <c r="A389" s="19" t="s">
        <v>15</v>
      </c>
      <c r="B389" s="35">
        <f t="shared" ref="B389:M389" si="55">+B387+B366+B345</f>
        <v>0</v>
      </c>
      <c r="C389" s="35">
        <f t="shared" si="55"/>
        <v>0</v>
      </c>
      <c r="D389" s="35">
        <f t="shared" si="55"/>
        <v>0</v>
      </c>
      <c r="E389" s="35">
        <f t="shared" si="55"/>
        <v>0</v>
      </c>
      <c r="F389" s="35">
        <f t="shared" si="55"/>
        <v>0</v>
      </c>
      <c r="G389" s="35">
        <f t="shared" si="55"/>
        <v>0</v>
      </c>
      <c r="H389" s="35">
        <f t="shared" si="55"/>
        <v>0</v>
      </c>
      <c r="I389" s="35">
        <f t="shared" si="55"/>
        <v>0</v>
      </c>
      <c r="J389" s="35">
        <f t="shared" si="55"/>
        <v>0</v>
      </c>
      <c r="K389" s="35">
        <f t="shared" si="55"/>
        <v>0</v>
      </c>
      <c r="L389" s="35">
        <f t="shared" si="55"/>
        <v>0</v>
      </c>
      <c r="M389" s="35">
        <f t="shared" si="55"/>
        <v>0</v>
      </c>
      <c r="N389" s="20">
        <f>+N387+N346+N366+N345</f>
        <v>0</v>
      </c>
    </row>
    <row r="390" spans="1:15" ht="16.5" thickBot="1" x14ac:dyDescent="0.3">
      <c r="A390" s="4"/>
    </row>
    <row r="391" spans="1:15" x14ac:dyDescent="0.2">
      <c r="A391" s="5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7" t="s">
        <v>0</v>
      </c>
    </row>
    <row r="392" spans="1:15" ht="13.5" thickBot="1" x14ac:dyDescent="0.25">
      <c r="A392" s="21" t="s">
        <v>92</v>
      </c>
      <c r="B392" s="34" t="s">
        <v>2</v>
      </c>
      <c r="C392" s="34" t="s">
        <v>3</v>
      </c>
      <c r="D392" s="34" t="s">
        <v>4</v>
      </c>
      <c r="E392" s="34" t="s">
        <v>5</v>
      </c>
      <c r="F392" s="34" t="s">
        <v>6</v>
      </c>
      <c r="G392" s="34" t="s">
        <v>7</v>
      </c>
      <c r="H392" s="34" t="s">
        <v>8</v>
      </c>
      <c r="I392" s="34" t="s">
        <v>9</v>
      </c>
      <c r="J392" s="34" t="s">
        <v>10</v>
      </c>
      <c r="K392" s="34" t="s">
        <v>11</v>
      </c>
      <c r="L392" s="34" t="s">
        <v>12</v>
      </c>
      <c r="M392" s="34" t="s">
        <v>13</v>
      </c>
      <c r="N392" s="10" t="s">
        <v>14</v>
      </c>
    </row>
    <row r="393" spans="1:15" x14ac:dyDescent="0.2">
      <c r="A393" s="54"/>
      <c r="N393" s="14"/>
    </row>
    <row r="394" spans="1:15" x14ac:dyDescent="0.2">
      <c r="A394" s="22" t="s">
        <v>31</v>
      </c>
      <c r="B394" s="31">
        <f>0-B416-B438</f>
        <v>0</v>
      </c>
      <c r="C394" s="31">
        <f>0-C416-C438</f>
        <v>0</v>
      </c>
      <c r="D394" s="31">
        <f t="shared" ref="D394:M394" si="56">0-D416-D438</f>
        <v>0</v>
      </c>
      <c r="E394" s="31">
        <f t="shared" si="56"/>
        <v>0</v>
      </c>
      <c r="F394" s="31">
        <f t="shared" si="56"/>
        <v>0</v>
      </c>
      <c r="G394" s="31">
        <f t="shared" si="56"/>
        <v>0</v>
      </c>
      <c r="H394" s="31">
        <f t="shared" si="56"/>
        <v>0</v>
      </c>
      <c r="I394" s="31">
        <f t="shared" si="56"/>
        <v>0</v>
      </c>
      <c r="J394" s="31">
        <f t="shared" si="56"/>
        <v>0</v>
      </c>
      <c r="K394" s="31">
        <f t="shared" si="56"/>
        <v>0</v>
      </c>
      <c r="L394" s="31">
        <f t="shared" si="56"/>
        <v>0</v>
      </c>
      <c r="M394" s="31">
        <f t="shared" si="56"/>
        <v>0</v>
      </c>
      <c r="N394" s="14">
        <f>SUM(B394:M394)</f>
        <v>0</v>
      </c>
    </row>
    <row r="395" spans="1:15" x14ac:dyDescent="0.2">
      <c r="A395" s="15" t="s">
        <v>83</v>
      </c>
      <c r="N395" s="14">
        <f>SUM(B395:M395)</f>
        <v>0</v>
      </c>
    </row>
    <row r="396" spans="1:15" x14ac:dyDescent="0.2">
      <c r="A396" s="22" t="s">
        <v>30</v>
      </c>
      <c r="N396" s="14"/>
    </row>
    <row r="397" spans="1:15" x14ac:dyDescent="0.2">
      <c r="A397" s="15" t="s">
        <v>69</v>
      </c>
      <c r="B397" s="31">
        <v>0</v>
      </c>
      <c r="C397" s="31">
        <v>0</v>
      </c>
      <c r="D397" s="31">
        <v>0</v>
      </c>
      <c r="E397" s="31">
        <v>0</v>
      </c>
      <c r="F397" s="31">
        <v>0</v>
      </c>
      <c r="G397" s="31">
        <v>0</v>
      </c>
      <c r="H397" s="31">
        <v>0</v>
      </c>
      <c r="I397" s="31">
        <v>0</v>
      </c>
      <c r="J397" s="31">
        <v>0</v>
      </c>
      <c r="K397" s="31">
        <v>0</v>
      </c>
      <c r="L397" s="31">
        <v>0</v>
      </c>
      <c r="M397" s="31">
        <v>0</v>
      </c>
      <c r="N397" s="14">
        <f t="shared" ref="N397:N416" si="57">SUM(B397:M397)</f>
        <v>0</v>
      </c>
      <c r="O397"/>
    </row>
    <row r="398" spans="1:15" x14ac:dyDescent="0.2">
      <c r="A398" s="15" t="s">
        <v>70</v>
      </c>
      <c r="B398" s="31">
        <v>0</v>
      </c>
      <c r="C398" s="31">
        <v>0</v>
      </c>
      <c r="D398" s="31">
        <v>0</v>
      </c>
      <c r="E398" s="31">
        <v>0</v>
      </c>
      <c r="F398" s="31">
        <v>0</v>
      </c>
      <c r="G398" s="31">
        <v>0</v>
      </c>
      <c r="H398" s="31">
        <v>0</v>
      </c>
      <c r="I398" s="31">
        <v>0</v>
      </c>
      <c r="J398" s="31">
        <v>0</v>
      </c>
      <c r="K398" s="31">
        <v>0</v>
      </c>
      <c r="L398" s="31">
        <v>0</v>
      </c>
      <c r="M398" s="31">
        <v>0</v>
      </c>
      <c r="N398" s="14">
        <f t="shared" si="57"/>
        <v>0</v>
      </c>
      <c r="O398"/>
    </row>
    <row r="399" spans="1:15" x14ac:dyDescent="0.2">
      <c r="A399" s="15" t="s">
        <v>71</v>
      </c>
      <c r="B399" s="31">
        <v>0</v>
      </c>
      <c r="C399" s="31">
        <v>0</v>
      </c>
      <c r="D399" s="31">
        <v>0</v>
      </c>
      <c r="E399" s="31">
        <v>0</v>
      </c>
      <c r="F399" s="31">
        <v>0</v>
      </c>
      <c r="G399" s="31">
        <v>0</v>
      </c>
      <c r="H399" s="31">
        <v>0</v>
      </c>
      <c r="I399" s="31">
        <v>0</v>
      </c>
      <c r="J399" s="31">
        <v>0</v>
      </c>
      <c r="K399" s="31">
        <v>0</v>
      </c>
      <c r="L399" s="31">
        <v>0</v>
      </c>
      <c r="M399" s="31">
        <v>0</v>
      </c>
      <c r="N399" s="14">
        <f t="shared" si="57"/>
        <v>0</v>
      </c>
      <c r="O399"/>
    </row>
    <row r="400" spans="1:15" x14ac:dyDescent="0.2">
      <c r="A400" s="15" t="s">
        <v>72</v>
      </c>
      <c r="B400" s="31">
        <v>0</v>
      </c>
      <c r="C400" s="31">
        <v>0</v>
      </c>
      <c r="D400" s="31">
        <v>0</v>
      </c>
      <c r="E400" s="31">
        <v>0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1">
        <v>0</v>
      </c>
      <c r="L400" s="31">
        <v>0</v>
      </c>
      <c r="M400" s="31">
        <v>0</v>
      </c>
      <c r="N400" s="14">
        <f t="shared" si="57"/>
        <v>0</v>
      </c>
      <c r="O400"/>
    </row>
    <row r="401" spans="1:15" x14ac:dyDescent="0.2">
      <c r="A401" s="15" t="s">
        <v>73</v>
      </c>
      <c r="B401" s="31">
        <v>0</v>
      </c>
      <c r="C401" s="31">
        <v>0</v>
      </c>
      <c r="D401" s="31">
        <v>0</v>
      </c>
      <c r="E401" s="31">
        <v>0</v>
      </c>
      <c r="F401" s="31">
        <v>0</v>
      </c>
      <c r="G401" s="31">
        <v>0</v>
      </c>
      <c r="H401" s="31">
        <v>0</v>
      </c>
      <c r="I401" s="31">
        <v>0</v>
      </c>
      <c r="J401" s="31">
        <v>0</v>
      </c>
      <c r="K401" s="31">
        <v>0</v>
      </c>
      <c r="L401" s="31">
        <v>0</v>
      </c>
      <c r="M401" s="31">
        <v>0</v>
      </c>
      <c r="N401" s="14">
        <f t="shared" si="57"/>
        <v>0</v>
      </c>
      <c r="O401"/>
    </row>
    <row r="402" spans="1:15" x14ac:dyDescent="0.2">
      <c r="A402" s="15" t="s">
        <v>74</v>
      </c>
      <c r="B402" s="31">
        <v>0</v>
      </c>
      <c r="C402" s="31">
        <v>0</v>
      </c>
      <c r="D402" s="31">
        <v>0</v>
      </c>
      <c r="E402" s="31">
        <v>0</v>
      </c>
      <c r="F402" s="31">
        <v>0</v>
      </c>
      <c r="G402" s="31">
        <v>0</v>
      </c>
      <c r="H402" s="31">
        <v>0</v>
      </c>
      <c r="I402" s="31">
        <v>0</v>
      </c>
      <c r="J402" s="31">
        <v>0</v>
      </c>
      <c r="K402" s="31">
        <v>0</v>
      </c>
      <c r="L402" s="31">
        <v>0</v>
      </c>
      <c r="M402" s="31">
        <v>0</v>
      </c>
      <c r="N402" s="14">
        <f t="shared" si="57"/>
        <v>0</v>
      </c>
      <c r="O402"/>
    </row>
    <row r="403" spans="1:15" x14ac:dyDescent="0.2">
      <c r="A403" s="15" t="s">
        <v>75</v>
      </c>
      <c r="B403" s="31">
        <v>0</v>
      </c>
      <c r="C403" s="31">
        <v>0</v>
      </c>
      <c r="D403" s="31">
        <v>0</v>
      </c>
      <c r="E403" s="31">
        <v>0</v>
      </c>
      <c r="F403" s="31">
        <v>0</v>
      </c>
      <c r="G403" s="31">
        <v>0</v>
      </c>
      <c r="H403" s="31">
        <v>0</v>
      </c>
      <c r="I403" s="31">
        <v>0</v>
      </c>
      <c r="J403" s="31">
        <v>0</v>
      </c>
      <c r="K403" s="31">
        <v>0</v>
      </c>
      <c r="L403" s="31">
        <v>0</v>
      </c>
      <c r="M403" s="31">
        <v>0</v>
      </c>
      <c r="N403" s="14">
        <f t="shared" si="57"/>
        <v>0</v>
      </c>
      <c r="O403"/>
    </row>
    <row r="404" spans="1:15" x14ac:dyDescent="0.2">
      <c r="A404" s="15" t="s">
        <v>76</v>
      </c>
      <c r="B404" s="31">
        <v>0</v>
      </c>
      <c r="C404" s="31">
        <v>0</v>
      </c>
      <c r="D404" s="31">
        <v>0</v>
      </c>
      <c r="E404" s="31">
        <v>0</v>
      </c>
      <c r="F404" s="31">
        <v>0</v>
      </c>
      <c r="G404" s="31">
        <v>0</v>
      </c>
      <c r="H404" s="31">
        <v>0</v>
      </c>
      <c r="I404" s="31">
        <v>0</v>
      </c>
      <c r="J404" s="31">
        <v>0</v>
      </c>
      <c r="K404" s="31">
        <v>0</v>
      </c>
      <c r="L404" s="31">
        <v>0</v>
      </c>
      <c r="M404" s="31">
        <v>0</v>
      </c>
      <c r="N404" s="14">
        <f t="shared" si="57"/>
        <v>0</v>
      </c>
      <c r="O404"/>
    </row>
    <row r="405" spans="1:15" x14ac:dyDescent="0.2">
      <c r="A405" s="15" t="s">
        <v>77</v>
      </c>
      <c r="B405" s="31">
        <v>0</v>
      </c>
      <c r="C405" s="31">
        <v>0</v>
      </c>
      <c r="D405" s="31">
        <v>0</v>
      </c>
      <c r="E405" s="31">
        <v>0</v>
      </c>
      <c r="F405" s="31">
        <v>0</v>
      </c>
      <c r="G405" s="31">
        <v>0</v>
      </c>
      <c r="H405" s="31">
        <v>0</v>
      </c>
      <c r="I405" s="31">
        <v>0</v>
      </c>
      <c r="J405" s="31">
        <v>0</v>
      </c>
      <c r="K405" s="31">
        <v>0</v>
      </c>
      <c r="L405" s="31">
        <v>0</v>
      </c>
      <c r="M405" s="31">
        <v>0</v>
      </c>
      <c r="N405" s="14">
        <f t="shared" si="57"/>
        <v>0</v>
      </c>
      <c r="O405"/>
    </row>
    <row r="406" spans="1:15" x14ac:dyDescent="0.2">
      <c r="A406" s="15" t="s">
        <v>78</v>
      </c>
      <c r="B406" s="31">
        <v>0</v>
      </c>
      <c r="C406" s="31">
        <v>0</v>
      </c>
      <c r="D406" s="31">
        <v>0</v>
      </c>
      <c r="E406" s="31">
        <v>0</v>
      </c>
      <c r="F406" s="31">
        <v>0</v>
      </c>
      <c r="G406" s="31">
        <v>0</v>
      </c>
      <c r="H406" s="31">
        <v>0</v>
      </c>
      <c r="I406" s="31">
        <v>0</v>
      </c>
      <c r="J406" s="31">
        <v>0</v>
      </c>
      <c r="K406" s="31">
        <v>0</v>
      </c>
      <c r="L406" s="31">
        <v>0</v>
      </c>
      <c r="M406" s="31">
        <v>0</v>
      </c>
      <c r="N406" s="14">
        <f t="shared" ref="N406:N415" si="58">SUM(B406:M406)</f>
        <v>0</v>
      </c>
      <c r="O406"/>
    </row>
    <row r="407" spans="1:15" x14ac:dyDescent="0.2">
      <c r="A407" s="15" t="s">
        <v>79</v>
      </c>
      <c r="B407" s="31">
        <v>0</v>
      </c>
      <c r="C407" s="31">
        <v>0</v>
      </c>
      <c r="D407" s="31">
        <v>0</v>
      </c>
      <c r="E407" s="31">
        <v>0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  <c r="K407" s="31">
        <v>0</v>
      </c>
      <c r="L407" s="31">
        <v>0</v>
      </c>
      <c r="M407" s="31">
        <v>0</v>
      </c>
      <c r="N407" s="14">
        <f t="shared" si="58"/>
        <v>0</v>
      </c>
      <c r="O407"/>
    </row>
    <row r="408" spans="1:15" x14ac:dyDescent="0.2">
      <c r="A408" s="15" t="s">
        <v>80</v>
      </c>
      <c r="B408" s="31">
        <v>0</v>
      </c>
      <c r="C408" s="31">
        <v>0</v>
      </c>
      <c r="D408" s="31">
        <v>0</v>
      </c>
      <c r="E408" s="31">
        <v>0</v>
      </c>
      <c r="F408" s="31">
        <v>0</v>
      </c>
      <c r="G408" s="31">
        <v>0</v>
      </c>
      <c r="H408" s="31">
        <v>0</v>
      </c>
      <c r="I408" s="31">
        <v>0</v>
      </c>
      <c r="J408" s="31">
        <v>0</v>
      </c>
      <c r="K408" s="31">
        <v>0</v>
      </c>
      <c r="L408" s="31">
        <v>0</v>
      </c>
      <c r="M408" s="31">
        <v>0</v>
      </c>
      <c r="N408" s="14">
        <f t="shared" si="58"/>
        <v>0</v>
      </c>
      <c r="O408"/>
    </row>
    <row r="409" spans="1:15" x14ac:dyDescent="0.2">
      <c r="A409" s="15" t="s">
        <v>81</v>
      </c>
      <c r="B409" s="31">
        <v>0</v>
      </c>
      <c r="C409" s="31">
        <v>0</v>
      </c>
      <c r="D409" s="31">
        <v>0</v>
      </c>
      <c r="E409" s="31">
        <v>0</v>
      </c>
      <c r="F409" s="31">
        <v>0</v>
      </c>
      <c r="G409" s="31">
        <v>0</v>
      </c>
      <c r="H409" s="31">
        <v>0</v>
      </c>
      <c r="I409" s="31">
        <v>0</v>
      </c>
      <c r="J409" s="31">
        <v>0</v>
      </c>
      <c r="K409" s="31">
        <v>0</v>
      </c>
      <c r="L409" s="31">
        <v>0</v>
      </c>
      <c r="M409" s="31">
        <v>0</v>
      </c>
      <c r="N409" s="14">
        <f t="shared" si="58"/>
        <v>0</v>
      </c>
      <c r="O409"/>
    </row>
    <row r="410" spans="1:15" x14ac:dyDescent="0.2">
      <c r="A410" s="15" t="s">
        <v>86</v>
      </c>
      <c r="B410" s="31">
        <v>0</v>
      </c>
      <c r="C410" s="31">
        <v>0</v>
      </c>
      <c r="D410" s="31">
        <v>0</v>
      </c>
      <c r="E410" s="31">
        <v>0</v>
      </c>
      <c r="F410" s="31">
        <v>0</v>
      </c>
      <c r="G410" s="31">
        <v>0</v>
      </c>
      <c r="H410" s="31">
        <v>0</v>
      </c>
      <c r="I410" s="31">
        <v>0</v>
      </c>
      <c r="J410" s="31">
        <v>0</v>
      </c>
      <c r="K410" s="31">
        <v>0</v>
      </c>
      <c r="L410" s="31">
        <v>0</v>
      </c>
      <c r="M410" s="31">
        <v>0</v>
      </c>
      <c r="N410" s="14">
        <f t="shared" si="58"/>
        <v>0</v>
      </c>
      <c r="O410"/>
    </row>
    <row r="411" spans="1:15" x14ac:dyDescent="0.2">
      <c r="A411" s="15" t="s">
        <v>87</v>
      </c>
      <c r="B411" s="31">
        <v>0</v>
      </c>
      <c r="C411" s="31">
        <v>0</v>
      </c>
      <c r="D411" s="31">
        <v>0</v>
      </c>
      <c r="E411" s="31">
        <v>0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0</v>
      </c>
      <c r="N411" s="14">
        <f>SUM(B411:M411)</f>
        <v>0</v>
      </c>
      <c r="O411"/>
    </row>
    <row r="412" spans="1:15" x14ac:dyDescent="0.2">
      <c r="A412" s="15" t="s">
        <v>91</v>
      </c>
      <c r="B412" s="31">
        <v>0</v>
      </c>
      <c r="C412" s="31">
        <v>0</v>
      </c>
      <c r="D412" s="31">
        <v>0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1">
        <v>0</v>
      </c>
      <c r="M412" s="31">
        <v>0</v>
      </c>
      <c r="N412" s="14">
        <f>SUM(B412:M412)</f>
        <v>0</v>
      </c>
      <c r="O412" s="52"/>
    </row>
    <row r="413" spans="1:15" x14ac:dyDescent="0.2">
      <c r="A413" s="15" t="s">
        <v>88</v>
      </c>
      <c r="B413" s="31">
        <v>0</v>
      </c>
      <c r="C413" s="31">
        <v>0</v>
      </c>
      <c r="D413" s="31">
        <v>0</v>
      </c>
      <c r="E413" s="31">
        <v>0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1">
        <v>0</v>
      </c>
      <c r="M413" s="31">
        <v>0</v>
      </c>
      <c r="N413" s="14">
        <f>SUM(B413:M413)</f>
        <v>0</v>
      </c>
      <c r="O413"/>
    </row>
    <row r="414" spans="1:15" x14ac:dyDescent="0.2">
      <c r="A414" s="15" t="s">
        <v>89</v>
      </c>
      <c r="B414" s="31">
        <v>0</v>
      </c>
      <c r="C414" s="31">
        <v>0</v>
      </c>
      <c r="D414" s="31">
        <v>0</v>
      </c>
      <c r="E414" s="31">
        <v>0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  <c r="N414" s="14">
        <f>SUM(B414:M414)</f>
        <v>0</v>
      </c>
      <c r="O414"/>
    </row>
    <row r="415" spans="1:15" x14ac:dyDescent="0.2">
      <c r="A415" s="15" t="s">
        <v>90</v>
      </c>
      <c r="B415" s="31">
        <v>0</v>
      </c>
      <c r="C415" s="31">
        <v>0</v>
      </c>
      <c r="D415" s="31">
        <v>0</v>
      </c>
      <c r="E415" s="31">
        <v>0</v>
      </c>
      <c r="F415" s="31">
        <v>0</v>
      </c>
      <c r="G415" s="31">
        <v>0</v>
      </c>
      <c r="H415" s="31">
        <v>0</v>
      </c>
      <c r="I415" s="31">
        <v>0</v>
      </c>
      <c r="J415" s="31">
        <v>0</v>
      </c>
      <c r="K415" s="31">
        <v>0</v>
      </c>
      <c r="L415" s="31">
        <v>0</v>
      </c>
      <c r="M415" s="31">
        <v>0</v>
      </c>
      <c r="N415" s="14">
        <f t="shared" si="58"/>
        <v>0</v>
      </c>
      <c r="O415"/>
    </row>
    <row r="416" spans="1:15" x14ac:dyDescent="0.2">
      <c r="A416" s="15" t="s">
        <v>28</v>
      </c>
      <c r="B416" s="31">
        <f>SUM(B397:B415)</f>
        <v>0</v>
      </c>
      <c r="C416" s="31">
        <f t="shared" ref="C416:M416" si="59">SUM(C397:C415)</f>
        <v>0</v>
      </c>
      <c r="D416" s="31">
        <f t="shared" si="59"/>
        <v>0</v>
      </c>
      <c r="E416" s="31">
        <f t="shared" si="59"/>
        <v>0</v>
      </c>
      <c r="F416" s="31">
        <f t="shared" si="59"/>
        <v>0</v>
      </c>
      <c r="G416" s="31">
        <f t="shared" si="59"/>
        <v>0</v>
      </c>
      <c r="H416" s="31">
        <f t="shared" si="59"/>
        <v>0</v>
      </c>
      <c r="I416" s="31">
        <f t="shared" si="59"/>
        <v>0</v>
      </c>
      <c r="J416" s="31">
        <f t="shared" si="59"/>
        <v>0</v>
      </c>
      <c r="K416" s="31">
        <f t="shared" si="59"/>
        <v>0</v>
      </c>
      <c r="L416" s="31">
        <f t="shared" si="59"/>
        <v>0</v>
      </c>
      <c r="M416" s="31">
        <f t="shared" si="59"/>
        <v>0</v>
      </c>
      <c r="N416" s="14">
        <f t="shared" si="57"/>
        <v>0</v>
      </c>
    </row>
    <row r="417" spans="1:15" x14ac:dyDescent="0.2">
      <c r="A417" s="15"/>
      <c r="N417" s="14"/>
    </row>
    <row r="418" spans="1:15" x14ac:dyDescent="0.2">
      <c r="A418" s="22" t="s">
        <v>29</v>
      </c>
      <c r="N418" s="14"/>
    </row>
    <row r="419" spans="1:15" x14ac:dyDescent="0.2">
      <c r="A419" s="15" t="s">
        <v>69</v>
      </c>
      <c r="B419" s="31">
        <v>0</v>
      </c>
      <c r="C419" s="31">
        <v>0</v>
      </c>
      <c r="D419" s="31">
        <v>0</v>
      </c>
      <c r="E419" s="31">
        <v>0</v>
      </c>
      <c r="F419" s="31">
        <v>0</v>
      </c>
      <c r="G419" s="31">
        <v>0</v>
      </c>
      <c r="H419" s="31">
        <v>0</v>
      </c>
      <c r="I419" s="31">
        <v>0</v>
      </c>
      <c r="J419" s="31">
        <v>0</v>
      </c>
      <c r="K419" s="31">
        <v>0</v>
      </c>
      <c r="L419" s="31">
        <v>0</v>
      </c>
      <c r="M419" s="31">
        <v>0</v>
      </c>
      <c r="N419" s="14">
        <f t="shared" ref="N419:N425" si="60">SUM(B419:M419)</f>
        <v>0</v>
      </c>
      <c r="O419"/>
    </row>
    <row r="420" spans="1:15" x14ac:dyDescent="0.2">
      <c r="A420" s="15" t="s">
        <v>70</v>
      </c>
      <c r="B420" s="31">
        <v>0</v>
      </c>
      <c r="C420" s="31">
        <v>0</v>
      </c>
      <c r="D420" s="31">
        <v>0</v>
      </c>
      <c r="E420" s="31">
        <v>0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1">
        <v>0</v>
      </c>
      <c r="L420" s="31">
        <v>0</v>
      </c>
      <c r="M420" s="31">
        <v>0</v>
      </c>
      <c r="N420" s="14">
        <f t="shared" si="60"/>
        <v>0</v>
      </c>
      <c r="O420"/>
    </row>
    <row r="421" spans="1:15" x14ac:dyDescent="0.2">
      <c r="A421" s="15" t="s">
        <v>71</v>
      </c>
      <c r="B421" s="31">
        <v>0</v>
      </c>
      <c r="C421" s="31">
        <v>0</v>
      </c>
      <c r="D421" s="31">
        <v>0</v>
      </c>
      <c r="E421" s="31">
        <v>0</v>
      </c>
      <c r="F421" s="31">
        <v>0</v>
      </c>
      <c r="G421" s="31">
        <v>0</v>
      </c>
      <c r="H421" s="31">
        <v>0</v>
      </c>
      <c r="I421" s="31">
        <v>0</v>
      </c>
      <c r="J421" s="31">
        <v>0</v>
      </c>
      <c r="K421" s="31">
        <v>0</v>
      </c>
      <c r="L421" s="31">
        <v>0</v>
      </c>
      <c r="M421" s="31">
        <v>0</v>
      </c>
      <c r="N421" s="14">
        <f t="shared" si="60"/>
        <v>0</v>
      </c>
      <c r="O421"/>
    </row>
    <row r="422" spans="1:15" x14ac:dyDescent="0.2">
      <c r="A422" s="15" t="s">
        <v>72</v>
      </c>
      <c r="B422" s="31">
        <v>0</v>
      </c>
      <c r="C422" s="31">
        <v>0</v>
      </c>
      <c r="D422" s="31">
        <v>0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1">
        <v>0</v>
      </c>
      <c r="L422" s="31">
        <v>0</v>
      </c>
      <c r="M422" s="31">
        <v>0</v>
      </c>
      <c r="N422" s="14">
        <f t="shared" si="60"/>
        <v>0</v>
      </c>
      <c r="O422"/>
    </row>
    <row r="423" spans="1:15" x14ac:dyDescent="0.2">
      <c r="A423" s="15" t="s">
        <v>73</v>
      </c>
      <c r="B423" s="31">
        <v>0</v>
      </c>
      <c r="C423" s="31">
        <v>0</v>
      </c>
      <c r="D423" s="31">
        <v>0</v>
      </c>
      <c r="E423" s="31">
        <v>0</v>
      </c>
      <c r="F423" s="31">
        <v>0</v>
      </c>
      <c r="G423" s="31">
        <v>0</v>
      </c>
      <c r="H423" s="31">
        <v>0</v>
      </c>
      <c r="I423" s="31">
        <v>0</v>
      </c>
      <c r="J423" s="31">
        <v>0</v>
      </c>
      <c r="K423" s="31">
        <v>0</v>
      </c>
      <c r="L423" s="31">
        <v>0</v>
      </c>
      <c r="M423" s="31">
        <v>0</v>
      </c>
      <c r="N423" s="14">
        <f t="shared" si="60"/>
        <v>0</v>
      </c>
      <c r="O423"/>
    </row>
    <row r="424" spans="1:15" x14ac:dyDescent="0.2">
      <c r="A424" s="15" t="s">
        <v>74</v>
      </c>
      <c r="B424" s="31">
        <v>0</v>
      </c>
      <c r="C424" s="31">
        <v>0</v>
      </c>
      <c r="D424" s="31">
        <v>0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14">
        <f t="shared" si="60"/>
        <v>0</v>
      </c>
      <c r="O424"/>
    </row>
    <row r="425" spans="1:15" x14ac:dyDescent="0.2">
      <c r="A425" s="15" t="s">
        <v>75</v>
      </c>
      <c r="B425" s="31">
        <v>0</v>
      </c>
      <c r="C425" s="31">
        <v>0</v>
      </c>
      <c r="D425" s="31">
        <v>0</v>
      </c>
      <c r="E425" s="31">
        <v>0</v>
      </c>
      <c r="F425" s="31">
        <v>0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1">
        <v>0</v>
      </c>
      <c r="M425" s="31">
        <v>0</v>
      </c>
      <c r="N425" s="14">
        <f t="shared" si="60"/>
        <v>0</v>
      </c>
      <c r="O425"/>
    </row>
    <row r="426" spans="1:15" x14ac:dyDescent="0.2">
      <c r="A426" s="15" t="s">
        <v>76</v>
      </c>
      <c r="B426" s="31">
        <v>0</v>
      </c>
      <c r="C426" s="31">
        <v>0</v>
      </c>
      <c r="D426" s="31">
        <v>0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14">
        <f t="shared" ref="N426:N438" si="61">SUM(B426:M426)</f>
        <v>0</v>
      </c>
      <c r="O426"/>
    </row>
    <row r="427" spans="1:15" x14ac:dyDescent="0.2">
      <c r="A427" s="15" t="s">
        <v>77</v>
      </c>
      <c r="B427" s="31">
        <v>0</v>
      </c>
      <c r="C427" s="31">
        <v>0</v>
      </c>
      <c r="D427" s="31">
        <v>0</v>
      </c>
      <c r="E427" s="31">
        <v>0</v>
      </c>
      <c r="F427" s="31">
        <v>0</v>
      </c>
      <c r="G427" s="31">
        <v>0</v>
      </c>
      <c r="H427" s="31">
        <v>0</v>
      </c>
      <c r="I427" s="31">
        <v>0</v>
      </c>
      <c r="J427" s="31">
        <v>0</v>
      </c>
      <c r="K427" s="31">
        <v>0</v>
      </c>
      <c r="L427" s="31">
        <v>0</v>
      </c>
      <c r="M427" s="31">
        <v>0</v>
      </c>
      <c r="N427" s="14">
        <f t="shared" si="61"/>
        <v>0</v>
      </c>
      <c r="O427"/>
    </row>
    <row r="428" spans="1:15" x14ac:dyDescent="0.2">
      <c r="A428" s="15" t="s">
        <v>78</v>
      </c>
      <c r="B428" s="31">
        <v>0</v>
      </c>
      <c r="C428" s="31">
        <v>0</v>
      </c>
      <c r="D428" s="31">
        <v>0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1">
        <v>0</v>
      </c>
      <c r="L428" s="31">
        <v>0</v>
      </c>
      <c r="M428" s="31">
        <v>0</v>
      </c>
      <c r="N428" s="14">
        <f t="shared" si="61"/>
        <v>0</v>
      </c>
      <c r="O428"/>
    </row>
    <row r="429" spans="1:15" x14ac:dyDescent="0.2">
      <c r="A429" s="15" t="s">
        <v>79</v>
      </c>
      <c r="B429" s="31">
        <v>0</v>
      </c>
      <c r="C429" s="31">
        <v>0</v>
      </c>
      <c r="D429" s="31">
        <v>0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  <c r="K429" s="31">
        <v>0</v>
      </c>
      <c r="L429" s="31">
        <v>0</v>
      </c>
      <c r="M429" s="31">
        <v>0</v>
      </c>
      <c r="N429" s="14">
        <f t="shared" si="61"/>
        <v>0</v>
      </c>
      <c r="O429"/>
    </row>
    <row r="430" spans="1:15" x14ac:dyDescent="0.2">
      <c r="A430" s="15" t="s">
        <v>80</v>
      </c>
      <c r="B430" s="31">
        <v>0</v>
      </c>
      <c r="C430" s="31">
        <v>0</v>
      </c>
      <c r="D430" s="31">
        <v>0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1">
        <v>0</v>
      </c>
      <c r="L430" s="31">
        <v>0</v>
      </c>
      <c r="M430" s="31">
        <v>0</v>
      </c>
      <c r="N430" s="14">
        <f t="shared" si="61"/>
        <v>0</v>
      </c>
      <c r="O430"/>
    </row>
    <row r="431" spans="1:15" x14ac:dyDescent="0.2">
      <c r="A431" s="15" t="s">
        <v>81</v>
      </c>
      <c r="B431" s="31">
        <v>0</v>
      </c>
      <c r="C431" s="31">
        <v>0</v>
      </c>
      <c r="D431" s="31">
        <v>0</v>
      </c>
      <c r="E431" s="31">
        <v>0</v>
      </c>
      <c r="F431" s="31">
        <v>0</v>
      </c>
      <c r="G431" s="31">
        <v>0</v>
      </c>
      <c r="H431" s="31">
        <v>0</v>
      </c>
      <c r="I431" s="31">
        <v>0</v>
      </c>
      <c r="J431" s="31">
        <v>0</v>
      </c>
      <c r="K431" s="31">
        <v>0</v>
      </c>
      <c r="L431" s="31">
        <v>0</v>
      </c>
      <c r="M431" s="31">
        <v>0</v>
      </c>
      <c r="N431" s="14">
        <f t="shared" si="61"/>
        <v>0</v>
      </c>
      <c r="O431"/>
    </row>
    <row r="432" spans="1:15" x14ac:dyDescent="0.2">
      <c r="A432" s="15" t="s">
        <v>86</v>
      </c>
      <c r="B432" s="31">
        <v>0</v>
      </c>
      <c r="C432" s="31">
        <v>0</v>
      </c>
      <c r="D432" s="31">
        <v>0</v>
      </c>
      <c r="E432" s="31">
        <v>0</v>
      </c>
      <c r="F432" s="31">
        <v>0</v>
      </c>
      <c r="G432" s="31">
        <v>0</v>
      </c>
      <c r="H432" s="31">
        <v>0</v>
      </c>
      <c r="I432" s="31">
        <v>0</v>
      </c>
      <c r="J432" s="31">
        <v>0</v>
      </c>
      <c r="K432" s="31">
        <v>0</v>
      </c>
      <c r="L432" s="31">
        <v>0</v>
      </c>
      <c r="M432" s="31">
        <v>0</v>
      </c>
      <c r="N432" s="14">
        <f t="shared" ref="N432:N437" si="62">SUM(B432:M432)</f>
        <v>0</v>
      </c>
      <c r="O432"/>
    </row>
    <row r="433" spans="1:15" x14ac:dyDescent="0.2">
      <c r="A433" s="15" t="s">
        <v>87</v>
      </c>
      <c r="B433" s="31">
        <v>0</v>
      </c>
      <c r="C433" s="31">
        <v>0</v>
      </c>
      <c r="D433" s="31">
        <v>0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1">
        <v>0</v>
      </c>
      <c r="L433" s="31">
        <v>0</v>
      </c>
      <c r="M433" s="31">
        <v>0</v>
      </c>
      <c r="N433" s="14">
        <f t="shared" si="62"/>
        <v>0</v>
      </c>
      <c r="O433" s="52"/>
    </row>
    <row r="434" spans="1:15" x14ac:dyDescent="0.2">
      <c r="A434" s="15" t="s">
        <v>91</v>
      </c>
      <c r="B434" s="31">
        <v>0</v>
      </c>
      <c r="C434" s="31">
        <v>0</v>
      </c>
      <c r="D434" s="31">
        <v>0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0</v>
      </c>
      <c r="L434" s="31">
        <v>0</v>
      </c>
      <c r="M434" s="31">
        <v>0</v>
      </c>
      <c r="N434" s="14">
        <f t="shared" si="62"/>
        <v>0</v>
      </c>
      <c r="O434" s="52"/>
    </row>
    <row r="435" spans="1:15" x14ac:dyDescent="0.2">
      <c r="A435" s="15" t="s">
        <v>88</v>
      </c>
      <c r="B435" s="31">
        <v>0</v>
      </c>
      <c r="C435" s="31">
        <v>0</v>
      </c>
      <c r="D435" s="31">
        <v>0</v>
      </c>
      <c r="E435" s="31">
        <v>0</v>
      </c>
      <c r="F435" s="31">
        <v>0</v>
      </c>
      <c r="G435" s="31">
        <v>0</v>
      </c>
      <c r="H435" s="31">
        <v>0</v>
      </c>
      <c r="I435" s="31">
        <v>0</v>
      </c>
      <c r="J435" s="31">
        <v>0</v>
      </c>
      <c r="K435" s="31">
        <v>0</v>
      </c>
      <c r="L435" s="31">
        <v>0</v>
      </c>
      <c r="M435" s="31">
        <v>0</v>
      </c>
      <c r="N435" s="14">
        <f t="shared" si="62"/>
        <v>0</v>
      </c>
      <c r="O435" s="52"/>
    </row>
    <row r="436" spans="1:15" x14ac:dyDescent="0.2">
      <c r="A436" s="15" t="s">
        <v>89</v>
      </c>
      <c r="B436" s="31">
        <v>0</v>
      </c>
      <c r="C436" s="31">
        <v>0</v>
      </c>
      <c r="D436" s="31">
        <v>0</v>
      </c>
      <c r="E436" s="31">
        <v>0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  <c r="N436" s="14">
        <f t="shared" si="62"/>
        <v>0</v>
      </c>
      <c r="O436" s="52"/>
    </row>
    <row r="437" spans="1:15" x14ac:dyDescent="0.2">
      <c r="A437" s="15" t="s">
        <v>90</v>
      </c>
      <c r="B437" s="31">
        <v>0</v>
      </c>
      <c r="C437" s="31">
        <v>0</v>
      </c>
      <c r="D437" s="31">
        <v>0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1">
        <v>0</v>
      </c>
      <c r="L437" s="31">
        <v>0</v>
      </c>
      <c r="M437" s="31">
        <v>0</v>
      </c>
      <c r="N437" s="14">
        <f t="shared" si="62"/>
        <v>0</v>
      </c>
      <c r="O437" s="52"/>
    </row>
    <row r="438" spans="1:15" x14ac:dyDescent="0.2">
      <c r="A438" s="15" t="s">
        <v>28</v>
      </c>
      <c r="B438" s="31">
        <f>SUM(B419:B437)</f>
        <v>0</v>
      </c>
      <c r="C438" s="31">
        <f t="shared" ref="C438:M438" si="63">SUM(C419:C437)</f>
        <v>0</v>
      </c>
      <c r="D438" s="31">
        <f t="shared" si="63"/>
        <v>0</v>
      </c>
      <c r="E438" s="31">
        <f t="shared" si="63"/>
        <v>0</v>
      </c>
      <c r="F438" s="31">
        <f t="shared" si="63"/>
        <v>0</v>
      </c>
      <c r="G438" s="31">
        <f t="shared" si="63"/>
        <v>0</v>
      </c>
      <c r="H438" s="31">
        <f t="shared" si="63"/>
        <v>0</v>
      </c>
      <c r="I438" s="31">
        <f t="shared" si="63"/>
        <v>0</v>
      </c>
      <c r="J438" s="31">
        <f t="shared" si="63"/>
        <v>0</v>
      </c>
      <c r="K438" s="31">
        <f t="shared" si="63"/>
        <v>0</v>
      </c>
      <c r="L438" s="31">
        <f t="shared" si="63"/>
        <v>0</v>
      </c>
      <c r="M438" s="31">
        <f t="shared" si="63"/>
        <v>0</v>
      </c>
      <c r="N438" s="14">
        <f t="shared" si="61"/>
        <v>0</v>
      </c>
    </row>
    <row r="439" spans="1:15" x14ac:dyDescent="0.2">
      <c r="A439" s="15"/>
      <c r="N439" s="14"/>
    </row>
    <row r="440" spans="1:15" ht="16.5" thickBot="1" x14ac:dyDescent="0.3">
      <c r="A440" s="19" t="s">
        <v>15</v>
      </c>
      <c r="B440" s="35">
        <f>+B438+B416+B394</f>
        <v>0</v>
      </c>
      <c r="C440" s="35">
        <f t="shared" ref="C440:M440" si="64">+C438+C416+C394</f>
        <v>0</v>
      </c>
      <c r="D440" s="35">
        <f t="shared" si="64"/>
        <v>0</v>
      </c>
      <c r="E440" s="35">
        <f t="shared" si="64"/>
        <v>0</v>
      </c>
      <c r="F440" s="35">
        <f t="shared" si="64"/>
        <v>0</v>
      </c>
      <c r="G440" s="35">
        <f t="shared" si="64"/>
        <v>0</v>
      </c>
      <c r="H440" s="35">
        <f t="shared" si="64"/>
        <v>0</v>
      </c>
      <c r="I440" s="35">
        <f t="shared" si="64"/>
        <v>0</v>
      </c>
      <c r="J440" s="35">
        <f t="shared" si="64"/>
        <v>0</v>
      </c>
      <c r="K440" s="35">
        <f t="shared" si="64"/>
        <v>0</v>
      </c>
      <c r="L440" s="35">
        <f t="shared" si="64"/>
        <v>0</v>
      </c>
      <c r="M440" s="35">
        <f t="shared" si="64"/>
        <v>0</v>
      </c>
      <c r="N440" s="20">
        <f>+N438+N395+N416+N394</f>
        <v>0</v>
      </c>
    </row>
    <row r="441" spans="1:15" x14ac:dyDescent="0.2">
      <c r="A441" s="5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7" t="s">
        <v>0</v>
      </c>
    </row>
    <row r="442" spans="1:15" ht="13.5" thickBot="1" x14ac:dyDescent="0.25">
      <c r="A442" s="21" t="s">
        <v>34</v>
      </c>
      <c r="B442" s="34" t="s">
        <v>2</v>
      </c>
      <c r="C442" s="34" t="s">
        <v>3</v>
      </c>
      <c r="D442" s="34" t="s">
        <v>4</v>
      </c>
      <c r="E442" s="34" t="s">
        <v>5</v>
      </c>
      <c r="F442" s="34" t="s">
        <v>6</v>
      </c>
      <c r="G442" s="34" t="s">
        <v>7</v>
      </c>
      <c r="H442" s="34" t="s">
        <v>8</v>
      </c>
      <c r="I442" s="34" t="s">
        <v>9</v>
      </c>
      <c r="J442" s="34" t="s">
        <v>10</v>
      </c>
      <c r="K442" s="34" t="s">
        <v>11</v>
      </c>
      <c r="L442" s="34" t="s">
        <v>12</v>
      </c>
      <c r="M442" s="34" t="s">
        <v>13</v>
      </c>
      <c r="N442" s="10" t="s">
        <v>14</v>
      </c>
    </row>
    <row r="443" spans="1:15" x14ac:dyDescent="0.2">
      <c r="A443" s="54"/>
      <c r="N443" s="14"/>
    </row>
    <row r="444" spans="1:15" x14ac:dyDescent="0.2">
      <c r="A444" s="22" t="s">
        <v>31</v>
      </c>
      <c r="B444" s="31">
        <f>0-B457-B469</f>
        <v>0</v>
      </c>
      <c r="C444" s="31">
        <f t="shared" ref="C444:M444" si="65">0-C457-C469</f>
        <v>0</v>
      </c>
      <c r="D444" s="31">
        <f t="shared" si="65"/>
        <v>0</v>
      </c>
      <c r="E444" s="31">
        <f t="shared" si="65"/>
        <v>0</v>
      </c>
      <c r="F444" s="31">
        <f t="shared" si="65"/>
        <v>0</v>
      </c>
      <c r="G444" s="31">
        <f t="shared" si="65"/>
        <v>0</v>
      </c>
      <c r="H444" s="31">
        <f t="shared" si="65"/>
        <v>0</v>
      </c>
      <c r="I444" s="31">
        <f t="shared" si="65"/>
        <v>0</v>
      </c>
      <c r="J444" s="31">
        <f t="shared" si="65"/>
        <v>0</v>
      </c>
      <c r="K444" s="31">
        <f t="shared" si="65"/>
        <v>0</v>
      </c>
      <c r="L444" s="31">
        <f t="shared" si="65"/>
        <v>0</v>
      </c>
      <c r="M444" s="31">
        <f t="shared" si="65"/>
        <v>0</v>
      </c>
      <c r="N444" s="14">
        <f>SUM(B444:M444)</f>
        <v>0</v>
      </c>
    </row>
    <row r="445" spans="1:15" x14ac:dyDescent="0.2">
      <c r="A445" s="15" t="s">
        <v>83</v>
      </c>
      <c r="N445" s="14">
        <f>SUM(B445:M445)</f>
        <v>0</v>
      </c>
    </row>
    <row r="446" spans="1:15" x14ac:dyDescent="0.2">
      <c r="A446" s="15" t="s">
        <v>0</v>
      </c>
      <c r="N446" s="14"/>
    </row>
    <row r="447" spans="1:15" x14ac:dyDescent="0.2">
      <c r="A447" s="22" t="s">
        <v>30</v>
      </c>
      <c r="N447" s="14"/>
    </row>
    <row r="448" spans="1:15" x14ac:dyDescent="0.2">
      <c r="A448" s="15" t="s">
        <v>55</v>
      </c>
      <c r="B448" s="31">
        <v>0</v>
      </c>
      <c r="C448" s="31">
        <v>0</v>
      </c>
      <c r="D448" s="31">
        <v>0</v>
      </c>
      <c r="E448" s="31">
        <v>0</v>
      </c>
      <c r="F448" s="31">
        <v>0</v>
      </c>
      <c r="G448" s="31">
        <v>0</v>
      </c>
      <c r="H448" s="31">
        <v>0</v>
      </c>
      <c r="I448" s="31">
        <v>0</v>
      </c>
      <c r="J448" s="31">
        <v>0</v>
      </c>
      <c r="K448" s="31">
        <v>0</v>
      </c>
      <c r="L448" s="31">
        <v>0</v>
      </c>
      <c r="M448" s="31">
        <v>0</v>
      </c>
      <c r="N448" s="14">
        <f t="shared" ref="N448:N457" si="66">SUM(B448:M448)</f>
        <v>0</v>
      </c>
      <c r="O448"/>
    </row>
    <row r="449" spans="1:15" x14ac:dyDescent="0.2">
      <c r="A449" s="15" t="s">
        <v>56</v>
      </c>
      <c r="B449" s="31">
        <v>0</v>
      </c>
      <c r="C449" s="31">
        <v>0</v>
      </c>
      <c r="D449" s="31">
        <v>0</v>
      </c>
      <c r="E449" s="31">
        <v>0</v>
      </c>
      <c r="F449" s="31">
        <v>0</v>
      </c>
      <c r="G449" s="31">
        <v>0</v>
      </c>
      <c r="H449" s="31">
        <v>0</v>
      </c>
      <c r="I449" s="31">
        <v>0</v>
      </c>
      <c r="J449" s="31">
        <v>0</v>
      </c>
      <c r="K449" s="31">
        <v>0</v>
      </c>
      <c r="L449" s="31">
        <v>0</v>
      </c>
      <c r="M449" s="31">
        <v>0</v>
      </c>
      <c r="N449" s="14">
        <f t="shared" si="66"/>
        <v>0</v>
      </c>
      <c r="O449"/>
    </row>
    <row r="450" spans="1:15" x14ac:dyDescent="0.2">
      <c r="A450" s="15" t="s">
        <v>57</v>
      </c>
      <c r="B450" s="31">
        <v>0</v>
      </c>
      <c r="C450" s="31">
        <v>0</v>
      </c>
      <c r="D450" s="31">
        <v>0</v>
      </c>
      <c r="E450" s="31">
        <v>0</v>
      </c>
      <c r="F450" s="31">
        <v>0</v>
      </c>
      <c r="G450" s="31">
        <v>0</v>
      </c>
      <c r="H450" s="31">
        <v>0</v>
      </c>
      <c r="I450" s="31">
        <v>0</v>
      </c>
      <c r="J450" s="31">
        <v>0</v>
      </c>
      <c r="K450" s="31">
        <v>0</v>
      </c>
      <c r="L450" s="31">
        <v>0</v>
      </c>
      <c r="M450" s="31">
        <v>0</v>
      </c>
      <c r="N450" s="14">
        <f t="shared" si="66"/>
        <v>0</v>
      </c>
      <c r="O450"/>
    </row>
    <row r="451" spans="1:15" x14ac:dyDescent="0.2">
      <c r="A451" s="15" t="s">
        <v>58</v>
      </c>
      <c r="B451" s="31">
        <v>0</v>
      </c>
      <c r="C451" s="31">
        <v>0</v>
      </c>
      <c r="D451" s="31">
        <v>0</v>
      </c>
      <c r="E451" s="31">
        <v>0</v>
      </c>
      <c r="F451" s="31">
        <v>0</v>
      </c>
      <c r="G451" s="31">
        <v>0</v>
      </c>
      <c r="H451" s="31">
        <v>0</v>
      </c>
      <c r="I451" s="31">
        <v>0</v>
      </c>
      <c r="J451" s="31">
        <v>0</v>
      </c>
      <c r="K451" s="31">
        <v>0</v>
      </c>
      <c r="L451" s="31">
        <v>0</v>
      </c>
      <c r="M451" s="31">
        <v>0</v>
      </c>
      <c r="N451" s="14">
        <f t="shared" si="66"/>
        <v>0</v>
      </c>
      <c r="O451"/>
    </row>
    <row r="452" spans="1:15" x14ac:dyDescent="0.2">
      <c r="A452" s="15" t="s">
        <v>59</v>
      </c>
      <c r="B452" s="31">
        <v>0</v>
      </c>
      <c r="C452" s="31">
        <v>0</v>
      </c>
      <c r="D452" s="31">
        <v>0</v>
      </c>
      <c r="E452" s="31">
        <v>0</v>
      </c>
      <c r="F452" s="31">
        <v>0</v>
      </c>
      <c r="G452" s="31">
        <v>0</v>
      </c>
      <c r="H452" s="31">
        <v>0</v>
      </c>
      <c r="I452" s="31">
        <v>0</v>
      </c>
      <c r="J452" s="31">
        <v>0</v>
      </c>
      <c r="K452" s="31">
        <v>0</v>
      </c>
      <c r="L452" s="31">
        <v>0</v>
      </c>
      <c r="M452" s="31">
        <v>0</v>
      </c>
      <c r="N452" s="14">
        <f t="shared" si="66"/>
        <v>0</v>
      </c>
      <c r="O452"/>
    </row>
    <row r="453" spans="1:15" x14ac:dyDescent="0.2">
      <c r="A453" s="15" t="s">
        <v>60</v>
      </c>
      <c r="B453" s="31">
        <v>0</v>
      </c>
      <c r="C453" s="31">
        <v>0</v>
      </c>
      <c r="D453" s="31">
        <v>0</v>
      </c>
      <c r="E453" s="31">
        <v>0</v>
      </c>
      <c r="F453" s="31">
        <v>0</v>
      </c>
      <c r="G453" s="31">
        <v>0</v>
      </c>
      <c r="H453" s="31">
        <v>0</v>
      </c>
      <c r="I453" s="31">
        <v>0</v>
      </c>
      <c r="J453" s="31">
        <v>0</v>
      </c>
      <c r="K453" s="31">
        <v>0</v>
      </c>
      <c r="L453" s="31">
        <v>0</v>
      </c>
      <c r="M453" s="31">
        <v>0</v>
      </c>
      <c r="N453" s="14">
        <f t="shared" si="66"/>
        <v>0</v>
      </c>
      <c r="O453"/>
    </row>
    <row r="454" spans="1:15" x14ac:dyDescent="0.2">
      <c r="A454" s="15" t="s">
        <v>61</v>
      </c>
      <c r="B454" s="31">
        <v>0</v>
      </c>
      <c r="C454" s="31">
        <v>0</v>
      </c>
      <c r="D454" s="31">
        <v>0</v>
      </c>
      <c r="E454" s="31">
        <v>0</v>
      </c>
      <c r="F454" s="31">
        <v>0</v>
      </c>
      <c r="G454" s="31">
        <v>0</v>
      </c>
      <c r="H454" s="31">
        <v>0</v>
      </c>
      <c r="I454" s="31">
        <v>0</v>
      </c>
      <c r="J454" s="31">
        <v>0</v>
      </c>
      <c r="K454" s="31">
        <v>0</v>
      </c>
      <c r="L454" s="31">
        <v>0</v>
      </c>
      <c r="M454" s="31">
        <v>0</v>
      </c>
      <c r="N454" s="14">
        <f t="shared" si="66"/>
        <v>0</v>
      </c>
      <c r="O454"/>
    </row>
    <row r="455" spans="1:15" x14ac:dyDescent="0.2">
      <c r="A455" s="15" t="s">
        <v>62</v>
      </c>
      <c r="B455" s="31">
        <v>0</v>
      </c>
      <c r="C455" s="31">
        <v>0</v>
      </c>
      <c r="D455" s="31">
        <v>0</v>
      </c>
      <c r="E455" s="31">
        <v>0</v>
      </c>
      <c r="F455" s="31">
        <v>0</v>
      </c>
      <c r="G455" s="31">
        <v>0</v>
      </c>
      <c r="H455" s="31">
        <v>0</v>
      </c>
      <c r="I455" s="31">
        <v>0</v>
      </c>
      <c r="J455" s="31">
        <v>0</v>
      </c>
      <c r="K455" s="31">
        <v>0</v>
      </c>
      <c r="L455" s="31">
        <v>0</v>
      </c>
      <c r="M455" s="31">
        <v>0</v>
      </c>
      <c r="N455" s="14">
        <f t="shared" si="66"/>
        <v>0</v>
      </c>
      <c r="O455"/>
    </row>
    <row r="456" spans="1:15" x14ac:dyDescent="0.2">
      <c r="A456" s="15" t="s">
        <v>63</v>
      </c>
      <c r="B456" s="31">
        <v>0</v>
      </c>
      <c r="C456" s="31">
        <v>0</v>
      </c>
      <c r="D456" s="31">
        <v>0</v>
      </c>
      <c r="E456" s="31">
        <v>0</v>
      </c>
      <c r="F456" s="31">
        <v>0</v>
      </c>
      <c r="G456" s="31">
        <v>0</v>
      </c>
      <c r="H456" s="31">
        <v>0</v>
      </c>
      <c r="I456" s="31">
        <v>0</v>
      </c>
      <c r="J456" s="31">
        <v>0</v>
      </c>
      <c r="K456" s="31">
        <v>0</v>
      </c>
      <c r="L456" s="31">
        <v>0</v>
      </c>
      <c r="M456" s="31">
        <v>0</v>
      </c>
      <c r="N456" s="14">
        <f t="shared" si="66"/>
        <v>0</v>
      </c>
      <c r="O456"/>
    </row>
    <row r="457" spans="1:15" x14ac:dyDescent="0.2">
      <c r="A457" s="15" t="s">
        <v>28</v>
      </c>
      <c r="B457" s="31">
        <f t="shared" ref="B457:M457" si="67">SUM(B448:B456)</f>
        <v>0</v>
      </c>
      <c r="C457" s="31">
        <f t="shared" si="67"/>
        <v>0</v>
      </c>
      <c r="D457" s="31">
        <f t="shared" si="67"/>
        <v>0</v>
      </c>
      <c r="E457" s="31">
        <f t="shared" si="67"/>
        <v>0</v>
      </c>
      <c r="F457" s="31">
        <f t="shared" si="67"/>
        <v>0</v>
      </c>
      <c r="G457" s="31">
        <f t="shared" si="67"/>
        <v>0</v>
      </c>
      <c r="H457" s="31">
        <f t="shared" si="67"/>
        <v>0</v>
      </c>
      <c r="I457" s="31">
        <f t="shared" si="67"/>
        <v>0</v>
      </c>
      <c r="J457" s="31">
        <f t="shared" si="67"/>
        <v>0</v>
      </c>
      <c r="K457" s="31">
        <f t="shared" si="67"/>
        <v>0</v>
      </c>
      <c r="L457" s="31">
        <f t="shared" si="67"/>
        <v>0</v>
      </c>
      <c r="M457" s="31">
        <f t="shared" si="67"/>
        <v>0</v>
      </c>
      <c r="N457" s="14">
        <f t="shared" si="66"/>
        <v>0</v>
      </c>
    </row>
    <row r="458" spans="1:15" x14ac:dyDescent="0.2">
      <c r="A458" s="15"/>
      <c r="N458" s="14"/>
    </row>
    <row r="459" spans="1:15" x14ac:dyDescent="0.2">
      <c r="A459" s="22" t="s">
        <v>29</v>
      </c>
      <c r="N459" s="14"/>
    </row>
    <row r="460" spans="1:15" x14ac:dyDescent="0.2">
      <c r="A460" s="15" t="s">
        <v>55</v>
      </c>
      <c r="B460" s="31">
        <v>0</v>
      </c>
      <c r="C460" s="31">
        <v>0</v>
      </c>
      <c r="D460" s="31">
        <v>0</v>
      </c>
      <c r="E460" s="31">
        <v>0</v>
      </c>
      <c r="F460" s="31">
        <v>0</v>
      </c>
      <c r="G460" s="31">
        <v>0</v>
      </c>
      <c r="H460" s="31">
        <v>0</v>
      </c>
      <c r="I460" s="31">
        <v>0</v>
      </c>
      <c r="J460" s="31">
        <v>0</v>
      </c>
      <c r="K460" s="31">
        <v>0</v>
      </c>
      <c r="L460" s="31">
        <v>0</v>
      </c>
      <c r="M460" s="31">
        <v>0</v>
      </c>
      <c r="N460" s="14">
        <f t="shared" ref="N460:N466" si="68">SUM(B460:M460)</f>
        <v>0</v>
      </c>
      <c r="O460"/>
    </row>
    <row r="461" spans="1:15" x14ac:dyDescent="0.2">
      <c r="A461" s="15" t="s">
        <v>56</v>
      </c>
      <c r="B461" s="31">
        <v>0</v>
      </c>
      <c r="C461" s="31">
        <v>0</v>
      </c>
      <c r="D461" s="31">
        <v>0</v>
      </c>
      <c r="E461" s="31">
        <v>0</v>
      </c>
      <c r="F461" s="31">
        <v>0</v>
      </c>
      <c r="G461" s="31">
        <v>0</v>
      </c>
      <c r="H461" s="31">
        <v>0</v>
      </c>
      <c r="I461" s="31">
        <v>0</v>
      </c>
      <c r="J461" s="31">
        <v>0</v>
      </c>
      <c r="K461" s="31">
        <v>0</v>
      </c>
      <c r="L461" s="31">
        <v>0</v>
      </c>
      <c r="M461" s="31">
        <v>0</v>
      </c>
      <c r="N461" s="14">
        <f t="shared" si="68"/>
        <v>0</v>
      </c>
      <c r="O461"/>
    </row>
    <row r="462" spans="1:15" x14ac:dyDescent="0.2">
      <c r="A462" s="15" t="s">
        <v>57</v>
      </c>
      <c r="B462" s="31">
        <v>0</v>
      </c>
      <c r="C462" s="31">
        <v>0</v>
      </c>
      <c r="D462" s="31">
        <v>0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  <c r="N462" s="14">
        <f t="shared" si="68"/>
        <v>0</v>
      </c>
      <c r="O462"/>
    </row>
    <row r="463" spans="1:15" x14ac:dyDescent="0.2">
      <c r="A463" s="15" t="s">
        <v>58</v>
      </c>
      <c r="B463" s="31">
        <v>0</v>
      </c>
      <c r="C463" s="31">
        <v>0</v>
      </c>
      <c r="D463" s="31">
        <v>0</v>
      </c>
      <c r="E463" s="31">
        <v>0</v>
      </c>
      <c r="F463" s="31">
        <v>0</v>
      </c>
      <c r="G463" s="31">
        <v>0</v>
      </c>
      <c r="H463" s="31">
        <v>0</v>
      </c>
      <c r="I463" s="31">
        <v>0</v>
      </c>
      <c r="J463" s="31">
        <v>0</v>
      </c>
      <c r="K463" s="31">
        <v>0</v>
      </c>
      <c r="L463" s="31">
        <v>0</v>
      </c>
      <c r="M463" s="31">
        <v>0</v>
      </c>
      <c r="N463" s="14">
        <f t="shared" si="68"/>
        <v>0</v>
      </c>
      <c r="O463"/>
    </row>
    <row r="464" spans="1:15" x14ac:dyDescent="0.2">
      <c r="A464" s="15" t="s">
        <v>59</v>
      </c>
      <c r="B464" s="31">
        <v>0</v>
      </c>
      <c r="C464" s="31">
        <v>0</v>
      </c>
      <c r="D464" s="31">
        <v>0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1">
        <v>0</v>
      </c>
      <c r="L464" s="31">
        <v>0</v>
      </c>
      <c r="M464" s="31">
        <v>0</v>
      </c>
      <c r="N464" s="14">
        <f t="shared" si="68"/>
        <v>0</v>
      </c>
      <c r="O464"/>
    </row>
    <row r="465" spans="1:15" x14ac:dyDescent="0.2">
      <c r="A465" s="15" t="s">
        <v>60</v>
      </c>
      <c r="B465" s="31">
        <v>0</v>
      </c>
      <c r="C465" s="31">
        <v>0</v>
      </c>
      <c r="D465" s="31">
        <v>0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  <c r="N465" s="14">
        <f t="shared" si="68"/>
        <v>0</v>
      </c>
      <c r="O465"/>
    </row>
    <row r="466" spans="1:15" x14ac:dyDescent="0.2">
      <c r="A466" s="15" t="s">
        <v>61</v>
      </c>
      <c r="B466" s="31">
        <v>0</v>
      </c>
      <c r="C466" s="31">
        <v>0</v>
      </c>
      <c r="D466" s="31">
        <v>0</v>
      </c>
      <c r="E466" s="31">
        <v>0</v>
      </c>
      <c r="F466" s="31">
        <v>0</v>
      </c>
      <c r="G466" s="31">
        <v>0</v>
      </c>
      <c r="H466" s="31">
        <v>0</v>
      </c>
      <c r="I466" s="31">
        <v>0</v>
      </c>
      <c r="J466" s="31">
        <v>0</v>
      </c>
      <c r="K466" s="31">
        <v>0</v>
      </c>
      <c r="L466" s="31">
        <v>0</v>
      </c>
      <c r="M466" s="31">
        <v>0</v>
      </c>
      <c r="N466" s="14">
        <f t="shared" si="68"/>
        <v>0</v>
      </c>
      <c r="O466"/>
    </row>
    <row r="467" spans="1:15" ht="12.6" x14ac:dyDescent="0.25">
      <c r="A467" s="15" t="s">
        <v>62</v>
      </c>
      <c r="B467" s="31">
        <v>0</v>
      </c>
      <c r="C467" s="31">
        <v>0</v>
      </c>
      <c r="D467" s="31">
        <v>0</v>
      </c>
      <c r="E467" s="31">
        <v>0</v>
      </c>
      <c r="F467" s="31">
        <v>0</v>
      </c>
      <c r="G467" s="31">
        <v>0</v>
      </c>
      <c r="H467" s="31">
        <v>0</v>
      </c>
      <c r="I467" s="31">
        <v>0</v>
      </c>
      <c r="J467" s="31">
        <v>0</v>
      </c>
      <c r="K467" s="31">
        <v>0</v>
      </c>
      <c r="L467" s="31">
        <v>0</v>
      </c>
      <c r="M467" s="31">
        <v>0</v>
      </c>
      <c r="N467" s="14">
        <f>SUM(B467:M467)</f>
        <v>0</v>
      </c>
      <c r="O467"/>
    </row>
    <row r="468" spans="1:15" ht="12.6" x14ac:dyDescent="0.25">
      <c r="A468" s="15" t="s">
        <v>63</v>
      </c>
      <c r="B468" s="31">
        <v>0</v>
      </c>
      <c r="C468" s="31">
        <v>0</v>
      </c>
      <c r="D468" s="31">
        <v>0</v>
      </c>
      <c r="E468" s="31">
        <v>0</v>
      </c>
      <c r="F468" s="31">
        <v>0</v>
      </c>
      <c r="G468" s="31">
        <v>0</v>
      </c>
      <c r="H468" s="31">
        <v>0</v>
      </c>
      <c r="I468" s="31">
        <v>0</v>
      </c>
      <c r="J468" s="31">
        <v>0</v>
      </c>
      <c r="K468" s="31">
        <v>0</v>
      </c>
      <c r="L468" s="31">
        <v>0</v>
      </c>
      <c r="M468" s="31">
        <v>0</v>
      </c>
      <c r="N468" s="14">
        <f>SUM(B468:M468)</f>
        <v>0</v>
      </c>
      <c r="O468"/>
    </row>
    <row r="469" spans="1:15" ht="12.6" x14ac:dyDescent="0.25">
      <c r="A469" s="15" t="s">
        <v>28</v>
      </c>
      <c r="B469" s="31">
        <f>SUM(B460:B468)</f>
        <v>0</v>
      </c>
      <c r="C469" s="31">
        <f t="shared" ref="C469:M469" si="69">SUM(C460:C468)</f>
        <v>0</v>
      </c>
      <c r="D469" s="31">
        <f t="shared" si="69"/>
        <v>0</v>
      </c>
      <c r="E469" s="31">
        <f t="shared" si="69"/>
        <v>0</v>
      </c>
      <c r="F469" s="31">
        <f t="shared" si="69"/>
        <v>0</v>
      </c>
      <c r="G469" s="31">
        <f t="shared" si="69"/>
        <v>0</v>
      </c>
      <c r="H469" s="31">
        <f t="shared" si="69"/>
        <v>0</v>
      </c>
      <c r="I469" s="31">
        <f t="shared" si="69"/>
        <v>0</v>
      </c>
      <c r="J469" s="31">
        <f t="shared" si="69"/>
        <v>0</v>
      </c>
      <c r="K469" s="31">
        <f t="shared" si="69"/>
        <v>0</v>
      </c>
      <c r="L469" s="31">
        <f t="shared" si="69"/>
        <v>0</v>
      </c>
      <c r="M469" s="31">
        <f t="shared" si="69"/>
        <v>0</v>
      </c>
      <c r="N469" s="14">
        <f>SUM(B469:M469)</f>
        <v>0</v>
      </c>
    </row>
    <row r="470" spans="1:15" ht="12.6" x14ac:dyDescent="0.25">
      <c r="A470" s="15"/>
      <c r="N470" s="14"/>
    </row>
    <row r="471" spans="1:15" ht="15.95" thickBot="1" x14ac:dyDescent="0.4">
      <c r="A471" s="19" t="s">
        <v>15</v>
      </c>
      <c r="B471" s="35">
        <f>+B469+B457+B444</f>
        <v>0</v>
      </c>
      <c r="C471" s="35">
        <f t="shared" ref="C471:M471" si="70">+C469+C457+C444</f>
        <v>0</v>
      </c>
      <c r="D471" s="35">
        <f t="shared" si="70"/>
        <v>0</v>
      </c>
      <c r="E471" s="35">
        <f t="shared" si="70"/>
        <v>0</v>
      </c>
      <c r="F471" s="35">
        <f t="shared" si="70"/>
        <v>0</v>
      </c>
      <c r="G471" s="35">
        <f t="shared" si="70"/>
        <v>0</v>
      </c>
      <c r="H471" s="35">
        <f t="shared" si="70"/>
        <v>0</v>
      </c>
      <c r="I471" s="35">
        <f t="shared" si="70"/>
        <v>0</v>
      </c>
      <c r="J471" s="35">
        <f t="shared" si="70"/>
        <v>0</v>
      </c>
      <c r="K471" s="35">
        <f t="shared" si="70"/>
        <v>0</v>
      </c>
      <c r="L471" s="35">
        <f t="shared" si="70"/>
        <v>0</v>
      </c>
      <c r="M471" s="35">
        <f t="shared" si="70"/>
        <v>0</v>
      </c>
      <c r="N471" s="20">
        <f>+N469+N445+N457+N444</f>
        <v>0</v>
      </c>
    </row>
    <row r="472" spans="1:15" ht="12.95" thickBot="1" x14ac:dyDescent="0.3"/>
    <row r="473" spans="1:15" ht="12.95" x14ac:dyDescent="0.3">
      <c r="A473" s="5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7" t="s">
        <v>0</v>
      </c>
    </row>
    <row r="474" spans="1:15" ht="13.5" thickBot="1" x14ac:dyDescent="0.35">
      <c r="A474" s="21" t="s">
        <v>35</v>
      </c>
      <c r="B474" s="34" t="s">
        <v>2</v>
      </c>
      <c r="C474" s="34" t="s">
        <v>3</v>
      </c>
      <c r="D474" s="34" t="s">
        <v>4</v>
      </c>
      <c r="E474" s="34" t="s">
        <v>5</v>
      </c>
      <c r="F474" s="34" t="s">
        <v>6</v>
      </c>
      <c r="G474" s="34" t="s">
        <v>7</v>
      </c>
      <c r="H474" s="34" t="s">
        <v>8</v>
      </c>
      <c r="I474" s="34" t="s">
        <v>9</v>
      </c>
      <c r="J474" s="34" t="s">
        <v>10</v>
      </c>
      <c r="K474" s="34" t="s">
        <v>11</v>
      </c>
      <c r="L474" s="34" t="s">
        <v>12</v>
      </c>
      <c r="M474" s="34" t="s">
        <v>13</v>
      </c>
      <c r="N474" s="10" t="s">
        <v>14</v>
      </c>
    </row>
    <row r="475" spans="1:15" ht="12.6" x14ac:dyDescent="0.25">
      <c r="A475" s="15" t="s">
        <v>0</v>
      </c>
      <c r="N475" s="14"/>
    </row>
    <row r="476" spans="1:15" ht="12.95" x14ac:dyDescent="0.3">
      <c r="A476" s="22" t="s">
        <v>31</v>
      </c>
      <c r="B476" s="31">
        <f>0-B491</f>
        <v>0</v>
      </c>
      <c r="C476" s="31">
        <f t="shared" ref="C476:M476" si="71">0-C491</f>
        <v>0</v>
      </c>
      <c r="D476" s="31">
        <f t="shared" si="71"/>
        <v>0</v>
      </c>
      <c r="E476" s="31">
        <f t="shared" si="71"/>
        <v>0</v>
      </c>
      <c r="F476" s="31">
        <f t="shared" si="71"/>
        <v>0</v>
      </c>
      <c r="G476" s="31">
        <f t="shared" si="71"/>
        <v>0</v>
      </c>
      <c r="H476" s="31">
        <f t="shared" si="71"/>
        <v>0</v>
      </c>
      <c r="I476" s="31">
        <f t="shared" si="71"/>
        <v>0</v>
      </c>
      <c r="J476" s="31">
        <f t="shared" si="71"/>
        <v>0</v>
      </c>
      <c r="K476" s="31">
        <f t="shared" si="71"/>
        <v>0</v>
      </c>
      <c r="L476" s="31">
        <f t="shared" si="71"/>
        <v>0</v>
      </c>
      <c r="M476" s="31">
        <f t="shared" si="71"/>
        <v>0</v>
      </c>
      <c r="N476" s="14">
        <f>SUM(B476:M476)</f>
        <v>0</v>
      </c>
    </row>
    <row r="477" spans="1:15" ht="12.6" x14ac:dyDescent="0.25">
      <c r="A477" s="15" t="s">
        <v>0</v>
      </c>
      <c r="N477" s="14"/>
    </row>
    <row r="478" spans="1:15" ht="12.95" x14ac:dyDescent="0.3">
      <c r="A478" s="22" t="s">
        <v>30</v>
      </c>
      <c r="N478" s="14">
        <f t="shared" ref="N478:N491" si="72">SUM(B478:M478)</f>
        <v>0</v>
      </c>
    </row>
    <row r="479" spans="1:15" ht="12.6" x14ac:dyDescent="0.25">
      <c r="A479" s="15" t="s">
        <v>55</v>
      </c>
      <c r="B479" s="31">
        <v>0</v>
      </c>
      <c r="C479" s="31">
        <v>0</v>
      </c>
      <c r="D479" s="31">
        <v>0</v>
      </c>
      <c r="E479" s="31">
        <v>0</v>
      </c>
      <c r="F479" s="31">
        <v>0</v>
      </c>
      <c r="G479" s="31">
        <v>0</v>
      </c>
      <c r="H479" s="31">
        <v>0</v>
      </c>
      <c r="I479" s="31">
        <v>0</v>
      </c>
      <c r="J479" s="31">
        <v>0</v>
      </c>
      <c r="K479" s="31">
        <v>0</v>
      </c>
      <c r="L479" s="31">
        <v>0</v>
      </c>
      <c r="M479" s="31">
        <v>0</v>
      </c>
      <c r="N479" s="14">
        <f t="shared" si="72"/>
        <v>0</v>
      </c>
      <c r="O479" s="30"/>
    </row>
    <row r="480" spans="1:15" ht="12.6" x14ac:dyDescent="0.25">
      <c r="A480" s="15" t="s">
        <v>64</v>
      </c>
      <c r="B480" s="31">
        <v>0</v>
      </c>
      <c r="C480" s="31">
        <v>0</v>
      </c>
      <c r="D480" s="31">
        <v>0</v>
      </c>
      <c r="E480" s="31">
        <v>0</v>
      </c>
      <c r="F480" s="31">
        <v>0</v>
      </c>
      <c r="G480" s="31">
        <v>0</v>
      </c>
      <c r="H480" s="31">
        <v>0</v>
      </c>
      <c r="I480" s="31">
        <v>0</v>
      </c>
      <c r="J480" s="31">
        <v>0</v>
      </c>
      <c r="K480" s="31">
        <v>0</v>
      </c>
      <c r="L480" s="31">
        <v>0</v>
      </c>
      <c r="M480" s="31">
        <v>0</v>
      </c>
      <c r="N480" s="14">
        <f t="shared" ref="N480:N485" si="73">SUM(B480:M480)</f>
        <v>0</v>
      </c>
      <c r="O480" s="30"/>
    </row>
    <row r="481" spans="1:15" ht="12.6" x14ac:dyDescent="0.25">
      <c r="A481" s="15" t="s">
        <v>65</v>
      </c>
      <c r="B481" s="31">
        <v>0</v>
      </c>
      <c r="C481" s="31">
        <v>0</v>
      </c>
      <c r="D481" s="31">
        <v>0</v>
      </c>
      <c r="E481" s="31">
        <v>0</v>
      </c>
      <c r="F481" s="31">
        <v>0</v>
      </c>
      <c r="G481" s="31">
        <v>0</v>
      </c>
      <c r="H481" s="31">
        <v>0</v>
      </c>
      <c r="I481" s="31">
        <v>0</v>
      </c>
      <c r="J481" s="31">
        <v>0</v>
      </c>
      <c r="K481" s="31">
        <v>0</v>
      </c>
      <c r="L481" s="31">
        <v>0</v>
      </c>
      <c r="M481" s="31">
        <v>0</v>
      </c>
      <c r="N481" s="14">
        <f t="shared" si="73"/>
        <v>0</v>
      </c>
      <c r="O481" s="30"/>
    </row>
    <row r="482" spans="1:15" ht="12.6" x14ac:dyDescent="0.25">
      <c r="A482" s="15" t="s">
        <v>58</v>
      </c>
      <c r="B482" s="31">
        <v>0</v>
      </c>
      <c r="C482" s="31">
        <v>0</v>
      </c>
      <c r="D482" s="31">
        <v>0</v>
      </c>
      <c r="E482" s="31">
        <v>0</v>
      </c>
      <c r="F482" s="31">
        <v>0</v>
      </c>
      <c r="G482" s="31">
        <v>0</v>
      </c>
      <c r="H482" s="31">
        <v>0</v>
      </c>
      <c r="I482" s="31">
        <v>0</v>
      </c>
      <c r="J482" s="31">
        <v>0</v>
      </c>
      <c r="K482" s="31">
        <v>0</v>
      </c>
      <c r="L482" s="31">
        <v>0</v>
      </c>
      <c r="M482" s="31">
        <v>0</v>
      </c>
      <c r="N482" s="14">
        <f t="shared" si="73"/>
        <v>0</v>
      </c>
      <c r="O482" s="30"/>
    </row>
    <row r="483" spans="1:15" ht="12.6" x14ac:dyDescent="0.25">
      <c r="A483" s="15" t="s">
        <v>66</v>
      </c>
      <c r="B483" s="31">
        <v>0</v>
      </c>
      <c r="C483" s="31">
        <v>0</v>
      </c>
      <c r="D483" s="31">
        <v>0</v>
      </c>
      <c r="E483" s="31">
        <v>0</v>
      </c>
      <c r="F483" s="31">
        <v>0</v>
      </c>
      <c r="G483" s="31">
        <v>0</v>
      </c>
      <c r="H483" s="31">
        <v>0</v>
      </c>
      <c r="I483" s="31">
        <v>0</v>
      </c>
      <c r="J483" s="31">
        <v>0</v>
      </c>
      <c r="K483" s="31">
        <v>0</v>
      </c>
      <c r="L483" s="31">
        <v>0</v>
      </c>
      <c r="M483" s="31">
        <v>0</v>
      </c>
      <c r="N483" s="14">
        <f t="shared" si="73"/>
        <v>0</v>
      </c>
      <c r="O483" s="30"/>
    </row>
    <row r="484" spans="1:15" ht="12.6" x14ac:dyDescent="0.25">
      <c r="A484" s="15" t="s">
        <v>67</v>
      </c>
      <c r="B484" s="31">
        <v>0</v>
      </c>
      <c r="C484" s="31">
        <v>0</v>
      </c>
      <c r="D484" s="31">
        <v>0</v>
      </c>
      <c r="E484" s="31">
        <v>0</v>
      </c>
      <c r="F484" s="31">
        <v>0</v>
      </c>
      <c r="G484" s="31">
        <v>0</v>
      </c>
      <c r="H484" s="31">
        <v>0</v>
      </c>
      <c r="I484" s="31">
        <v>0</v>
      </c>
      <c r="J484" s="31">
        <v>0</v>
      </c>
      <c r="K484" s="31">
        <v>0</v>
      </c>
      <c r="L484" s="31">
        <v>0</v>
      </c>
      <c r="M484" s="31">
        <v>0</v>
      </c>
      <c r="N484" s="14">
        <f t="shared" si="73"/>
        <v>0</v>
      </c>
      <c r="O484" s="30"/>
    </row>
    <row r="485" spans="1:15" ht="12.6" x14ac:dyDescent="0.25">
      <c r="A485" s="15" t="s">
        <v>48</v>
      </c>
      <c r="B485" s="31">
        <v>0</v>
      </c>
      <c r="C485" s="31">
        <v>0</v>
      </c>
      <c r="D485" s="31">
        <v>0</v>
      </c>
      <c r="E485" s="31">
        <v>0</v>
      </c>
      <c r="F485" s="31">
        <v>0</v>
      </c>
      <c r="G485" s="31">
        <v>0</v>
      </c>
      <c r="H485" s="31">
        <v>0</v>
      </c>
      <c r="I485" s="31">
        <v>0</v>
      </c>
      <c r="J485" s="31">
        <v>0</v>
      </c>
      <c r="K485" s="31">
        <v>0</v>
      </c>
      <c r="L485" s="31">
        <v>0</v>
      </c>
      <c r="M485" s="31">
        <v>0</v>
      </c>
      <c r="N485" s="14">
        <f t="shared" si="73"/>
        <v>0</v>
      </c>
      <c r="O485" s="30"/>
    </row>
    <row r="486" spans="1:15" ht="12.6" x14ac:dyDescent="0.25">
      <c r="A486" s="15" t="s">
        <v>49</v>
      </c>
      <c r="B486" s="31">
        <v>0</v>
      </c>
      <c r="C486" s="31">
        <v>0</v>
      </c>
      <c r="D486" s="31">
        <v>0</v>
      </c>
      <c r="E486" s="31">
        <v>0</v>
      </c>
      <c r="F486" s="31">
        <v>0</v>
      </c>
      <c r="G486" s="31">
        <v>0</v>
      </c>
      <c r="H486" s="31">
        <v>0</v>
      </c>
      <c r="I486" s="31">
        <v>0</v>
      </c>
      <c r="J486" s="31">
        <v>0</v>
      </c>
      <c r="K486" s="31">
        <v>0</v>
      </c>
      <c r="L486" s="31">
        <v>0</v>
      </c>
      <c r="M486" s="31">
        <v>0</v>
      </c>
      <c r="N486" s="14">
        <f t="shared" si="72"/>
        <v>0</v>
      </c>
      <c r="O486" s="30"/>
    </row>
    <row r="487" spans="1:15" ht="12.6" x14ac:dyDescent="0.25">
      <c r="A487" s="15" t="s">
        <v>50</v>
      </c>
      <c r="B487" s="31">
        <v>0</v>
      </c>
      <c r="C487" s="31">
        <v>0</v>
      </c>
      <c r="D487" s="31">
        <v>0</v>
      </c>
      <c r="E487" s="31">
        <v>0</v>
      </c>
      <c r="F487" s="31">
        <v>0</v>
      </c>
      <c r="G487" s="31">
        <v>0</v>
      </c>
      <c r="H487" s="31">
        <v>0</v>
      </c>
      <c r="I487" s="31">
        <v>0</v>
      </c>
      <c r="J487" s="31">
        <v>0</v>
      </c>
      <c r="K487" s="31">
        <v>0</v>
      </c>
      <c r="L487" s="31">
        <v>0</v>
      </c>
      <c r="M487" s="31">
        <v>0</v>
      </c>
      <c r="N487" s="14">
        <f t="shared" si="72"/>
        <v>0</v>
      </c>
      <c r="O487" s="30"/>
    </row>
    <row r="488" spans="1:15" ht="12.6" x14ac:dyDescent="0.25">
      <c r="A488" s="15" t="s">
        <v>51</v>
      </c>
      <c r="B488" s="31">
        <v>0</v>
      </c>
      <c r="C488" s="31">
        <v>0</v>
      </c>
      <c r="D488" s="31">
        <v>0</v>
      </c>
      <c r="E488" s="31">
        <v>0</v>
      </c>
      <c r="F488" s="31">
        <v>0</v>
      </c>
      <c r="G488" s="31">
        <v>0</v>
      </c>
      <c r="H488" s="31">
        <v>0</v>
      </c>
      <c r="I488" s="31">
        <v>0</v>
      </c>
      <c r="J488" s="31">
        <v>0</v>
      </c>
      <c r="K488" s="31">
        <v>0</v>
      </c>
      <c r="L488" s="31">
        <v>0</v>
      </c>
      <c r="M488" s="31">
        <v>0</v>
      </c>
      <c r="N488" s="14">
        <f t="shared" si="72"/>
        <v>0</v>
      </c>
      <c r="O488" s="30"/>
    </row>
    <row r="489" spans="1:15" ht="12.6" x14ac:dyDescent="0.25">
      <c r="A489" s="15" t="s">
        <v>52</v>
      </c>
      <c r="B489" s="31">
        <v>0</v>
      </c>
      <c r="C489" s="31">
        <v>0</v>
      </c>
      <c r="D489" s="31">
        <v>0</v>
      </c>
      <c r="E489" s="31">
        <v>0</v>
      </c>
      <c r="F489" s="31">
        <v>0</v>
      </c>
      <c r="G489" s="31">
        <v>0</v>
      </c>
      <c r="H489" s="31">
        <v>0</v>
      </c>
      <c r="I489" s="31">
        <v>0</v>
      </c>
      <c r="J489" s="31">
        <v>0</v>
      </c>
      <c r="K489" s="31">
        <v>0</v>
      </c>
      <c r="L489" s="31">
        <v>0</v>
      </c>
      <c r="M489" s="31">
        <v>0</v>
      </c>
      <c r="N489" s="14">
        <f t="shared" si="72"/>
        <v>0</v>
      </c>
      <c r="O489" s="30"/>
    </row>
    <row r="490" spans="1:15" ht="12.6" x14ac:dyDescent="0.25">
      <c r="A490" s="15" t="s">
        <v>53</v>
      </c>
      <c r="B490" s="31">
        <v>0</v>
      </c>
      <c r="C490" s="31">
        <v>0</v>
      </c>
      <c r="D490" s="31">
        <v>0</v>
      </c>
      <c r="E490" s="31">
        <v>0</v>
      </c>
      <c r="F490" s="31">
        <v>0</v>
      </c>
      <c r="G490" s="31">
        <v>0</v>
      </c>
      <c r="H490" s="31">
        <v>0</v>
      </c>
      <c r="I490" s="31">
        <v>0</v>
      </c>
      <c r="J490" s="31">
        <v>0</v>
      </c>
      <c r="K490" s="31">
        <v>0</v>
      </c>
      <c r="L490" s="31">
        <v>0</v>
      </c>
      <c r="M490" s="31">
        <v>0</v>
      </c>
      <c r="N490" s="14">
        <f t="shared" si="72"/>
        <v>0</v>
      </c>
      <c r="O490" s="30"/>
    </row>
    <row r="491" spans="1:15" ht="12.6" x14ac:dyDescent="0.25">
      <c r="A491" s="15" t="s">
        <v>28</v>
      </c>
      <c r="B491" s="31">
        <f t="shared" ref="B491:M491" si="74">SUM(B479:B490)</f>
        <v>0</v>
      </c>
      <c r="C491" s="31">
        <f t="shared" si="74"/>
        <v>0</v>
      </c>
      <c r="D491" s="31">
        <f t="shared" si="74"/>
        <v>0</v>
      </c>
      <c r="E491" s="31">
        <f t="shared" si="74"/>
        <v>0</v>
      </c>
      <c r="F491" s="31">
        <f t="shared" si="74"/>
        <v>0</v>
      </c>
      <c r="G491" s="31">
        <f t="shared" si="74"/>
        <v>0</v>
      </c>
      <c r="H491" s="31">
        <f t="shared" si="74"/>
        <v>0</v>
      </c>
      <c r="I491" s="31">
        <f t="shared" si="74"/>
        <v>0</v>
      </c>
      <c r="J491" s="31">
        <f t="shared" si="74"/>
        <v>0</v>
      </c>
      <c r="K491" s="31">
        <f t="shared" si="74"/>
        <v>0</v>
      </c>
      <c r="L491" s="31">
        <f t="shared" si="74"/>
        <v>0</v>
      </c>
      <c r="M491" s="31">
        <f t="shared" si="74"/>
        <v>0</v>
      </c>
      <c r="N491" s="14">
        <f t="shared" si="72"/>
        <v>0</v>
      </c>
    </row>
    <row r="492" spans="1:15" ht="12.6" x14ac:dyDescent="0.25">
      <c r="A492" s="15"/>
      <c r="N492" s="14"/>
    </row>
    <row r="493" spans="1:15" ht="12.6" x14ac:dyDescent="0.25">
      <c r="A493" s="15" t="s">
        <v>29</v>
      </c>
      <c r="N493" s="14"/>
    </row>
    <row r="494" spans="1:15" ht="12.6" x14ac:dyDescent="0.25">
      <c r="A494" s="15" t="s">
        <v>55</v>
      </c>
      <c r="B494" s="31">
        <v>0</v>
      </c>
      <c r="C494" s="31">
        <v>0</v>
      </c>
      <c r="D494" s="31">
        <v>0</v>
      </c>
      <c r="E494" s="31">
        <v>0</v>
      </c>
      <c r="F494" s="31">
        <v>0</v>
      </c>
      <c r="G494" s="31">
        <v>0</v>
      </c>
      <c r="H494" s="31">
        <v>0</v>
      </c>
      <c r="I494" s="31">
        <v>0</v>
      </c>
      <c r="J494" s="31">
        <v>0</v>
      </c>
      <c r="K494" s="31">
        <v>0</v>
      </c>
      <c r="L494" s="31">
        <v>0</v>
      </c>
      <c r="M494" s="31">
        <v>0</v>
      </c>
      <c r="N494" s="14">
        <f t="shared" ref="N494:N506" si="75">SUM(B494:M494)</f>
        <v>0</v>
      </c>
      <c r="O494" s="30"/>
    </row>
    <row r="495" spans="1:15" ht="12.6" x14ac:dyDescent="0.25">
      <c r="A495" s="15" t="s">
        <v>64</v>
      </c>
      <c r="B495" s="31">
        <v>0</v>
      </c>
      <c r="C495" s="31">
        <v>0</v>
      </c>
      <c r="D495" s="31">
        <v>0</v>
      </c>
      <c r="E495" s="31">
        <v>0</v>
      </c>
      <c r="F495" s="31">
        <v>0</v>
      </c>
      <c r="G495" s="31">
        <v>0</v>
      </c>
      <c r="H495" s="31">
        <v>0</v>
      </c>
      <c r="I495" s="31">
        <v>0</v>
      </c>
      <c r="J495" s="31">
        <v>0</v>
      </c>
      <c r="K495" s="31">
        <v>0</v>
      </c>
      <c r="L495" s="31">
        <v>0</v>
      </c>
      <c r="M495" s="31">
        <v>0</v>
      </c>
      <c r="N495" s="14">
        <f t="shared" si="75"/>
        <v>0</v>
      </c>
      <c r="O495" s="30"/>
    </row>
    <row r="496" spans="1:15" ht="12.6" x14ac:dyDescent="0.25">
      <c r="A496" s="15" t="s">
        <v>65</v>
      </c>
      <c r="B496" s="31">
        <v>0</v>
      </c>
      <c r="C496" s="31">
        <v>0</v>
      </c>
      <c r="D496" s="31">
        <v>0</v>
      </c>
      <c r="E496" s="31">
        <v>0</v>
      </c>
      <c r="F496" s="31">
        <v>0</v>
      </c>
      <c r="G496" s="31">
        <v>0</v>
      </c>
      <c r="H496" s="31">
        <v>0</v>
      </c>
      <c r="I496" s="31">
        <v>0</v>
      </c>
      <c r="J496" s="31">
        <v>0</v>
      </c>
      <c r="K496" s="31">
        <v>0</v>
      </c>
      <c r="L496" s="31">
        <v>0</v>
      </c>
      <c r="M496" s="31">
        <v>0</v>
      </c>
      <c r="N496" s="14">
        <f t="shared" si="75"/>
        <v>0</v>
      </c>
      <c r="O496" s="30"/>
    </row>
    <row r="497" spans="1:15" ht="12.6" x14ac:dyDescent="0.25">
      <c r="A497" s="15" t="s">
        <v>58</v>
      </c>
      <c r="B497" s="31">
        <v>0</v>
      </c>
      <c r="C497" s="31">
        <v>0</v>
      </c>
      <c r="D497" s="31">
        <v>0</v>
      </c>
      <c r="E497" s="31">
        <v>0</v>
      </c>
      <c r="F497" s="31">
        <v>0</v>
      </c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>
        <v>0</v>
      </c>
      <c r="N497" s="14">
        <f>SUM(B497:M497)</f>
        <v>0</v>
      </c>
      <c r="O497" s="30"/>
    </row>
    <row r="498" spans="1:15" ht="12.6" x14ac:dyDescent="0.25">
      <c r="A498" s="15" t="s">
        <v>66</v>
      </c>
      <c r="B498" s="31">
        <v>0</v>
      </c>
      <c r="C498" s="31">
        <v>0</v>
      </c>
      <c r="D498" s="31">
        <v>0</v>
      </c>
      <c r="E498" s="31">
        <v>0</v>
      </c>
      <c r="F498" s="31">
        <v>0</v>
      </c>
      <c r="G498" s="31">
        <v>0</v>
      </c>
      <c r="H498" s="31">
        <v>0</v>
      </c>
      <c r="I498" s="31">
        <v>0</v>
      </c>
      <c r="J498" s="31">
        <v>0</v>
      </c>
      <c r="K498" s="31">
        <v>0</v>
      </c>
      <c r="L498" s="31">
        <v>0</v>
      </c>
      <c r="M498" s="31">
        <v>0</v>
      </c>
      <c r="N498" s="14">
        <f>SUM(B498:M498)</f>
        <v>0</v>
      </c>
      <c r="O498" s="30"/>
    </row>
    <row r="499" spans="1:15" ht="12.6" x14ac:dyDescent="0.25">
      <c r="A499" s="15" t="s">
        <v>67</v>
      </c>
      <c r="B499" s="31">
        <v>0</v>
      </c>
      <c r="C499" s="31">
        <v>0</v>
      </c>
      <c r="D499" s="31">
        <v>0</v>
      </c>
      <c r="E499" s="31">
        <v>0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>
        <v>0</v>
      </c>
      <c r="N499" s="14">
        <f>SUM(B499:M499)</f>
        <v>0</v>
      </c>
      <c r="O499" s="30"/>
    </row>
    <row r="500" spans="1:15" ht="12.6" x14ac:dyDescent="0.25">
      <c r="A500" s="15" t="s">
        <v>48</v>
      </c>
      <c r="B500" s="31">
        <v>0</v>
      </c>
      <c r="C500" s="31">
        <v>0</v>
      </c>
      <c r="D500" s="31">
        <v>0</v>
      </c>
      <c r="E500" s="31">
        <v>0</v>
      </c>
      <c r="F500" s="31">
        <v>0</v>
      </c>
      <c r="G500" s="31">
        <v>0</v>
      </c>
      <c r="H500" s="31">
        <v>0</v>
      </c>
      <c r="I500" s="31">
        <v>0</v>
      </c>
      <c r="J500" s="31">
        <v>0</v>
      </c>
      <c r="K500" s="31">
        <v>0</v>
      </c>
      <c r="L500" s="31">
        <v>0</v>
      </c>
      <c r="M500" s="31">
        <v>0</v>
      </c>
      <c r="N500" s="14">
        <f t="shared" si="75"/>
        <v>0</v>
      </c>
      <c r="O500" s="30"/>
    </row>
    <row r="501" spans="1:15" ht="12.6" x14ac:dyDescent="0.25">
      <c r="A501" s="15" t="s">
        <v>49</v>
      </c>
      <c r="B501" s="31">
        <v>0</v>
      </c>
      <c r="C501" s="31">
        <v>0</v>
      </c>
      <c r="D501" s="31">
        <v>0</v>
      </c>
      <c r="E501" s="31">
        <v>0</v>
      </c>
      <c r="F501" s="31">
        <v>0</v>
      </c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>
        <v>0</v>
      </c>
      <c r="N501" s="14">
        <f t="shared" si="75"/>
        <v>0</v>
      </c>
      <c r="O501" s="30"/>
    </row>
    <row r="502" spans="1:15" ht="12.6" x14ac:dyDescent="0.25">
      <c r="A502" s="15" t="s">
        <v>50</v>
      </c>
      <c r="B502" s="31">
        <v>0</v>
      </c>
      <c r="C502" s="31">
        <v>0</v>
      </c>
      <c r="D502" s="31">
        <v>0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1">
        <v>0</v>
      </c>
      <c r="L502" s="31">
        <v>0</v>
      </c>
      <c r="M502" s="31">
        <v>0</v>
      </c>
      <c r="N502" s="14">
        <f t="shared" si="75"/>
        <v>0</v>
      </c>
      <c r="O502" s="30"/>
    </row>
    <row r="503" spans="1:15" ht="12.6" x14ac:dyDescent="0.25">
      <c r="A503" s="15" t="s">
        <v>51</v>
      </c>
      <c r="B503" s="31">
        <v>0</v>
      </c>
      <c r="C503" s="31">
        <v>0</v>
      </c>
      <c r="D503" s="31">
        <v>0</v>
      </c>
      <c r="E503" s="31">
        <v>0</v>
      </c>
      <c r="F503" s="31">
        <v>0</v>
      </c>
      <c r="G503" s="31">
        <v>0</v>
      </c>
      <c r="H503" s="31">
        <v>0</v>
      </c>
      <c r="I503" s="31">
        <v>0</v>
      </c>
      <c r="J503" s="31">
        <v>0</v>
      </c>
      <c r="K503" s="31">
        <v>0</v>
      </c>
      <c r="L503" s="31">
        <v>0</v>
      </c>
      <c r="M503" s="31">
        <v>0</v>
      </c>
      <c r="N503" s="14">
        <f t="shared" si="75"/>
        <v>0</v>
      </c>
      <c r="O503" s="30"/>
    </row>
    <row r="504" spans="1:15" ht="12.6" x14ac:dyDescent="0.25">
      <c r="A504" s="15" t="s">
        <v>52</v>
      </c>
      <c r="B504" s="31">
        <v>0</v>
      </c>
      <c r="C504" s="31">
        <v>0</v>
      </c>
      <c r="D504" s="31">
        <v>0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1">
        <v>0</v>
      </c>
      <c r="L504" s="31">
        <v>0</v>
      </c>
      <c r="M504" s="31">
        <v>0</v>
      </c>
      <c r="N504" s="14">
        <f t="shared" si="75"/>
        <v>0</v>
      </c>
      <c r="O504" s="30"/>
    </row>
    <row r="505" spans="1:15" ht="12.6" x14ac:dyDescent="0.25">
      <c r="A505" s="15" t="s">
        <v>53</v>
      </c>
      <c r="B505" s="31">
        <v>0</v>
      </c>
      <c r="C505" s="31">
        <v>0</v>
      </c>
      <c r="D505" s="31">
        <v>0</v>
      </c>
      <c r="E505" s="31">
        <v>0</v>
      </c>
      <c r="F505" s="31">
        <v>0</v>
      </c>
      <c r="G505" s="31">
        <v>0</v>
      </c>
      <c r="H505" s="31">
        <v>0</v>
      </c>
      <c r="I505" s="31">
        <v>0</v>
      </c>
      <c r="J505" s="31">
        <v>0</v>
      </c>
      <c r="K505" s="31">
        <v>0</v>
      </c>
      <c r="L505" s="31">
        <v>0</v>
      </c>
      <c r="M505" s="31">
        <v>0</v>
      </c>
      <c r="N505" s="14">
        <f t="shared" si="75"/>
        <v>0</v>
      </c>
      <c r="O505" s="30"/>
    </row>
    <row r="506" spans="1:15" ht="12.6" x14ac:dyDescent="0.25">
      <c r="A506" s="15" t="s">
        <v>28</v>
      </c>
      <c r="B506" s="31">
        <f t="shared" ref="B506:M506" si="76">SUM(B494:B505)</f>
        <v>0</v>
      </c>
      <c r="C506" s="31">
        <f t="shared" si="76"/>
        <v>0</v>
      </c>
      <c r="D506" s="31">
        <f t="shared" si="76"/>
        <v>0</v>
      </c>
      <c r="E506" s="31">
        <f t="shared" si="76"/>
        <v>0</v>
      </c>
      <c r="F506" s="31">
        <f t="shared" si="76"/>
        <v>0</v>
      </c>
      <c r="G506" s="31">
        <f t="shared" si="76"/>
        <v>0</v>
      </c>
      <c r="H506" s="31">
        <f t="shared" si="76"/>
        <v>0</v>
      </c>
      <c r="I506" s="31">
        <f t="shared" si="76"/>
        <v>0</v>
      </c>
      <c r="J506" s="31">
        <f t="shared" si="76"/>
        <v>0</v>
      </c>
      <c r="K506" s="31">
        <f t="shared" si="76"/>
        <v>0</v>
      </c>
      <c r="L506" s="31">
        <f t="shared" si="76"/>
        <v>0</v>
      </c>
      <c r="M506" s="31">
        <f t="shared" si="76"/>
        <v>0</v>
      </c>
      <c r="N506" s="14">
        <f t="shared" si="75"/>
        <v>0</v>
      </c>
    </row>
    <row r="507" spans="1:15" ht="12.6" x14ac:dyDescent="0.25">
      <c r="A507" s="15"/>
      <c r="N507" s="14"/>
    </row>
    <row r="508" spans="1:15" ht="15.95" thickBot="1" x14ac:dyDescent="0.4">
      <c r="A508" s="19" t="s">
        <v>15</v>
      </c>
      <c r="B508" s="35">
        <f>+B506+B491+B476</f>
        <v>0</v>
      </c>
      <c r="C508" s="35">
        <f t="shared" ref="C508:M508" si="77">+C506+C491+C476</f>
        <v>0</v>
      </c>
      <c r="D508" s="35">
        <f t="shared" si="77"/>
        <v>0</v>
      </c>
      <c r="E508" s="35">
        <f t="shared" si="77"/>
        <v>0</v>
      </c>
      <c r="F508" s="35">
        <f t="shared" si="77"/>
        <v>0</v>
      </c>
      <c r="G508" s="35">
        <f t="shared" si="77"/>
        <v>0</v>
      </c>
      <c r="H508" s="35">
        <f t="shared" si="77"/>
        <v>0</v>
      </c>
      <c r="I508" s="35">
        <f t="shared" si="77"/>
        <v>0</v>
      </c>
      <c r="J508" s="35">
        <f t="shared" si="77"/>
        <v>0</v>
      </c>
      <c r="K508" s="35">
        <f t="shared" si="77"/>
        <v>0</v>
      </c>
      <c r="L508" s="35">
        <f t="shared" si="77"/>
        <v>0</v>
      </c>
      <c r="M508" s="35">
        <f t="shared" si="77"/>
        <v>0</v>
      </c>
      <c r="N508" s="20">
        <f>+N506+N491+N476</f>
        <v>0</v>
      </c>
    </row>
    <row r="509" spans="1:15" ht="12.6" x14ac:dyDescent="0.25">
      <c r="A509" s="2" t="s">
        <v>32</v>
      </c>
    </row>
    <row r="510" spans="1:15" ht="12.6" x14ac:dyDescent="0.25">
      <c r="A510" s="2" t="s">
        <v>195</v>
      </c>
    </row>
    <row r="511" spans="1:15" ht="12.6" x14ac:dyDescent="0.25">
      <c r="A511" s="2" t="s">
        <v>194</v>
      </c>
    </row>
    <row r="512" spans="1:15" ht="12.6" x14ac:dyDescent="0.25">
      <c r="A512" s="2" t="s">
        <v>193</v>
      </c>
    </row>
    <row r="513" spans="1:1" ht="12.6" x14ac:dyDescent="0.25">
      <c r="A513" s="2" t="s">
        <v>33</v>
      </c>
    </row>
  </sheetData>
  <phoneticPr fontId="0" type="noConversion"/>
  <pageMargins left="0" right="0" top="1" bottom="1" header="0.5" footer="0.5"/>
  <pageSetup scale="65" fitToHeight="2" orientation="landscape" verticalDpi="300" r:id="rId1"/>
  <headerFooter alignWithMargins="0"/>
  <rowBreaks count="1" manualBreakCount="1">
    <brk id="4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21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18" sqref="O18"/>
    </sheetView>
  </sheetViews>
  <sheetFormatPr defaultColWidth="9.140625" defaultRowHeight="12.75" x14ac:dyDescent="0.2"/>
  <cols>
    <col min="1" max="1" width="36.85546875" style="2" bestFit="1" customWidth="1"/>
    <col min="2" max="2" width="15.5703125" style="31" bestFit="1" customWidth="1"/>
    <col min="3" max="3" width="12.85546875" style="31" bestFit="1" customWidth="1"/>
    <col min="4" max="5" width="15.5703125" style="31" customWidth="1"/>
    <col min="6" max="6" width="14.5703125" style="31" customWidth="1"/>
    <col min="7" max="10" width="15.5703125" style="31" customWidth="1"/>
    <col min="11" max="13" width="14.5703125" style="31" customWidth="1"/>
    <col min="14" max="14" width="16.5703125" style="31" bestFit="1" customWidth="1"/>
    <col min="15" max="16" width="14.5703125" style="2" bestFit="1" customWidth="1"/>
    <col min="17" max="17" width="13.5703125" style="2" bestFit="1" customWidth="1"/>
    <col min="18" max="16384" width="9.140625" style="2"/>
  </cols>
  <sheetData>
    <row r="1" spans="1:14" ht="15.75" customHeight="1" x14ac:dyDescent="0.25">
      <c r="A1" s="1" t="s">
        <v>21</v>
      </c>
    </row>
    <row r="2" spans="1:14" ht="15.75" customHeight="1" x14ac:dyDescent="0.25">
      <c r="A2" s="3" t="s">
        <v>46</v>
      </c>
    </row>
    <row r="3" spans="1:14" ht="15.75" customHeight="1" x14ac:dyDescent="0.25">
      <c r="A3" s="1" t="str">
        <f>'Table G-1'!A3</f>
        <v>Calendar Year 2021</v>
      </c>
    </row>
    <row r="4" spans="1:14" ht="15.75" customHeight="1" x14ac:dyDescent="0.25">
      <c r="A4" s="4"/>
    </row>
    <row r="5" spans="1:14" ht="16.5" customHeight="1" thickBot="1" x14ac:dyDescent="0.3">
      <c r="A5" s="4"/>
    </row>
    <row r="6" spans="1:14" ht="12.75" customHeight="1" x14ac:dyDescent="0.2">
      <c r="A6" s="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 t="s">
        <v>0</v>
      </c>
    </row>
    <row r="7" spans="1:14" ht="16.5" thickBot="1" x14ac:dyDescent="0.3">
      <c r="A7" s="8" t="s">
        <v>0</v>
      </c>
      <c r="B7" s="34" t="s">
        <v>2</v>
      </c>
      <c r="C7" s="34" t="s">
        <v>3</v>
      </c>
      <c r="D7" s="34" t="s">
        <v>4</v>
      </c>
      <c r="E7" s="34" t="s">
        <v>5</v>
      </c>
      <c r="F7" s="34" t="s">
        <v>6</v>
      </c>
      <c r="G7" s="34" t="s">
        <v>7</v>
      </c>
      <c r="H7" s="34" t="s">
        <v>8</v>
      </c>
      <c r="I7" s="34" t="s">
        <v>9</v>
      </c>
      <c r="J7" s="34" t="s">
        <v>25</v>
      </c>
      <c r="K7" s="51" t="s">
        <v>84</v>
      </c>
      <c r="L7" s="34" t="s">
        <v>26</v>
      </c>
      <c r="M7" s="34" t="s">
        <v>27</v>
      </c>
      <c r="N7" s="37" t="s">
        <v>14</v>
      </c>
    </row>
    <row r="8" spans="1:14" ht="15.75" x14ac:dyDescent="0.25">
      <c r="A8" s="11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6"/>
    </row>
    <row r="9" spans="1:14" ht="14.25" x14ac:dyDescent="0.2">
      <c r="A9" s="24" t="s">
        <v>133</v>
      </c>
      <c r="B9" s="41"/>
      <c r="N9" s="38"/>
    </row>
    <row r="10" spans="1:14" x14ac:dyDescent="0.2">
      <c r="A10" s="15" t="s">
        <v>18</v>
      </c>
      <c r="B10" s="41">
        <v>-53534817.439999998</v>
      </c>
      <c r="C10" s="41">
        <f>B24</f>
        <v>4917564.9023548001</v>
      </c>
      <c r="D10" s="41">
        <f>C24</f>
        <v>-20624814.14864504</v>
      </c>
      <c r="E10" s="41">
        <v>0</v>
      </c>
      <c r="F10" s="41">
        <f t="shared" ref="F10:M10" si="0">E24</f>
        <v>0</v>
      </c>
      <c r="G10" s="41">
        <f t="shared" si="0"/>
        <v>0</v>
      </c>
      <c r="H10" s="41">
        <f t="shared" si="0"/>
        <v>0</v>
      </c>
      <c r="I10" s="41">
        <f t="shared" si="0"/>
        <v>0</v>
      </c>
      <c r="J10" s="41">
        <f t="shared" si="0"/>
        <v>0</v>
      </c>
      <c r="K10" s="41">
        <f t="shared" si="0"/>
        <v>0</v>
      </c>
      <c r="L10" s="41">
        <f t="shared" si="0"/>
        <v>0</v>
      </c>
      <c r="M10" s="41">
        <f t="shared" si="0"/>
        <v>0</v>
      </c>
      <c r="N10" s="38" t="s">
        <v>24</v>
      </c>
    </row>
    <row r="11" spans="1:14" x14ac:dyDescent="0.2">
      <c r="A11" s="15" t="s">
        <v>85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38">
        <f>SUM(B11:M11)</f>
        <v>0</v>
      </c>
    </row>
    <row r="12" spans="1:14" x14ac:dyDescent="0.2">
      <c r="A12" s="71" t="s">
        <v>135</v>
      </c>
      <c r="B12" s="42">
        <f>'Table G-1'!B20</f>
        <v>11515777.909999998</v>
      </c>
      <c r="C12" s="42">
        <f>'Table G-1'!C20</f>
        <v>12493012.639999999</v>
      </c>
      <c r="D12" s="42">
        <f>'Table G-1'!D20</f>
        <v>11146965.440000001</v>
      </c>
      <c r="E12" s="42">
        <f>'Table G-1'!E20</f>
        <v>0</v>
      </c>
      <c r="F12" s="42">
        <f>'Table G-1'!F20</f>
        <v>0</v>
      </c>
      <c r="G12" s="42">
        <f>'Table G-1'!G20</f>
        <v>0</v>
      </c>
      <c r="H12" s="42">
        <f>'Table G-1'!H20</f>
        <v>0</v>
      </c>
      <c r="I12" s="42">
        <f>'Table G-1'!I20</f>
        <v>0</v>
      </c>
      <c r="J12" s="42">
        <f>'Table G-1'!J20</f>
        <v>0</v>
      </c>
      <c r="K12" s="42">
        <f>'Table G-1'!K20</f>
        <v>0</v>
      </c>
      <c r="L12" s="42">
        <f>'Table G-1'!L20</f>
        <v>0</v>
      </c>
      <c r="M12" s="42">
        <f>'Table G-1'!M20</f>
        <v>0</v>
      </c>
      <c r="N12" s="49">
        <f>SUM(B12:M12)</f>
        <v>35155755.989999995</v>
      </c>
    </row>
    <row r="13" spans="1:14" x14ac:dyDescent="0.2">
      <c r="A13" s="28" t="s">
        <v>82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9">
        <f t="shared" ref="N13:N23" si="1">SUM(B13:M13)</f>
        <v>0</v>
      </c>
    </row>
    <row r="14" spans="1:14" x14ac:dyDescent="0.2">
      <c r="A14" s="15" t="s">
        <v>150</v>
      </c>
      <c r="B14" s="42">
        <f>'Table G-4'!B11+'Table G-4'!B29</f>
        <v>-21743038</v>
      </c>
      <c r="C14" s="42">
        <f>'Table G-4'!C11+'Table G-4'!C29</f>
        <v>0</v>
      </c>
      <c r="D14" s="42">
        <f>'Table G-4'!D11+'Table G-4'!D29</f>
        <v>0</v>
      </c>
      <c r="E14" s="42">
        <f>'Table G-4'!E11+'Table G-4'!E29</f>
        <v>0</v>
      </c>
      <c r="F14" s="42">
        <f>'Table G-4'!F11+'Table G-4'!F29</f>
        <v>0</v>
      </c>
      <c r="G14" s="42">
        <f>'Table G-4'!G11+'Table G-4'!G29</f>
        <v>0</v>
      </c>
      <c r="H14" s="42">
        <f>'Table G-4'!H11+'Table G-4'!H29</f>
        <v>0</v>
      </c>
      <c r="I14" s="42">
        <f>'Table G-4'!I11+'Table G-4'!I29</f>
        <v>0</v>
      </c>
      <c r="J14" s="42">
        <f>'Table G-4'!J11+'Table G-4'!J29</f>
        <v>0</v>
      </c>
      <c r="K14" s="42">
        <f>'Table G-4'!K11+'Table G-4'!K29</f>
        <v>0</v>
      </c>
      <c r="L14" s="42">
        <f>'Table G-4'!L11+'Table G-4'!L29</f>
        <v>0</v>
      </c>
      <c r="M14" s="42">
        <f>'Table G-4'!M11+'Table G-4'!M29</f>
        <v>0</v>
      </c>
      <c r="N14" s="49">
        <f t="shared" si="1"/>
        <v>-21743038</v>
      </c>
    </row>
    <row r="15" spans="1:14" x14ac:dyDescent="0.2">
      <c r="A15" s="18" t="s">
        <v>16</v>
      </c>
      <c r="B15" s="42">
        <v>-5327</v>
      </c>
      <c r="C15" s="42">
        <v>-4578</v>
      </c>
      <c r="D15" s="42">
        <v>-4311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9">
        <f t="shared" si="1"/>
        <v>-14216</v>
      </c>
    </row>
    <row r="16" spans="1:14" x14ac:dyDescent="0.2">
      <c r="A16" s="15" t="s">
        <v>128</v>
      </c>
      <c r="B16" s="77">
        <f>'Table G-2'!B80+'Table G-2'!B149+'Table G-2'!B223+'Table G-2'!B280+'Table G-2'!B340+'Table G-2'!B389+'Table G-2'!B440+'Table G-2'!B471+'Table G-2'!B508</f>
        <v>-1510614.5799999996</v>
      </c>
      <c r="C16" s="77">
        <f>'Table G-2'!C80+'Table G-2'!C149+'Table G-2'!C223+'Table G-2'!C280+'Table G-2'!C340+'Table G-2'!C389+'Table G-2'!C440+'Table G-2'!C471+'Table G-2'!C508</f>
        <v>7565913</v>
      </c>
      <c r="D16" s="77">
        <f>'Table G-2'!D80+'Table G-2'!D149+'Table G-2'!D223+'Table G-2'!D280+'Table G-2'!D340+'Table G-2'!D389+'Table G-2'!D440+'Table G-2'!D471+'Table G-2'!D508+'Table G-5'!D12</f>
        <v>11914568</v>
      </c>
      <c r="E16" s="77">
        <f>'Table G-2'!E80+'Table G-2'!E149+'Table G-2'!E223+'Table G-2'!E280+'Table G-2'!E340+'Table G-2'!E389+'Table G-2'!E440+'Table G-2'!E471+'Table G-2'!E508+'Table G-5'!E12</f>
        <v>0</v>
      </c>
      <c r="F16" s="77">
        <f>'Table G-2'!F80+'Table G-2'!F149+'Table G-2'!F223+'Table G-2'!F280+'Table G-2'!F340+'Table G-2'!F389+'Table G-2'!F440+'Table G-2'!F471+'Table G-2'!F508+'Table G-5'!F12</f>
        <v>0</v>
      </c>
      <c r="G16" s="77">
        <f>'Table G-2'!G80+'Table G-2'!G149+'Table G-2'!G223+'Table G-2'!G280+'Table G-2'!G340+'Table G-2'!G389+'Table G-2'!G440+'Table G-2'!G471+'Table G-2'!G508+'Table G-5'!G12</f>
        <v>0</v>
      </c>
      <c r="H16" s="77">
        <f>'Table G-2'!H80+'Table G-2'!H149+'Table G-2'!H223+'Table G-2'!H280+'Table G-2'!H340+'Table G-2'!H389+'Table G-2'!H440+'Table G-2'!H471+'Table G-2'!H508+'Table G-5'!H12</f>
        <v>0</v>
      </c>
      <c r="I16" s="77">
        <f>'Table G-2'!I80+'Table G-2'!I149+'Table G-2'!I223+'Table G-2'!I280+'Table G-2'!I340+'Table G-2'!I389+'Table G-2'!I440+'Table G-2'!I471+'Table G-2'!I508+'Table G-5'!I12</f>
        <v>0</v>
      </c>
      <c r="J16" s="77">
        <f>'Table G-2'!J80+'Table G-2'!J149+'Table G-2'!J223+'Table G-2'!J280+'Table G-2'!J340+'Table G-2'!J389+'Table G-2'!J440+'Table G-2'!J471+'Table G-2'!J508+'Table G-5'!J12</f>
        <v>0</v>
      </c>
      <c r="K16" s="77">
        <f>'Table G-2'!K80+'Table G-2'!K149+'Table G-2'!K223+'Table G-2'!K280+'Table G-2'!K340+'Table G-2'!K389+'Table G-2'!K440+'Table G-2'!K471+'Table G-2'!K508+'Table G-5'!K12</f>
        <v>0</v>
      </c>
      <c r="L16" s="77">
        <f>'Table G-2'!L80+'Table G-2'!L149+'Table G-2'!L223+'Table G-2'!L280+'Table G-2'!L340+'Table G-2'!L389+'Table G-2'!L440+'Table G-2'!L471+'Table G-2'!L508+'Table G-5'!L12</f>
        <v>0</v>
      </c>
      <c r="M16" s="77">
        <f>'Table G-2'!M80+'Table G-2'!M149+'Table G-2'!M223+'Table G-2'!M280+'Table G-2'!M340+'Table G-2'!M389+'Table G-2'!M440+'Table G-2'!M471+'Table G-2'!M508+'Table G-5'!M12</f>
        <v>0</v>
      </c>
      <c r="N16" s="49">
        <f t="shared" si="1"/>
        <v>17969866.420000002</v>
      </c>
    </row>
    <row r="17" spans="1:17" x14ac:dyDescent="0.2">
      <c r="A17" s="71" t="s">
        <v>151</v>
      </c>
      <c r="B17" s="42">
        <f>'Table G-4'!B9+'Table G-4'!B18</f>
        <v>0</v>
      </c>
      <c r="C17" s="42">
        <f>'Table G-4'!C9+'Table G-4'!C18</f>
        <v>15293054</v>
      </c>
      <c r="D17" s="42">
        <f>'Table G-4'!D9+'Table G-4'!D18</f>
        <v>0</v>
      </c>
      <c r="E17" s="42">
        <f>'Table G-4'!E9+'Table G-4'!E18</f>
        <v>0</v>
      </c>
      <c r="F17" s="42">
        <f>'Table G-4'!F9+'Table G-4'!F18</f>
        <v>0</v>
      </c>
      <c r="G17" s="42">
        <f>'Table G-4'!G9+'Table G-4'!G18</f>
        <v>0</v>
      </c>
      <c r="H17" s="42">
        <f>'Table G-4'!H9+'Table G-4'!H18</f>
        <v>0</v>
      </c>
      <c r="I17" s="42">
        <f>'Table G-4'!I9+'Table G-4'!I18</f>
        <v>0</v>
      </c>
      <c r="J17" s="42">
        <f>'Table G-4'!J9+'Table G-4'!J18</f>
        <v>0</v>
      </c>
      <c r="K17" s="42">
        <f>'Table G-4'!K9+'Table G-4'!K18</f>
        <v>0</v>
      </c>
      <c r="L17" s="42">
        <f>'Table G-4'!L9+'Table G-4'!L18</f>
        <v>0</v>
      </c>
      <c r="M17" s="42">
        <f>'Table G-4'!M9+'Table G-4'!M18</f>
        <v>0</v>
      </c>
      <c r="N17" s="49">
        <f t="shared" si="1"/>
        <v>15293054</v>
      </c>
      <c r="O17" s="79"/>
      <c r="P17"/>
    </row>
    <row r="18" spans="1:17" ht="14.25" x14ac:dyDescent="0.2">
      <c r="A18" s="69" t="s">
        <v>199</v>
      </c>
      <c r="B18" s="77">
        <v>2727834.75</v>
      </c>
      <c r="C18" s="42">
        <v>133865</v>
      </c>
      <c r="D18" s="42">
        <f>'Table G-4'!D10+'Table G-4'!D19</f>
        <v>0</v>
      </c>
      <c r="E18" s="42">
        <f>'Table G-4'!E10+'Table G-4'!E19</f>
        <v>0</v>
      </c>
      <c r="F18" s="42">
        <f>'Table G-4'!F10+'Table G-4'!F19</f>
        <v>0</v>
      </c>
      <c r="G18" s="42">
        <f>'Table G-4'!G10+'Table G-4'!G19</f>
        <v>0</v>
      </c>
      <c r="H18" s="42">
        <f>'Table G-4'!H10+'Table G-4'!H19</f>
        <v>0</v>
      </c>
      <c r="I18" s="42">
        <f>'Table G-4'!I10+'Table G-4'!I19</f>
        <v>0</v>
      </c>
      <c r="J18" s="42">
        <f>'Table G-4'!J10+'Table G-4'!J19</f>
        <v>0</v>
      </c>
      <c r="K18" s="42">
        <f>'Table G-4'!K10+'Table G-4'!K19</f>
        <v>0</v>
      </c>
      <c r="L18" s="42">
        <f>'Table G-4'!L10+'Table G-4'!L19</f>
        <v>0</v>
      </c>
      <c r="M18" s="42">
        <f>'Table G-4'!M10+'Table G-4'!M19</f>
        <v>0</v>
      </c>
      <c r="N18" s="38">
        <f t="shared" ref="N18:N20" si="2">SUM(B18:M18)</f>
        <v>2861699.75</v>
      </c>
      <c r="P18" s="78"/>
    </row>
    <row r="19" spans="1:17" ht="14.25" x14ac:dyDescent="0.2">
      <c r="A19" s="69" t="s">
        <v>198</v>
      </c>
      <c r="B19" s="42">
        <v>14221686.140000008</v>
      </c>
      <c r="C19" s="42">
        <v>-1796030.2600000054</v>
      </c>
      <c r="D19" s="42">
        <v>306618.99000000209</v>
      </c>
      <c r="E19" s="42">
        <f>'Table G-4'!E11+'Table G-4'!E20</f>
        <v>0</v>
      </c>
      <c r="F19" s="42">
        <f>'Table G-4'!F11+'Table G-4'!F20</f>
        <v>0</v>
      </c>
      <c r="G19" s="42">
        <f>'Table G-4'!G11+'Table G-4'!G20</f>
        <v>0</v>
      </c>
      <c r="H19" s="42">
        <f>'Table G-4'!H11+'Table G-4'!H20</f>
        <v>0</v>
      </c>
      <c r="I19" s="42">
        <f>'Table G-4'!I11+'Table G-4'!I20</f>
        <v>0</v>
      </c>
      <c r="J19" s="42">
        <f>'Table G-4'!J11+'Table G-4'!J20</f>
        <v>0</v>
      </c>
      <c r="K19" s="42">
        <f>'Table G-4'!K11+'Table G-4'!K20</f>
        <v>0</v>
      </c>
      <c r="L19" s="42">
        <f>'Table G-4'!L11+'Table G-4'!L20</f>
        <v>0</v>
      </c>
      <c r="M19" s="42">
        <f>'Table G-4'!M11+'Table G-4'!M20</f>
        <v>0</v>
      </c>
      <c r="N19" s="38">
        <f t="shared" ref="N19" si="3">SUM(B19:M19)</f>
        <v>12732274.870000005</v>
      </c>
      <c r="P19" s="78"/>
    </row>
    <row r="20" spans="1:17" ht="14.25" x14ac:dyDescent="0.2">
      <c r="A20" s="69" t="s">
        <v>153</v>
      </c>
      <c r="B20" s="42">
        <v>4513827.5024999948</v>
      </c>
      <c r="C20" s="42">
        <v>2357817.2699999949</v>
      </c>
      <c r="D20" s="42">
        <v>207511.45999999996</v>
      </c>
      <c r="E20" s="42">
        <f>'Table G-4'!E12+'Table G-4'!E21</f>
        <v>0</v>
      </c>
      <c r="F20" s="42">
        <f>'Table G-4'!F12+'Table G-4'!F21</f>
        <v>0</v>
      </c>
      <c r="G20" s="42">
        <f>'Table G-4'!G12+'Table G-4'!G21</f>
        <v>0</v>
      </c>
      <c r="H20" s="42">
        <f>'Table G-4'!H12+'Table G-4'!H21</f>
        <v>0</v>
      </c>
      <c r="I20" s="42">
        <f>'Table G-4'!I12+'Table G-4'!I21</f>
        <v>0</v>
      </c>
      <c r="J20" s="42">
        <f>'Table G-4'!J12+'Table G-4'!J21</f>
        <v>0</v>
      </c>
      <c r="K20" s="42">
        <f>'Table G-4'!K12+'Table G-4'!K21</f>
        <v>0</v>
      </c>
      <c r="L20" s="42">
        <f>'Table G-4'!L12+'Table G-4'!L21</f>
        <v>0</v>
      </c>
      <c r="M20" s="42">
        <f>'Table G-4'!M12+'Table G-4'!M21</f>
        <v>0</v>
      </c>
      <c r="N20" s="38">
        <f t="shared" si="2"/>
        <v>7079156.2324999897</v>
      </c>
      <c r="O20" s="52"/>
      <c r="P20" s="78"/>
    </row>
    <row r="21" spans="1:17" ht="14.25" x14ac:dyDescent="0.2">
      <c r="A21" s="69" t="s">
        <v>147</v>
      </c>
      <c r="B21" s="42">
        <v>5048478.8999999948</v>
      </c>
      <c r="C21" s="42">
        <v>2949259.8500000183</v>
      </c>
      <c r="D21" s="42">
        <v>-21028.870000001043</v>
      </c>
      <c r="E21" s="42">
        <f>'Table G-4'!E13+'Table G-4'!E22</f>
        <v>0</v>
      </c>
      <c r="F21" s="42">
        <f>'Table G-4'!F13+'Table G-4'!F22</f>
        <v>0</v>
      </c>
      <c r="G21" s="42">
        <f>'Table G-4'!G13+'Table G-4'!G22</f>
        <v>0</v>
      </c>
      <c r="H21" s="42">
        <f>'Table G-4'!H13+'Table G-4'!H22</f>
        <v>0</v>
      </c>
      <c r="I21" s="42">
        <f>'Table G-4'!I13+'Table G-4'!I22</f>
        <v>0</v>
      </c>
      <c r="J21" s="42">
        <f>'Table G-4'!J13+'Table G-4'!J22</f>
        <v>0</v>
      </c>
      <c r="K21" s="42">
        <f>'Table G-4'!K13+'Table G-4'!K22</f>
        <v>0</v>
      </c>
      <c r="L21" s="42">
        <f>'Table G-4'!L13+'Table G-4'!L22</f>
        <v>0</v>
      </c>
      <c r="M21" s="42">
        <f>'Table G-4'!M13+'Table G-4'!M22</f>
        <v>0</v>
      </c>
      <c r="N21" s="38">
        <f t="shared" ref="N21" si="4">SUM(B21:M21)</f>
        <v>7976709.880000012</v>
      </c>
      <c r="P21" s="78"/>
    </row>
    <row r="22" spans="1:17" ht="14.25" x14ac:dyDescent="0.2">
      <c r="A22" s="69" t="s">
        <v>144</v>
      </c>
      <c r="B22" s="42">
        <v>33126921.0808548</v>
      </c>
      <c r="C22" s="42">
        <v>-10815370.529999848</v>
      </c>
      <c r="D22" s="42">
        <v>-233800.94999999925</v>
      </c>
      <c r="E22" s="42">
        <f>'Table G-4'!E14+'Table G-4'!E23</f>
        <v>0</v>
      </c>
      <c r="F22" s="42">
        <f>'Table G-4'!F14+'Table G-4'!F23</f>
        <v>0</v>
      </c>
      <c r="G22" s="42">
        <f>'Table G-4'!G14+'Table G-4'!G23</f>
        <v>0</v>
      </c>
      <c r="H22" s="42">
        <f>'Table G-4'!H14+'Table G-4'!H23</f>
        <v>0</v>
      </c>
      <c r="I22" s="42">
        <f>'Table G-4'!I14+'Table G-4'!I23</f>
        <v>0</v>
      </c>
      <c r="J22" s="42">
        <f>'Table G-4'!J14+'Table G-4'!J23</f>
        <v>0</v>
      </c>
      <c r="K22" s="42">
        <f>'Table G-4'!K14+'Table G-4'!K23</f>
        <v>0</v>
      </c>
      <c r="L22" s="42">
        <f>'Table G-4'!L14+'Table G-4'!L23</f>
        <v>0</v>
      </c>
      <c r="M22" s="42">
        <f>'Table G-4'!M14+'Table G-4'!M23</f>
        <v>0</v>
      </c>
      <c r="N22" s="38">
        <f t="shared" si="1"/>
        <v>22077749.600854952</v>
      </c>
      <c r="P22" s="78"/>
    </row>
    <row r="23" spans="1:17" ht="15" thickBot="1" x14ac:dyDescent="0.25">
      <c r="A23" s="29" t="s">
        <v>112</v>
      </c>
      <c r="B23" s="43">
        <v>4324001.5990000004</v>
      </c>
      <c r="C23" s="43">
        <v>56780.998999995179</v>
      </c>
      <c r="D23" s="43">
        <v>1042005.3109999904</v>
      </c>
      <c r="E23" s="43">
        <f>'Table G-4'!E15+'Table G-4'!E24</f>
        <v>0</v>
      </c>
      <c r="F23" s="43">
        <f>'Table G-4'!F15+'Table G-4'!F24</f>
        <v>0</v>
      </c>
      <c r="G23" s="43">
        <f>'Table G-4'!G15+'Table G-4'!G24</f>
        <v>0</v>
      </c>
      <c r="H23" s="43">
        <f>'Table G-4'!H15+'Table G-4'!H24</f>
        <v>0</v>
      </c>
      <c r="I23" s="43">
        <f>'Table G-4'!I15+'Table G-4'!I24</f>
        <v>0</v>
      </c>
      <c r="J23" s="43">
        <f>'Table G-4'!J15+'Table G-4'!J24</f>
        <v>0</v>
      </c>
      <c r="K23" s="43">
        <f>'Table G-4'!K15+'Table G-4'!K24</f>
        <v>0</v>
      </c>
      <c r="L23" s="43">
        <f>'Table G-4'!L15+'Table G-4'!L24</f>
        <v>0</v>
      </c>
      <c r="M23" s="43">
        <f>'Table G-4'!M15+'Table G-4'!M24</f>
        <v>0</v>
      </c>
      <c r="N23" s="38">
        <f t="shared" si="1"/>
        <v>5422787.908999986</v>
      </c>
      <c r="P23" s="78"/>
    </row>
    <row r="24" spans="1:17" x14ac:dyDescent="0.2">
      <c r="A24" s="5" t="s">
        <v>17</v>
      </c>
      <c r="B24" s="42">
        <f>B10+B16-(B12+B14+B17)+B15+B18+B20+B21+B22+B23</f>
        <v>4917564.9023548001</v>
      </c>
      <c r="C24" s="42">
        <f>C10+C16-(C12+C14+C17)+C15+C18+C20+C21+C22+C23</f>
        <v>-20624814.14864504</v>
      </c>
      <c r="D24" s="42">
        <f t="shared" ref="D24:M24" si="5">D10+D16-(D12+D14+D17)+D15+D20+D22+D23</f>
        <v>-18845806.76764505</v>
      </c>
      <c r="E24" s="42">
        <f t="shared" si="5"/>
        <v>0</v>
      </c>
      <c r="F24" s="42">
        <f t="shared" si="5"/>
        <v>0</v>
      </c>
      <c r="G24" s="42">
        <f>G10+G11+G16-(G12+G14+G17)+G15+G20+G22+G23</f>
        <v>0</v>
      </c>
      <c r="H24" s="42">
        <f t="shared" si="5"/>
        <v>0</v>
      </c>
      <c r="I24" s="42">
        <f t="shared" si="5"/>
        <v>0</v>
      </c>
      <c r="J24" s="42">
        <f t="shared" si="5"/>
        <v>0</v>
      </c>
      <c r="K24" s="42">
        <f t="shared" si="5"/>
        <v>0</v>
      </c>
      <c r="L24" s="42">
        <f t="shared" si="5"/>
        <v>0</v>
      </c>
      <c r="M24" s="42">
        <f t="shared" si="5"/>
        <v>0</v>
      </c>
      <c r="N24" s="66" t="s">
        <v>24</v>
      </c>
    </row>
    <row r="25" spans="1:17" ht="13.5" thickBot="1" x14ac:dyDescent="0.25">
      <c r="A25" s="67"/>
      <c r="B25" s="68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50"/>
    </row>
    <row r="26" spans="1:17" x14ac:dyDescent="0.2">
      <c r="A26" s="16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7" x14ac:dyDescent="0.2">
      <c r="A27" s="26" t="s">
        <v>54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7" x14ac:dyDescent="0.2">
      <c r="A28" s="72" t="s">
        <v>202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7" x14ac:dyDescent="0.2">
      <c r="A29" s="7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7" x14ac:dyDescent="0.2">
      <c r="A30" s="13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7" x14ac:dyDescent="0.2">
      <c r="A31" s="27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7" customFormat="1" x14ac:dyDescent="0.2">
      <c r="A32" s="26"/>
      <c r="B32" s="42"/>
      <c r="C32" s="42"/>
      <c r="D32" s="42"/>
      <c r="E32" s="52"/>
      <c r="F32" s="44"/>
      <c r="G32" s="44"/>
      <c r="H32" s="44"/>
      <c r="I32" s="44"/>
      <c r="J32" s="44"/>
      <c r="K32" s="44"/>
      <c r="L32" s="44"/>
      <c r="M32" s="44"/>
      <c r="N32" s="44"/>
      <c r="Q32" s="2"/>
    </row>
    <row r="33" spans="1:14" x14ac:dyDescent="0.2">
      <c r="A33" s="60"/>
      <c r="B33" s="55"/>
      <c r="C33" s="55"/>
      <c r="D33" s="56"/>
      <c r="E33" s="56"/>
      <c r="F33" s="56"/>
      <c r="G33" s="42"/>
      <c r="H33" s="42"/>
      <c r="I33" s="42"/>
      <c r="J33" s="42"/>
      <c r="K33" s="42"/>
      <c r="L33" s="42"/>
      <c r="M33" s="42"/>
      <c r="N33" s="42"/>
    </row>
    <row r="34" spans="1:14" x14ac:dyDescent="0.2">
      <c r="A34" s="57"/>
      <c r="B34" s="55"/>
      <c r="C34" s="55"/>
      <c r="D34" s="56"/>
      <c r="E34" s="58"/>
      <c r="F34" s="59"/>
      <c r="G34" s="42"/>
      <c r="H34" s="42"/>
      <c r="I34" s="42"/>
      <c r="J34" s="42"/>
      <c r="K34" s="42"/>
      <c r="L34" s="42"/>
      <c r="M34" s="42"/>
      <c r="N34" s="42"/>
    </row>
    <row r="35" spans="1:14" ht="12.75" customHeight="1" x14ac:dyDescent="0.2">
      <c r="A35" s="57"/>
      <c r="B35" s="55"/>
      <c r="C35" s="55"/>
      <c r="D35" s="56"/>
      <c r="E35" s="75"/>
      <c r="F35" s="76"/>
      <c r="G35" s="16"/>
      <c r="H35" s="42"/>
      <c r="I35" s="42"/>
      <c r="J35" s="42"/>
      <c r="K35" s="42"/>
      <c r="L35" s="42"/>
      <c r="M35" s="42"/>
      <c r="N35" s="42"/>
    </row>
    <row r="36" spans="1:14" ht="12.75" customHeight="1" x14ac:dyDescent="0.2">
      <c r="A36" s="57"/>
      <c r="B36" s="55"/>
      <c r="C36" s="55"/>
      <c r="D36" s="56"/>
      <c r="E36" s="58"/>
      <c r="F36" s="59"/>
      <c r="G36" s="42"/>
      <c r="H36" s="42"/>
      <c r="I36" s="42"/>
      <c r="J36" s="42"/>
      <c r="K36" s="42"/>
      <c r="L36" s="42"/>
      <c r="M36" s="42"/>
      <c r="N36" s="42"/>
    </row>
    <row r="37" spans="1:14" ht="12.75" customHeight="1" x14ac:dyDescent="0.2">
      <c r="A37" s="57"/>
      <c r="B37" s="55"/>
      <c r="C37" s="55"/>
      <c r="D37" s="56"/>
      <c r="E37" s="58"/>
      <c r="F37" s="59"/>
      <c r="G37" s="42"/>
      <c r="H37" s="42"/>
      <c r="I37" s="42"/>
      <c r="J37" s="42"/>
      <c r="K37" s="42"/>
      <c r="L37" s="42"/>
      <c r="M37" s="42"/>
      <c r="N37" s="42"/>
    </row>
    <row r="38" spans="1:14" ht="12.75" customHeight="1" x14ac:dyDescent="0.2">
      <c r="A38" s="57"/>
      <c r="B38" s="55"/>
      <c r="C38" s="55"/>
      <c r="D38" s="56"/>
      <c r="E38" s="58"/>
      <c r="F38" s="59"/>
      <c r="G38" s="42"/>
      <c r="H38" s="42"/>
      <c r="I38" s="42"/>
      <c r="J38" s="42"/>
      <c r="K38" s="42"/>
      <c r="L38" s="42"/>
      <c r="M38" s="42"/>
      <c r="N38" s="42"/>
    </row>
    <row r="39" spans="1:14" ht="12.75" customHeight="1" x14ac:dyDescent="0.2">
      <c r="A39" s="57"/>
      <c r="B39" s="55"/>
      <c r="C39" s="55"/>
      <c r="D39" s="56"/>
      <c r="E39" s="58"/>
      <c r="F39" s="59"/>
      <c r="G39" s="42"/>
      <c r="H39" s="42"/>
      <c r="I39" s="42"/>
      <c r="J39" s="42"/>
      <c r="K39" s="42"/>
      <c r="L39" s="42"/>
      <c r="M39" s="42"/>
      <c r="N39" s="42"/>
    </row>
    <row r="40" spans="1:14" ht="12.75" customHeight="1" x14ac:dyDescent="0.2">
      <c r="A40" s="57"/>
      <c r="B40" s="55"/>
      <c r="C40" s="55"/>
      <c r="D40" s="56"/>
      <c r="E40" s="58"/>
      <c r="F40" s="59"/>
      <c r="G40" s="42"/>
      <c r="H40" s="42"/>
      <c r="I40" s="42"/>
      <c r="J40" s="42"/>
      <c r="K40" s="42"/>
      <c r="L40" s="42"/>
      <c r="M40" s="42"/>
      <c r="N40" s="42"/>
    </row>
    <row r="41" spans="1:14" ht="12.75" customHeight="1" x14ac:dyDescent="0.2">
      <c r="A41" s="16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ht="12.75" customHeight="1" x14ac:dyDescent="0.2">
      <c r="A42" s="16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1:14" ht="12.75" customHeight="1" x14ac:dyDescent="0.2">
      <c r="A43" s="16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 ht="12.75" customHeight="1" x14ac:dyDescent="0.2">
      <c r="A44" s="16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 ht="12.75" customHeight="1" x14ac:dyDescent="0.2">
      <c r="A45" s="16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ht="12.75" customHeight="1" x14ac:dyDescent="0.2">
      <c r="A46" s="16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ht="12.75" customHeight="1" x14ac:dyDescent="0.2">
      <c r="A47" s="16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ht="12.75" customHeight="1" x14ac:dyDescent="0.2">
      <c r="A48" s="16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ht="12.75" customHeight="1" x14ac:dyDescent="0.2">
      <c r="A49" s="16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ht="12.75" customHeight="1" x14ac:dyDescent="0.2">
      <c r="A50" s="16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14" ht="12.75" customHeight="1" x14ac:dyDescent="0.2">
      <c r="A51" s="16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2.75" customHeight="1" x14ac:dyDescent="0.2">
      <c r="A52" s="16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1:14" ht="12.75" customHeight="1" x14ac:dyDescent="0.2">
      <c r="A53" s="16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ht="12.75" customHeight="1" x14ac:dyDescent="0.2">
      <c r="A54" s="16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14" ht="12.75" customHeight="1" x14ac:dyDescent="0.2">
      <c r="A55" s="16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ht="12.75" customHeight="1" x14ac:dyDescent="0.2">
      <c r="A56" s="16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ht="12.75" customHeight="1" x14ac:dyDescent="0.2">
      <c r="A57" s="16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1:14" ht="12.75" customHeight="1" x14ac:dyDescent="0.2">
      <c r="A58" s="16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1:14" ht="12.75" customHeight="1" x14ac:dyDescent="0.2">
      <c r="A59" s="16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1:14" ht="12.75" customHeight="1" x14ac:dyDescent="0.2">
      <c r="A60" s="16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1:14" ht="12.75" customHeight="1" x14ac:dyDescent="0.2">
      <c r="A61" s="16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spans="1:14" ht="12.75" customHeight="1" x14ac:dyDescent="0.2">
      <c r="A62" s="16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  <row r="63" spans="1:14" ht="12.75" customHeight="1" x14ac:dyDescent="0.2">
      <c r="A63" s="1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</row>
    <row r="64" spans="1:1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</sheetData>
  <phoneticPr fontId="0" type="noConversion"/>
  <pageMargins left="0.75" right="0.75" top="1" bottom="1" header="0.5" footer="0.5"/>
  <pageSetup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3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9" sqref="C9"/>
    </sheetView>
  </sheetViews>
  <sheetFormatPr defaultColWidth="9.140625" defaultRowHeight="12.75" x14ac:dyDescent="0.2"/>
  <cols>
    <col min="1" max="1" width="28.42578125" style="2" customWidth="1"/>
    <col min="2" max="2" width="14" style="31" bestFit="1" customWidth="1"/>
    <col min="3" max="3" width="11.42578125" style="31" bestFit="1" customWidth="1"/>
    <col min="4" max="4" width="11.85546875" style="31" bestFit="1" customWidth="1"/>
    <col min="5" max="5" width="14.42578125" style="31" bestFit="1" customWidth="1"/>
    <col min="6" max="8" width="11.85546875" style="31" bestFit="1" customWidth="1"/>
    <col min="9" max="9" width="10.85546875" style="31" bestFit="1" customWidth="1"/>
    <col min="10" max="10" width="11.42578125" style="31" bestFit="1" customWidth="1"/>
    <col min="11" max="12" width="11.85546875" style="31" bestFit="1" customWidth="1"/>
    <col min="13" max="13" width="11.42578125" style="31" bestFit="1" customWidth="1"/>
    <col min="14" max="14" width="12.42578125" style="31" bestFit="1" customWidth="1"/>
    <col min="15" max="15" width="9.140625" style="2"/>
    <col min="16" max="16" width="14" style="2" bestFit="1" customWidth="1"/>
    <col min="17" max="16384" width="9.140625" style="2"/>
  </cols>
  <sheetData>
    <row r="1" spans="1:14" ht="15.75" x14ac:dyDescent="0.25">
      <c r="A1" s="1" t="s">
        <v>22</v>
      </c>
    </row>
    <row r="2" spans="1:14" ht="15.75" x14ac:dyDescent="0.25">
      <c r="A2" s="3" t="s">
        <v>47</v>
      </c>
    </row>
    <row r="3" spans="1:14" ht="15.75" x14ac:dyDescent="0.25">
      <c r="A3" s="1" t="str">
        <f>'Table G-1'!A3</f>
        <v>Calendar Year 2021</v>
      </c>
    </row>
    <row r="4" spans="1:14" ht="15.75" x14ac:dyDescent="0.25">
      <c r="A4" s="4"/>
    </row>
    <row r="5" spans="1:14" ht="16.5" thickBot="1" x14ac:dyDescent="0.3">
      <c r="A5" s="4"/>
    </row>
    <row r="6" spans="1:14" x14ac:dyDescent="0.2">
      <c r="A6" s="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 t="s">
        <v>0</v>
      </c>
    </row>
    <row r="7" spans="1:14" x14ac:dyDescent="0.2">
      <c r="A7" s="24" t="s">
        <v>192</v>
      </c>
      <c r="B7" s="40" t="s">
        <v>2</v>
      </c>
      <c r="C7" s="40" t="s">
        <v>3</v>
      </c>
      <c r="D7" s="40" t="s">
        <v>4</v>
      </c>
      <c r="E7" s="40" t="s">
        <v>5</v>
      </c>
      <c r="F7" s="40" t="s">
        <v>6</v>
      </c>
      <c r="G7" s="40" t="s">
        <v>7</v>
      </c>
      <c r="H7" s="40" t="s">
        <v>8</v>
      </c>
      <c r="I7" s="40" t="s">
        <v>9</v>
      </c>
      <c r="J7" s="40" t="s">
        <v>10</v>
      </c>
      <c r="K7" s="40" t="s">
        <v>11</v>
      </c>
      <c r="L7" s="40" t="s">
        <v>12</v>
      </c>
      <c r="M7" s="40" t="s">
        <v>13</v>
      </c>
      <c r="N7" s="46" t="s">
        <v>14</v>
      </c>
    </row>
    <row r="8" spans="1:14" x14ac:dyDescent="0.2">
      <c r="A8" s="15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38"/>
    </row>
    <row r="9" spans="1:14" x14ac:dyDescent="0.2">
      <c r="A9" s="12" t="s">
        <v>143</v>
      </c>
      <c r="B9" s="42">
        <v>0</v>
      </c>
      <c r="C9" s="42">
        <v>15293054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38">
        <f>SUM(B9:M9)</f>
        <v>15293054</v>
      </c>
    </row>
    <row r="10" spans="1:14" x14ac:dyDescent="0.2">
      <c r="A10" s="15" t="s">
        <v>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38"/>
    </row>
    <row r="11" spans="1:14" x14ac:dyDescent="0.2">
      <c r="A11" s="12" t="s">
        <v>142</v>
      </c>
      <c r="B11" s="42">
        <v>-21743038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38">
        <f>SUM(B11:M11)</f>
        <v>-21743038</v>
      </c>
    </row>
    <row r="12" spans="1:14" x14ac:dyDescent="0.2">
      <c r="A12" s="15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38"/>
    </row>
    <row r="13" spans="1:14" ht="13.5" thickBot="1" x14ac:dyDescent="0.25">
      <c r="A13" s="23" t="s">
        <v>23</v>
      </c>
      <c r="B13" s="45">
        <f>SUM(B9:B11)</f>
        <v>-21743038</v>
      </c>
      <c r="C13" s="45">
        <f>SUM(C9:C11)</f>
        <v>15293054</v>
      </c>
      <c r="D13" s="45">
        <f>SUM(D10:D11)</f>
        <v>0</v>
      </c>
      <c r="E13" s="45">
        <f t="shared" ref="E13:M13" si="0">SUM(E9:E11)</f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45">
        <f t="shared" si="0"/>
        <v>0</v>
      </c>
      <c r="M13" s="45">
        <f t="shared" si="0"/>
        <v>0</v>
      </c>
      <c r="N13" s="47">
        <f>SUM(B13:M13)</f>
        <v>-6449984</v>
      </c>
    </row>
    <row r="14" spans="1:14" ht="16.5" thickBot="1" x14ac:dyDescent="0.3">
      <c r="A14" s="4"/>
    </row>
    <row r="15" spans="1:14" x14ac:dyDescent="0.2">
      <c r="A15" s="5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6" t="s">
        <v>0</v>
      </c>
    </row>
    <row r="16" spans="1:14" x14ac:dyDescent="0.2">
      <c r="A16" s="24" t="s">
        <v>149</v>
      </c>
      <c r="B16" s="40" t="s">
        <v>2</v>
      </c>
      <c r="C16" s="40" t="s">
        <v>3</v>
      </c>
      <c r="D16" s="40" t="s">
        <v>4</v>
      </c>
      <c r="E16" s="40" t="s">
        <v>5</v>
      </c>
      <c r="F16" s="40" t="s">
        <v>6</v>
      </c>
      <c r="G16" s="40" t="s">
        <v>7</v>
      </c>
      <c r="H16" s="40" t="s">
        <v>8</v>
      </c>
      <c r="I16" s="40" t="s">
        <v>9</v>
      </c>
      <c r="J16" s="40" t="s">
        <v>10</v>
      </c>
      <c r="K16" s="40" t="s">
        <v>11</v>
      </c>
      <c r="L16" s="40" t="s">
        <v>12</v>
      </c>
      <c r="M16" s="40" t="s">
        <v>13</v>
      </c>
      <c r="N16" s="46" t="s">
        <v>14</v>
      </c>
    </row>
    <row r="17" spans="1:14" x14ac:dyDescent="0.2">
      <c r="A17" s="15" t="s">
        <v>0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38"/>
    </row>
    <row r="18" spans="1:14" x14ac:dyDescent="0.2">
      <c r="A18" s="12" t="s">
        <v>143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38">
        <f>SUM(B18:M18)</f>
        <v>0</v>
      </c>
    </row>
    <row r="19" spans="1:14" x14ac:dyDescent="0.2">
      <c r="A19" s="15" t="s">
        <v>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38"/>
    </row>
    <row r="20" spans="1:14" x14ac:dyDescent="0.2">
      <c r="A20" s="12" t="s">
        <v>142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38">
        <f>SUM(B20:M20)</f>
        <v>0</v>
      </c>
    </row>
    <row r="21" spans="1:14" x14ac:dyDescent="0.2">
      <c r="A21" s="15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38"/>
    </row>
    <row r="22" spans="1:14" ht="13.5" thickBot="1" x14ac:dyDescent="0.25">
      <c r="A22" s="23" t="s">
        <v>23</v>
      </c>
      <c r="B22" s="45">
        <f>SUM(B18:B20)</f>
        <v>0</v>
      </c>
      <c r="C22" s="45">
        <f>SUM(C18:C20)</f>
        <v>0</v>
      </c>
      <c r="D22" s="45">
        <f>SUM(D19:D20)</f>
        <v>0</v>
      </c>
      <c r="E22" s="45">
        <f t="shared" ref="E22:M22" si="1">SUM(E18:E20)</f>
        <v>0</v>
      </c>
      <c r="F22" s="45">
        <f t="shared" si="1"/>
        <v>0</v>
      </c>
      <c r="G22" s="45">
        <f t="shared" si="1"/>
        <v>0</v>
      </c>
      <c r="H22" s="45">
        <f t="shared" si="1"/>
        <v>0</v>
      </c>
      <c r="I22" s="45">
        <f t="shared" si="1"/>
        <v>0</v>
      </c>
      <c r="J22" s="45">
        <f t="shared" si="1"/>
        <v>0</v>
      </c>
      <c r="K22" s="45">
        <f t="shared" si="1"/>
        <v>0</v>
      </c>
      <c r="L22" s="45">
        <f t="shared" si="1"/>
        <v>0</v>
      </c>
      <c r="M22" s="45">
        <f t="shared" si="1"/>
        <v>0</v>
      </c>
      <c r="N22" s="47">
        <f>SUM(B22:M22)</f>
        <v>0</v>
      </c>
    </row>
    <row r="23" spans="1:14" ht="13.5" thickBot="1" x14ac:dyDescent="0.25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4"/>
    </row>
    <row r="24" spans="1:14" x14ac:dyDescent="0.2">
      <c r="A24" s="5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6" t="s">
        <v>0</v>
      </c>
    </row>
    <row r="25" spans="1:14" x14ac:dyDescent="0.2">
      <c r="A25" s="24" t="s">
        <v>148</v>
      </c>
      <c r="B25" s="40" t="s">
        <v>2</v>
      </c>
      <c r="C25" s="40" t="s">
        <v>3</v>
      </c>
      <c r="D25" s="40" t="s">
        <v>4</v>
      </c>
      <c r="E25" s="40" t="s">
        <v>5</v>
      </c>
      <c r="F25" s="40" t="s">
        <v>6</v>
      </c>
      <c r="G25" s="40" t="s">
        <v>7</v>
      </c>
      <c r="H25" s="40" t="s">
        <v>8</v>
      </c>
      <c r="I25" s="40" t="s">
        <v>9</v>
      </c>
      <c r="J25" s="40" t="s">
        <v>10</v>
      </c>
      <c r="K25" s="40" t="s">
        <v>11</v>
      </c>
      <c r="L25" s="40" t="s">
        <v>12</v>
      </c>
      <c r="M25" s="40" t="s">
        <v>13</v>
      </c>
      <c r="N25" s="46" t="s">
        <v>14</v>
      </c>
    </row>
    <row r="26" spans="1:14" x14ac:dyDescent="0.2">
      <c r="A26" s="15" t="s">
        <v>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38"/>
    </row>
    <row r="27" spans="1:14" x14ac:dyDescent="0.2">
      <c r="A27" s="12" t="s">
        <v>143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38">
        <f>SUM(B27:M27)</f>
        <v>0</v>
      </c>
    </row>
    <row r="28" spans="1:14" x14ac:dyDescent="0.2">
      <c r="A28" s="15" t="s">
        <v>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38"/>
    </row>
    <row r="29" spans="1:14" x14ac:dyDescent="0.2">
      <c r="A29" s="12" t="s">
        <v>142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38">
        <f>SUM(B29:M29)</f>
        <v>0</v>
      </c>
    </row>
    <row r="30" spans="1:14" x14ac:dyDescent="0.2">
      <c r="A30" s="15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38"/>
    </row>
    <row r="31" spans="1:14" ht="13.5" thickBot="1" x14ac:dyDescent="0.25">
      <c r="A31" s="23" t="s">
        <v>23</v>
      </c>
      <c r="B31" s="45">
        <f>SUM(B27:B29)</f>
        <v>0</v>
      </c>
      <c r="C31" s="45">
        <f t="shared" ref="C31:M31" si="2">SUM(C27:C29)</f>
        <v>0</v>
      </c>
      <c r="D31" s="45">
        <f>SUM(D28:D29)</f>
        <v>0</v>
      </c>
      <c r="E31" s="45">
        <f t="shared" si="2"/>
        <v>0</v>
      </c>
      <c r="F31" s="45">
        <f t="shared" si="2"/>
        <v>0</v>
      </c>
      <c r="G31" s="45">
        <f t="shared" si="2"/>
        <v>0</v>
      </c>
      <c r="H31" s="45">
        <f t="shared" si="2"/>
        <v>0</v>
      </c>
      <c r="I31" s="45">
        <f t="shared" si="2"/>
        <v>0</v>
      </c>
      <c r="J31" s="45">
        <f t="shared" si="2"/>
        <v>0</v>
      </c>
      <c r="K31" s="45">
        <f t="shared" si="2"/>
        <v>0</v>
      </c>
      <c r="L31" s="45">
        <f t="shared" si="2"/>
        <v>0</v>
      </c>
      <c r="M31" s="45">
        <f t="shared" si="2"/>
        <v>0</v>
      </c>
      <c r="N31" s="47">
        <f>SUM(B31:M31)</f>
        <v>0</v>
      </c>
    </row>
  </sheetData>
  <phoneticPr fontId="0" type="noConversion"/>
  <pageMargins left="0.75" right="0.75" top="1" bottom="1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090C-C889-44D9-8B3A-CC6F3D276BF2}">
  <dimension ref="A1:N20"/>
  <sheetViews>
    <sheetView workbookViewId="0">
      <selection activeCell="D14" sqref="D14"/>
    </sheetView>
  </sheetViews>
  <sheetFormatPr defaultColWidth="9.140625" defaultRowHeight="14.25" x14ac:dyDescent="0.2"/>
  <cols>
    <col min="1" max="1" width="41" style="82" bestFit="1" customWidth="1"/>
    <col min="2" max="2" width="13.42578125" style="81" customWidth="1"/>
    <col min="3" max="3" width="13.42578125" style="82" customWidth="1"/>
    <col min="4" max="4" width="13.42578125" style="81" customWidth="1"/>
    <col min="5" max="13" width="13.42578125" style="82" customWidth="1"/>
    <col min="14" max="14" width="13.42578125" style="81" customWidth="1"/>
    <col min="15" max="16384" width="9.140625" style="82"/>
  </cols>
  <sheetData>
    <row r="1" spans="1:14" ht="15" x14ac:dyDescent="0.25">
      <c r="A1" s="80" t="s">
        <v>213</v>
      </c>
    </row>
    <row r="2" spans="1:14" ht="15" x14ac:dyDescent="0.25">
      <c r="A2" s="80" t="s">
        <v>205</v>
      </c>
      <c r="C2" s="81"/>
      <c r="E2" s="83"/>
      <c r="F2" s="84"/>
    </row>
    <row r="3" spans="1:14" ht="15" x14ac:dyDescent="0.25">
      <c r="A3" s="80" t="s">
        <v>197</v>
      </c>
      <c r="C3" s="81"/>
      <c r="E3" s="83"/>
      <c r="J3" s="85"/>
    </row>
    <row r="4" spans="1:14" ht="15.75" x14ac:dyDescent="0.25">
      <c r="A4" s="86"/>
      <c r="C4" s="81"/>
      <c r="E4" s="87"/>
    </row>
    <row r="5" spans="1:14" ht="16.5" thickBot="1" x14ac:dyDescent="0.3">
      <c r="A5" s="86"/>
      <c r="N5" s="88"/>
    </row>
    <row r="6" spans="1:14" x14ac:dyDescent="0.2">
      <c r="A6" s="89"/>
      <c r="B6" s="90"/>
      <c r="C6" s="91"/>
      <c r="D6" s="90"/>
      <c r="E6" s="91"/>
      <c r="F6" s="91"/>
      <c r="G6" s="91"/>
      <c r="H6" s="91"/>
      <c r="I6" s="91"/>
      <c r="J6" s="91"/>
      <c r="K6" s="91"/>
      <c r="L6" s="91"/>
      <c r="M6" s="91"/>
      <c r="N6" s="92" t="s">
        <v>0</v>
      </c>
    </row>
    <row r="7" spans="1:14" ht="16.5" thickBot="1" x14ac:dyDescent="0.3">
      <c r="A7" s="93" t="s">
        <v>0</v>
      </c>
      <c r="B7" s="94" t="s">
        <v>2</v>
      </c>
      <c r="C7" s="95" t="s">
        <v>3</v>
      </c>
      <c r="D7" s="94" t="s">
        <v>4</v>
      </c>
      <c r="E7" s="95" t="s">
        <v>5</v>
      </c>
      <c r="F7" s="95" t="s">
        <v>6</v>
      </c>
      <c r="G7" s="95" t="s">
        <v>7</v>
      </c>
      <c r="H7" s="95" t="s">
        <v>8</v>
      </c>
      <c r="I7" s="95" t="s">
        <v>9</v>
      </c>
      <c r="J7" s="95" t="s">
        <v>10</v>
      </c>
      <c r="K7" s="95" t="s">
        <v>11</v>
      </c>
      <c r="L7" s="95" t="s">
        <v>12</v>
      </c>
      <c r="M7" s="95" t="s">
        <v>13</v>
      </c>
      <c r="N7" s="96" t="s">
        <v>14</v>
      </c>
    </row>
    <row r="8" spans="1:14" ht="15.75" x14ac:dyDescent="0.25">
      <c r="A8" s="97"/>
      <c r="B8" s="98"/>
      <c r="C8" s="99"/>
      <c r="D8" s="98"/>
      <c r="E8" s="99"/>
      <c r="F8" s="99"/>
      <c r="G8" s="99"/>
      <c r="H8" s="99"/>
      <c r="I8" s="99"/>
      <c r="J8" s="99"/>
      <c r="K8" s="99"/>
      <c r="L8" s="99"/>
      <c r="M8" s="99"/>
      <c r="N8" s="100"/>
    </row>
    <row r="9" spans="1:14" ht="12.75" x14ac:dyDescent="0.2">
      <c r="A9" s="101" t="s">
        <v>206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3"/>
    </row>
    <row r="10" spans="1:14" ht="12.75" x14ac:dyDescent="0.2">
      <c r="A10" s="104" t="s">
        <v>18</v>
      </c>
      <c r="B10" s="105">
        <v>0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6">
        <f>B10</f>
        <v>0</v>
      </c>
    </row>
    <row r="11" spans="1:14" ht="12.75" x14ac:dyDescent="0.2">
      <c r="A11" s="104" t="s">
        <v>207</v>
      </c>
      <c r="B11" s="105">
        <v>0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6">
        <f>SUM(B11:M11)</f>
        <v>0</v>
      </c>
    </row>
    <row r="12" spans="1:14" ht="12.75" x14ac:dyDescent="0.2">
      <c r="A12" s="104" t="s">
        <v>208</v>
      </c>
      <c r="B12" s="105">
        <v>0</v>
      </c>
      <c r="C12" s="105">
        <v>0</v>
      </c>
      <c r="D12" s="105">
        <v>1250000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6">
        <f>SUM(B12:M12)</f>
        <v>1250000</v>
      </c>
    </row>
    <row r="13" spans="1:14" ht="12.75" x14ac:dyDescent="0.2">
      <c r="A13" s="104" t="s">
        <v>209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6">
        <f>SUM(B13:M13)</f>
        <v>0</v>
      </c>
    </row>
    <row r="14" spans="1:14" x14ac:dyDescent="0.2">
      <c r="A14" s="104" t="s">
        <v>210</v>
      </c>
      <c r="B14" s="105">
        <v>0</v>
      </c>
      <c r="C14" s="105">
        <v>0</v>
      </c>
      <c r="D14" s="105">
        <v>42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6">
        <f>SUM(B14:M14)</f>
        <v>42</v>
      </c>
    </row>
    <row r="15" spans="1:14" ht="12.75" x14ac:dyDescent="0.2">
      <c r="A15" s="104" t="s">
        <v>211</v>
      </c>
      <c r="B15" s="107">
        <f t="shared" ref="B15:N15" si="0">SUM(B10:B14)</f>
        <v>0</v>
      </c>
      <c r="C15" s="107">
        <f t="shared" si="0"/>
        <v>0</v>
      </c>
      <c r="D15" s="107">
        <f t="shared" si="0"/>
        <v>1250042</v>
      </c>
      <c r="E15" s="107">
        <f t="shared" si="0"/>
        <v>0</v>
      </c>
      <c r="F15" s="107">
        <f t="shared" si="0"/>
        <v>0</v>
      </c>
      <c r="G15" s="107">
        <f t="shared" si="0"/>
        <v>0</v>
      </c>
      <c r="H15" s="107">
        <f t="shared" si="0"/>
        <v>0</v>
      </c>
      <c r="I15" s="107">
        <f t="shared" si="0"/>
        <v>0</v>
      </c>
      <c r="J15" s="107">
        <f t="shared" si="0"/>
        <v>0</v>
      </c>
      <c r="K15" s="107">
        <f t="shared" si="0"/>
        <v>0</v>
      </c>
      <c r="L15" s="107">
        <f t="shared" si="0"/>
        <v>0</v>
      </c>
      <c r="M15" s="107">
        <f t="shared" si="0"/>
        <v>0</v>
      </c>
      <c r="N15" s="108">
        <f t="shared" si="0"/>
        <v>1250042</v>
      </c>
    </row>
    <row r="16" spans="1:14" ht="12.75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1"/>
    </row>
    <row r="17" spans="1:14" ht="12.75" x14ac:dyDescent="0.2"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</row>
    <row r="18" spans="1:14" ht="12.75" x14ac:dyDescent="0.2">
      <c r="A18" s="114" t="s">
        <v>212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4" ht="12.75" x14ac:dyDescent="0.2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</row>
    <row r="20" spans="1:14" x14ac:dyDescent="0.2">
      <c r="A20" s="113"/>
    </row>
  </sheetData>
  <mergeCells count="1">
    <mergeCell ref="A18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4" ma:contentTypeDescription="Create a new document." ma:contentTypeScope="" ma:versionID="9efc0ee85d7a54671f37e2699a13360a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de16da6e60a0a9b7523ec5c501a87e60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DB4ECE-6C2A-4C92-8E77-751193768F92}"/>
</file>

<file path=customXml/itemProps2.xml><?xml version="1.0" encoding="utf-8"?>
<ds:datastoreItem xmlns:ds="http://schemas.openxmlformats.org/officeDocument/2006/customXml" ds:itemID="{55B2F01B-4DB1-4D42-830D-A10CF56E2D99}"/>
</file>

<file path=customXml/itemProps3.xml><?xml version="1.0" encoding="utf-8"?>
<ds:datastoreItem xmlns:ds="http://schemas.openxmlformats.org/officeDocument/2006/customXml" ds:itemID="{60670635-6591-4990-965D-ED0180503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G-1</vt:lpstr>
      <vt:lpstr>Table G-2</vt:lpstr>
      <vt:lpstr>Table G-3</vt:lpstr>
      <vt:lpstr>Table G-4</vt:lpstr>
      <vt:lpstr>Table G-5</vt:lpstr>
      <vt:lpstr>'Table G-3'!Print_Area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Hanami, Thomas</cp:lastModifiedBy>
  <cp:lastPrinted>2005-04-20T21:57:08Z</cp:lastPrinted>
  <dcterms:created xsi:type="dcterms:W3CDTF">2002-02-21T22:40:26Z</dcterms:created>
  <dcterms:modified xsi:type="dcterms:W3CDTF">2021-04-16T22:09:01Z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