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hien\Downloads\"/>
    </mc:Choice>
  </mc:AlternateContent>
  <xr:revisionPtr revIDLastSave="0" documentId="8_{A85892A9-8B18-4996-8F07-7FD912441D83}" xr6:coauthVersionLast="47" xr6:coauthVersionMax="47" xr10:uidLastSave="{00000000-0000-0000-0000-000000000000}"/>
  <bookViews>
    <workbookView xWindow="-98" yWindow="-98" windowWidth="19396" windowHeight="10395" tabRatio="773" activeTab="2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9" l="1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N15" i="9" l="1"/>
  <c r="C16" i="5" l="1"/>
  <c r="D16" i="5"/>
  <c r="E16" i="5"/>
  <c r="F16" i="5"/>
  <c r="G16" i="5"/>
  <c r="H16" i="5"/>
  <c r="I16" i="5"/>
  <c r="J16" i="5"/>
  <c r="K16" i="5"/>
  <c r="L16" i="5"/>
  <c r="M16" i="5"/>
  <c r="B16" i="5"/>
  <c r="C14" i="5"/>
  <c r="D14" i="5"/>
  <c r="E14" i="5"/>
  <c r="F14" i="5"/>
  <c r="G14" i="5"/>
  <c r="H14" i="5"/>
  <c r="I14" i="5"/>
  <c r="J14" i="5"/>
  <c r="K14" i="5"/>
  <c r="L14" i="5"/>
  <c r="M14" i="5"/>
  <c r="B14" i="5"/>
  <c r="B13" i="8"/>
  <c r="N18" i="5" l="1"/>
  <c r="M147" i="6" l="1"/>
  <c r="L147" i="6"/>
  <c r="K147" i="6"/>
  <c r="J147" i="6"/>
  <c r="I147" i="6"/>
  <c r="H147" i="6"/>
  <c r="G147" i="6"/>
  <c r="F147" i="6"/>
  <c r="E147" i="6"/>
  <c r="D147" i="6"/>
  <c r="C147" i="6"/>
  <c r="B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B81" i="6" s="1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2" i="6"/>
  <c r="M81" i="6"/>
  <c r="K81" i="6"/>
  <c r="J81" i="6"/>
  <c r="I81" i="6"/>
  <c r="G81" i="6"/>
  <c r="F81" i="6"/>
  <c r="E81" i="6"/>
  <c r="C81" i="6"/>
  <c r="B185" i="6"/>
  <c r="B216" i="6"/>
  <c r="N114" i="6" l="1"/>
  <c r="F149" i="6"/>
  <c r="J149" i="6"/>
  <c r="B154" i="6"/>
  <c r="C149" i="6"/>
  <c r="G149" i="6"/>
  <c r="K149" i="6"/>
  <c r="E149" i="6"/>
  <c r="I149" i="6"/>
  <c r="M149" i="6"/>
  <c r="B149" i="6"/>
  <c r="N147" i="6"/>
  <c r="D81" i="6"/>
  <c r="H81" i="6"/>
  <c r="H149" i="6" s="1"/>
  <c r="L81" i="6"/>
  <c r="L149" i="6" s="1"/>
  <c r="N38" i="6"/>
  <c r="B74" i="6"/>
  <c r="N71" i="6"/>
  <c r="B41" i="6"/>
  <c r="B8" i="6" s="1"/>
  <c r="N58" i="6"/>
  <c r="N26" i="6"/>
  <c r="N81" i="6" l="1"/>
  <c r="N149" i="6" s="1"/>
  <c r="D149" i="6"/>
  <c r="C17" i="5"/>
  <c r="D17" i="5"/>
  <c r="E17" i="5"/>
  <c r="F17" i="5"/>
  <c r="G17" i="5"/>
  <c r="H17" i="5"/>
  <c r="I17" i="5"/>
  <c r="J17" i="5"/>
  <c r="K17" i="5"/>
  <c r="L17" i="5"/>
  <c r="M17" i="5"/>
  <c r="C19" i="5"/>
  <c r="D19" i="5"/>
  <c r="E19" i="5"/>
  <c r="F19" i="5"/>
  <c r="G19" i="5"/>
  <c r="H19" i="5"/>
  <c r="I19" i="5"/>
  <c r="J19" i="5"/>
  <c r="K19" i="5"/>
  <c r="L19" i="5"/>
  <c r="M19" i="5"/>
  <c r="C20" i="5"/>
  <c r="D20" i="5"/>
  <c r="E20" i="5"/>
  <c r="N20" i="5" s="1"/>
  <c r="F20" i="5"/>
  <c r="G20" i="5"/>
  <c r="H20" i="5"/>
  <c r="I20" i="5"/>
  <c r="J20" i="5"/>
  <c r="K20" i="5"/>
  <c r="L20" i="5"/>
  <c r="M20" i="5"/>
  <c r="C21" i="5"/>
  <c r="D21" i="5"/>
  <c r="E21" i="5"/>
  <c r="F21" i="5"/>
  <c r="G21" i="5"/>
  <c r="H21" i="5"/>
  <c r="I21" i="5"/>
  <c r="J21" i="5"/>
  <c r="K21" i="5"/>
  <c r="L21" i="5"/>
  <c r="M21" i="5"/>
  <c r="M74" i="6"/>
  <c r="L74" i="6"/>
  <c r="K74" i="6"/>
  <c r="J74" i="6"/>
  <c r="I74" i="6"/>
  <c r="H74" i="6"/>
  <c r="G74" i="6"/>
  <c r="F74" i="6"/>
  <c r="E74" i="6"/>
  <c r="D74" i="6"/>
  <c r="C74" i="6"/>
  <c r="N73" i="6"/>
  <c r="N72" i="6"/>
  <c r="N69" i="6"/>
  <c r="N68" i="6"/>
  <c r="N67" i="6"/>
  <c r="N66" i="6"/>
  <c r="N65" i="6"/>
  <c r="N64" i="6"/>
  <c r="N63" i="6"/>
  <c r="N62" i="6"/>
  <c r="N61" i="6"/>
  <c r="N60" i="6"/>
  <c r="N59" i="6"/>
  <c r="N57" i="6"/>
  <c r="N56" i="6"/>
  <c r="N55" i="6"/>
  <c r="N54" i="6"/>
  <c r="N53" i="6"/>
  <c r="N52" i="6"/>
  <c r="N51" i="6"/>
  <c r="N50" i="6"/>
  <c r="N49" i="6"/>
  <c r="N48" i="6"/>
  <c r="N47" i="6"/>
  <c r="N46" i="6"/>
  <c r="N70" i="6"/>
  <c r="N45" i="6"/>
  <c r="N44" i="6"/>
  <c r="M41" i="6"/>
  <c r="M8" i="6" s="1"/>
  <c r="L41" i="6"/>
  <c r="K41" i="6"/>
  <c r="J41" i="6"/>
  <c r="I41" i="6"/>
  <c r="I8" i="6" s="1"/>
  <c r="H41" i="6"/>
  <c r="G41" i="6"/>
  <c r="F41" i="6"/>
  <c r="E41" i="6"/>
  <c r="D41" i="6"/>
  <c r="C41" i="6"/>
  <c r="N40" i="6"/>
  <c r="N39" i="6"/>
  <c r="N36" i="6"/>
  <c r="N35" i="6"/>
  <c r="N34" i="6"/>
  <c r="N33" i="6"/>
  <c r="N32" i="6"/>
  <c r="N31" i="6"/>
  <c r="N30" i="6"/>
  <c r="N29" i="6"/>
  <c r="N28" i="6"/>
  <c r="N27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37" i="6"/>
  <c r="N12" i="6"/>
  <c r="N11" i="6"/>
  <c r="N9" i="6"/>
  <c r="K8" i="6"/>
  <c r="K76" i="6" s="1"/>
  <c r="J8" i="6"/>
  <c r="G8" i="6"/>
  <c r="G76" i="6" s="1"/>
  <c r="F8" i="6"/>
  <c r="C8" i="6"/>
  <c r="C76" i="6" s="1"/>
  <c r="N19" i="5" l="1"/>
  <c r="N74" i="6"/>
  <c r="F76" i="6"/>
  <c r="J76" i="6"/>
  <c r="N41" i="6"/>
  <c r="B76" i="6"/>
  <c r="D8" i="6"/>
  <c r="H8" i="6"/>
  <c r="H76" i="6" s="1"/>
  <c r="L8" i="6"/>
  <c r="L76" i="6" s="1"/>
  <c r="E8" i="6"/>
  <c r="E76" i="6" s="1"/>
  <c r="I76" i="6"/>
  <c r="M76" i="6"/>
  <c r="G185" i="6"/>
  <c r="N8" i="6" l="1"/>
  <c r="N76" i="6" s="1"/>
  <c r="D76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59" i="6"/>
  <c r="C290" i="6"/>
  <c r="D290" i="6"/>
  <c r="E290" i="6"/>
  <c r="F290" i="6"/>
  <c r="G290" i="6"/>
  <c r="H290" i="6"/>
  <c r="I290" i="6"/>
  <c r="J290" i="6"/>
  <c r="K290" i="6"/>
  <c r="L290" i="6"/>
  <c r="M290" i="6"/>
  <c r="B290" i="6"/>
  <c r="N225" i="6"/>
  <c r="F216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188" i="6"/>
  <c r="N290" i="6" l="1"/>
  <c r="N216" i="6"/>
  <c r="E185" i="6" l="1"/>
  <c r="D185" i="6"/>
  <c r="E216" i="6"/>
  <c r="G216" i="6"/>
  <c r="G154" i="6" s="1"/>
  <c r="H216" i="6"/>
  <c r="I216" i="6"/>
  <c r="J216" i="6"/>
  <c r="K216" i="6"/>
  <c r="L216" i="6"/>
  <c r="M216" i="6"/>
  <c r="D216" i="6"/>
  <c r="D154" i="6" l="1"/>
  <c r="E154" i="6"/>
  <c r="B17" i="5" l="1"/>
  <c r="B347" i="6" l="1"/>
  <c r="B322" i="6"/>
  <c r="B297" i="6" s="1"/>
  <c r="D256" i="6"/>
  <c r="D222" i="6" s="1"/>
  <c r="E256" i="6"/>
  <c r="E222" i="6" s="1"/>
  <c r="F256" i="6"/>
  <c r="F222" i="6" s="1"/>
  <c r="G256" i="6"/>
  <c r="G222" i="6" s="1"/>
  <c r="H256" i="6"/>
  <c r="H222" i="6" s="1"/>
  <c r="I256" i="6"/>
  <c r="I222" i="6" s="1"/>
  <c r="J256" i="6"/>
  <c r="J222" i="6" s="1"/>
  <c r="K256" i="6"/>
  <c r="K222" i="6" s="1"/>
  <c r="L256" i="6"/>
  <c r="L222" i="6" s="1"/>
  <c r="M256" i="6"/>
  <c r="M222" i="6" s="1"/>
  <c r="B256" i="6"/>
  <c r="B222" i="6" s="1"/>
  <c r="C256" i="6"/>
  <c r="C222" i="6" s="1"/>
  <c r="M22" i="8" l="1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C216" i="6"/>
  <c r="M185" i="6"/>
  <c r="M154" i="6" s="1"/>
  <c r="L185" i="6"/>
  <c r="L154" i="6" s="1"/>
  <c r="K185" i="6"/>
  <c r="K154" i="6" s="1"/>
  <c r="J185" i="6"/>
  <c r="J154" i="6" s="1"/>
  <c r="I185" i="6"/>
  <c r="I154" i="6" s="1"/>
  <c r="H185" i="6"/>
  <c r="H154" i="6" s="1"/>
  <c r="F185" i="6"/>
  <c r="F154" i="6" s="1"/>
  <c r="C185" i="6"/>
  <c r="C154" i="6" s="1"/>
  <c r="B218" i="6"/>
  <c r="N178" i="6"/>
  <c r="N177" i="6"/>
  <c r="N176" i="6"/>
  <c r="N175" i="6"/>
  <c r="N174" i="6"/>
  <c r="N173" i="6"/>
  <c r="N172" i="6"/>
  <c r="N184" i="6"/>
  <c r="N171" i="6"/>
  <c r="N183" i="6"/>
  <c r="N170" i="6"/>
  <c r="N169" i="6"/>
  <c r="N168" i="6"/>
  <c r="N167" i="6"/>
  <c r="N166" i="6"/>
  <c r="N182" i="6"/>
  <c r="N181" i="6"/>
  <c r="N165" i="6"/>
  <c r="N180" i="6"/>
  <c r="N164" i="6"/>
  <c r="N163" i="6"/>
  <c r="N162" i="6"/>
  <c r="N161" i="6"/>
  <c r="N160" i="6"/>
  <c r="N159" i="6"/>
  <c r="N158" i="6"/>
  <c r="N179" i="6"/>
  <c r="N157" i="6"/>
  <c r="N155" i="6"/>
  <c r="J218" i="6" l="1"/>
  <c r="N185" i="6"/>
  <c r="F218" i="6"/>
  <c r="D218" i="6"/>
  <c r="H218" i="6"/>
  <c r="L218" i="6"/>
  <c r="M218" i="6"/>
  <c r="E218" i="6"/>
  <c r="I218" i="6"/>
  <c r="C218" i="6"/>
  <c r="K218" i="6"/>
  <c r="G218" i="6"/>
  <c r="N255" i="6"/>
  <c r="N254" i="6"/>
  <c r="N253" i="6"/>
  <c r="N252" i="6"/>
  <c r="N251" i="6"/>
  <c r="N250" i="6"/>
  <c r="N249" i="6"/>
  <c r="N248" i="6"/>
  <c r="N247" i="6"/>
  <c r="N154" i="6" l="1"/>
  <c r="N218" i="6" s="1"/>
  <c r="M347" i="6"/>
  <c r="L347" i="6"/>
  <c r="K347" i="6"/>
  <c r="J347" i="6"/>
  <c r="I347" i="6"/>
  <c r="H347" i="6"/>
  <c r="G347" i="6"/>
  <c r="F347" i="6"/>
  <c r="E347" i="6"/>
  <c r="D347" i="6"/>
  <c r="C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M322" i="6"/>
  <c r="M297" i="6" s="1"/>
  <c r="L322" i="6"/>
  <c r="L297" i="6" s="1"/>
  <c r="K322" i="6"/>
  <c r="J322" i="6"/>
  <c r="J297" i="6" s="1"/>
  <c r="I322" i="6"/>
  <c r="I297" i="6" s="1"/>
  <c r="H322" i="6"/>
  <c r="H297" i="6" s="1"/>
  <c r="G322" i="6"/>
  <c r="F322" i="6"/>
  <c r="F297" i="6" s="1"/>
  <c r="E322" i="6"/>
  <c r="E297" i="6" s="1"/>
  <c r="D322" i="6"/>
  <c r="D297" i="6" s="1"/>
  <c r="C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8" i="6"/>
  <c r="C297" i="6" l="1"/>
  <c r="G297" i="6"/>
  <c r="K297" i="6"/>
  <c r="D349" i="6"/>
  <c r="H349" i="6"/>
  <c r="F349" i="6"/>
  <c r="I349" i="6"/>
  <c r="M349" i="6"/>
  <c r="L349" i="6"/>
  <c r="E349" i="6"/>
  <c r="J349" i="6"/>
  <c r="N347" i="6"/>
  <c r="N322" i="6"/>
  <c r="C349" i="6"/>
  <c r="G349" i="6"/>
  <c r="K349" i="6"/>
  <c r="N297" i="6" l="1"/>
  <c r="N349" i="6" s="1"/>
  <c r="B349" i="6"/>
  <c r="N21" i="5" l="1"/>
  <c r="N24" i="5"/>
  <c r="N246" i="6" l="1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3" i="6"/>
  <c r="N256" i="6" l="1"/>
  <c r="J292" i="6"/>
  <c r="L292" i="6"/>
  <c r="C292" i="6"/>
  <c r="E292" i="6"/>
  <c r="I292" i="6"/>
  <c r="M292" i="6"/>
  <c r="B292" i="6"/>
  <c r="G292" i="6"/>
  <c r="K292" i="6"/>
  <c r="F292" i="6"/>
  <c r="H292" i="6" l="1"/>
  <c r="N222" i="6"/>
  <c r="N292" i="6" s="1"/>
  <c r="D292" i="6"/>
  <c r="C20" i="7"/>
  <c r="C407" i="6" l="1"/>
  <c r="D407" i="6"/>
  <c r="E407" i="6"/>
  <c r="F407" i="6"/>
  <c r="G407" i="6"/>
  <c r="H407" i="6"/>
  <c r="I407" i="6"/>
  <c r="J407" i="6"/>
  <c r="K407" i="6"/>
  <c r="L407" i="6"/>
  <c r="M407" i="6"/>
  <c r="B407" i="6"/>
  <c r="N406" i="6"/>
  <c r="B380" i="6"/>
  <c r="C380" i="6"/>
  <c r="D380" i="6"/>
  <c r="E380" i="6"/>
  <c r="F380" i="6"/>
  <c r="G380" i="6"/>
  <c r="H380" i="6"/>
  <c r="I380" i="6"/>
  <c r="J380" i="6"/>
  <c r="K380" i="6"/>
  <c r="L380" i="6"/>
  <c r="M380" i="6"/>
  <c r="N379" i="6"/>
  <c r="B353" i="6" l="1"/>
  <c r="M353" i="6"/>
  <c r="I353" i="6"/>
  <c r="J353" i="6"/>
  <c r="F353" i="6"/>
  <c r="E353" i="6"/>
  <c r="C353" i="6"/>
  <c r="L353" i="6"/>
  <c r="D353" i="6"/>
  <c r="H353" i="6"/>
  <c r="K353" i="6"/>
  <c r="K409" i="6" s="1"/>
  <c r="G353" i="6"/>
  <c r="N19" i="7" l="1"/>
  <c r="N17" i="7"/>
  <c r="N18" i="7"/>
  <c r="C409" i="6" l="1"/>
  <c r="N23" i="5" l="1"/>
  <c r="N405" i="6" l="1"/>
  <c r="N378" i="6"/>
  <c r="M409" i="6" l="1"/>
  <c r="N404" i="6" l="1"/>
  <c r="N377" i="6"/>
  <c r="J409" i="6" l="1"/>
  <c r="G409" i="6" l="1"/>
  <c r="H409" i="6"/>
  <c r="I409" i="6"/>
  <c r="L409" i="6"/>
  <c r="F409" i="6"/>
  <c r="N401" i="6"/>
  <c r="N403" i="6"/>
  <c r="N376" i="6"/>
  <c r="N375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402" i="6" l="1"/>
  <c r="N374" i="6"/>
  <c r="N400" i="6"/>
  <c r="N373" i="6"/>
  <c r="N399" i="6" l="1"/>
  <c r="N372" i="6"/>
  <c r="N398" i="6" l="1"/>
  <c r="N371" i="6"/>
  <c r="E409" i="6" l="1"/>
  <c r="M13" i="8"/>
  <c r="M22" i="5" s="1"/>
  <c r="L13" i="8"/>
  <c r="L22" i="5" s="1"/>
  <c r="K13" i="8"/>
  <c r="K22" i="5" s="1"/>
  <c r="J13" i="8"/>
  <c r="J22" i="5" s="1"/>
  <c r="I13" i="8"/>
  <c r="I22" i="5" s="1"/>
  <c r="H13" i="8"/>
  <c r="H22" i="5" s="1"/>
  <c r="G13" i="8"/>
  <c r="G22" i="5" s="1"/>
  <c r="F13" i="8"/>
  <c r="F22" i="5" s="1"/>
  <c r="E13" i="8"/>
  <c r="E22" i="5" s="1"/>
  <c r="D13" i="8"/>
  <c r="D22" i="5" s="1"/>
  <c r="C13" i="8"/>
  <c r="C22" i="5" s="1"/>
  <c r="N11" i="8"/>
  <c r="N9" i="8"/>
  <c r="M456" i="6"/>
  <c r="L456" i="6"/>
  <c r="K456" i="6"/>
  <c r="J456" i="6"/>
  <c r="I456" i="6"/>
  <c r="H456" i="6"/>
  <c r="G456" i="6"/>
  <c r="F456" i="6"/>
  <c r="E456" i="6"/>
  <c r="D456" i="6"/>
  <c r="C456" i="6"/>
  <c r="B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M435" i="6"/>
  <c r="L435" i="6"/>
  <c r="K435" i="6"/>
  <c r="K414" i="6" s="1"/>
  <c r="J435" i="6"/>
  <c r="I435" i="6"/>
  <c r="H435" i="6"/>
  <c r="G435" i="6"/>
  <c r="G414" i="6" s="1"/>
  <c r="F435" i="6"/>
  <c r="E435" i="6"/>
  <c r="D435" i="6"/>
  <c r="C435" i="6"/>
  <c r="C414" i="6" s="1"/>
  <c r="B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354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A3" i="5"/>
  <c r="A3" i="6"/>
  <c r="A3" i="8"/>
  <c r="N11" i="5"/>
  <c r="N15" i="5"/>
  <c r="N8" i="7"/>
  <c r="N9" i="7"/>
  <c r="N10" i="7"/>
  <c r="N11" i="7"/>
  <c r="N12" i="7"/>
  <c r="N13" i="7"/>
  <c r="N15" i="7"/>
  <c r="N16" i="7"/>
  <c r="D414" i="6" l="1"/>
  <c r="H414" i="6"/>
  <c r="L414" i="6"/>
  <c r="L458" i="6" s="1"/>
  <c r="N22" i="5"/>
  <c r="E414" i="6"/>
  <c r="B414" i="6"/>
  <c r="B458" i="6"/>
  <c r="I414" i="6"/>
  <c r="I458" i="6" s="1"/>
  <c r="M414" i="6"/>
  <c r="F414" i="6"/>
  <c r="J414" i="6"/>
  <c r="J458" i="6" s="1"/>
  <c r="N407" i="6"/>
  <c r="N380" i="6"/>
  <c r="D409" i="6"/>
  <c r="B409" i="6"/>
  <c r="H458" i="6"/>
  <c r="M458" i="6"/>
  <c r="D458" i="6"/>
  <c r="K458" i="6"/>
  <c r="E458" i="6"/>
  <c r="F458" i="6"/>
  <c r="C458" i="6"/>
  <c r="N456" i="6"/>
  <c r="N14" i="5"/>
  <c r="N17" i="5"/>
  <c r="G458" i="6"/>
  <c r="N435" i="6"/>
  <c r="N12" i="5"/>
  <c r="N20" i="7"/>
  <c r="C25" i="5" l="1"/>
  <c r="B25" i="5"/>
  <c r="N414" i="6"/>
  <c r="N458" i="6" s="1"/>
  <c r="N353" i="6"/>
  <c r="N409" i="6" s="1"/>
  <c r="D10" i="5" l="1"/>
  <c r="D25" i="5" l="1"/>
  <c r="E10" i="5" s="1"/>
  <c r="E25" i="5" s="1"/>
  <c r="F10" i="5" s="1"/>
  <c r="F25" i="5" s="1"/>
  <c r="N16" i="5"/>
  <c r="G10" i="5" l="1"/>
  <c r="G25" i="5" l="1"/>
  <c r="H10" i="5" s="1"/>
  <c r="H25" i="5" l="1"/>
  <c r="I10" i="5" s="1"/>
  <c r="I25" i="5" s="1"/>
  <c r="J10" i="5" s="1"/>
  <c r="J25" i="5" s="1"/>
  <c r="K10" i="5" s="1"/>
  <c r="K25" i="5" s="1"/>
  <c r="L10" i="5" l="1"/>
  <c r="L25" i="5" s="1"/>
  <c r="M10" i="5" l="1"/>
  <c r="M25" i="5" s="1"/>
  <c r="N13" i="8"/>
</calcChain>
</file>

<file path=xl/sharedStrings.xml><?xml version="1.0" encoding="utf-8"?>
<sst xmlns="http://schemas.openxmlformats.org/spreadsheetml/2006/main" count="662" uniqueCount="223">
  <si>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</si>
  <si>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</si>
  <si>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</si>
  <si>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</si>
  <si>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</si>
  <si>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</si>
  <si>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</si>
  <si>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</si>
  <si>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</si>
  <si>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</si>
  <si>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</si>
  <si>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</si>
  <si>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</si>
  <si>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</si>
  <si>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</si>
  <si>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</si>
  <si>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</si>
  <si>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Ending Balance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</si>
  <si>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</si>
  <si>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</si>
  <si>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</si>
  <si>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</si>
  <si>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</si>
  <si>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</si>
  <si>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</si>
  <si>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</si>
  <si>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</si>
  <si>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</si>
  <si>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</si>
  <si>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</si>
  <si>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</si>
  <si>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</si>
  <si>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</si>
  <si>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</si>
  <si>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</si>
  <si>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</si>
  <si>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</si>
  <si>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</si>
  <si>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</si>
  <si>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</si>
  <si>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</si>
  <si>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</si>
  <si>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</si>
  <si>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</si>
  <si>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</si>
  <si>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</si>
  <si>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(1) This section was revised per discussions with the Energy Division (11/19).  The information provided in this format will not parallel how Balancing Accounts are tracked.</t>
  </si>
  <si>
    <t>Less:  Uncoll  @ .3636%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</si>
  <si>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</si>
  <si>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</si>
  <si>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</si>
  <si>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</si>
  <si>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</si>
  <si>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</si>
  <si>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</si>
  <si>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</si>
  <si>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</si>
  <si>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</si>
  <si>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</si>
  <si>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</si>
  <si>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</si>
  <si>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</si>
  <si>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</si>
  <si>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</si>
  <si>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</si>
  <si>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</si>
  <si>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</si>
  <si>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</si>
  <si>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</si>
  <si>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</si>
  <si>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</si>
  <si>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</si>
  <si>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</si>
  <si>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</si>
  <si>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</si>
  <si>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</si>
  <si>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</si>
  <si>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</si>
  <si>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</si>
  <si>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</si>
  <si>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</si>
  <si>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</si>
  <si>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</si>
  <si>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</si>
  <si>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</si>
  <si>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</si>
  <si>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</si>
  <si>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</si>
  <si>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</si>
  <si>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</si>
  <si>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</si>
  <si>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</si>
  <si>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</si>
  <si>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</si>
  <si>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</si>
  <si>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</si>
  <si>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</si>
  <si>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</si>
  <si>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</si>
  <si>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</si>
  <si>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</si>
  <si>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</si>
  <si>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</si>
  <si>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</si>
  <si>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</si>
  <si>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</si>
  <si>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</si>
  <si>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</si>
  <si>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</si>
  <si>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</si>
  <si>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</si>
  <si>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</si>
  <si>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</si>
  <si>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</si>
  <si>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</si>
  <si>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</si>
  <si>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</si>
  <si>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</si>
  <si>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</si>
  <si>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</si>
  <si>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</si>
  <si>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</si>
  <si>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</si>
  <si>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</si>
  <si>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</si>
  <si>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</si>
  <si>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</si>
  <si>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</si>
  <si>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</si>
  <si>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</si>
  <si>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</si>
  <si>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</si>
  <si>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</si>
  <si>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</si>
  <si>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</si>
  <si>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</si>
  <si>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</si>
  <si>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</si>
  <si>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</si>
  <si>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</si>
  <si>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</si>
  <si>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</si>
  <si>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</si>
  <si>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</si>
  <si>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</si>
  <si>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</si>
  <si>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</si>
  <si>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</si>
  <si>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</si>
  <si>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</si>
  <si>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</si>
  <si>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</si>
  <si>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</si>
  <si>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</si>
  <si>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t>RES-Retail Partnering</t>
  </si>
  <si>
    <t>MH Solic (manufacturing)</t>
  </si>
  <si>
    <t>(2) Incremental commitments are reflected on a monthly basis.  For program cycles prior to 2021, estimated commitments are considered encumbered funds.</t>
  </si>
  <si>
    <t>Calendar Year 2022</t>
  </si>
  <si>
    <t xml:space="preserve">Program Implementer (PY 2022) </t>
  </si>
  <si>
    <t>RES-Community Language Efficiency Outreach-Direct Install</t>
  </si>
  <si>
    <t>COM-S/M Com EE Program</t>
  </si>
  <si>
    <t>RES-Residential Advanced Clean Energy</t>
  </si>
  <si>
    <t>RES-Comprehensive MH Program (Synergy)</t>
  </si>
  <si>
    <t>RES-Residential MH Program (Staples)</t>
  </si>
  <si>
    <t>PUB-Public Direct Install Program</t>
  </si>
  <si>
    <t>COM-C-BEST</t>
  </si>
  <si>
    <t>RES-MF Space and Water Heating Controls</t>
  </si>
  <si>
    <t>RES-Multi-Family Energy Alliance</t>
  </si>
  <si>
    <t>AG-Agriculture Energy Efficiency Program</t>
  </si>
  <si>
    <t>COM-Service RCx Large Commercial Program</t>
  </si>
  <si>
    <t>COM-Large Commercial Program</t>
  </si>
  <si>
    <t>PUB-Large Solicitation</t>
  </si>
  <si>
    <t>COM-SW-Point of Sale Food Service</t>
  </si>
  <si>
    <t>COM-SW-Midstream Commercial Water Heating</t>
  </si>
  <si>
    <t>ET-SW-Emerging Technologies, Gas</t>
  </si>
  <si>
    <t>COM-SW-Upstream HVAC</t>
  </si>
  <si>
    <t>PUB-SW-Institutional Partnership: UC/CSU/CCC</t>
  </si>
  <si>
    <t>C&amp;S-SW-Appliance Standards Advocacy</t>
  </si>
  <si>
    <t>C&amp;S-SW-Building Codes Advocacy</t>
  </si>
  <si>
    <t>C&amp;S-SW-Federal Codes Advocacy</t>
  </si>
  <si>
    <t>RES Multi Family (Solicitation)</t>
  </si>
  <si>
    <t>PUB-SW-Institutional Partnership: DGS &amp; DoC</t>
  </si>
  <si>
    <t>RES-SW-Plug Load and Appliance</t>
  </si>
  <si>
    <t xml:space="preserve"> Small and Medium Commercial Energy Efficiency </t>
  </si>
  <si>
    <t>RESIDENTIAL ACE PROGRAM</t>
  </si>
  <si>
    <t>Comprehensive Manufactured Home</t>
  </si>
  <si>
    <t xml:space="preserve">SoCalGas Residential Manufactured Home </t>
  </si>
  <si>
    <t>PUB-Public Direct Install</t>
  </si>
  <si>
    <t>Commercial Building Energy Solutions &amp; Technology (C-BEST)</t>
  </si>
  <si>
    <t xml:space="preserve">Res MF Space and Water Heating Controls (SAWH)-Solic </t>
  </si>
  <si>
    <t xml:space="preserve">Res Multifamily Energy Alliance (MEA) </t>
  </si>
  <si>
    <t>AGRICULTURE EE PROGRAM</t>
  </si>
  <si>
    <t xml:space="preserve">Service RCx+ Program </t>
  </si>
  <si>
    <t xml:space="preserve">Large Commercial Program </t>
  </si>
  <si>
    <t xml:space="preserve"> IND-Small Industrial Facility Upgrades</t>
  </si>
  <si>
    <t xml:space="preserve"> WE&amp;T-HERS Rater Training Advancement</t>
  </si>
  <si>
    <t xml:space="preserve"> RES-LivingWise</t>
  </si>
  <si>
    <t xml:space="preserve"> RES-AB793-REMTS Program</t>
  </si>
  <si>
    <t xml:space="preserve"> RES-Behavioral Program</t>
  </si>
  <si>
    <t xml:space="preserve"> RES-Marketplace</t>
  </si>
  <si>
    <t xml:space="preserve"> RES-Retail Partnering</t>
  </si>
  <si>
    <t xml:space="preserve"> RES-EE Kits</t>
  </si>
  <si>
    <t xml:space="preserve"> RES-Pasadena Home Upgrade</t>
  </si>
  <si>
    <t xml:space="preserve"> RES-Burbank Home Upgrade</t>
  </si>
  <si>
    <t xml:space="preserve"> COM-LADWP Direct Install</t>
  </si>
  <si>
    <t xml:space="preserve"> COM-Pasadena Direct Install</t>
  </si>
  <si>
    <t xml:space="preserve"> RES Multi Family (Solicitation)</t>
  </si>
  <si>
    <t xml:space="preserve"> RES-Community Language Efficiency Outreach-Direct Install</t>
  </si>
  <si>
    <t xml:space="preserve"> PUB-SW-Institutional Partnership: DGS &amp; DoC</t>
  </si>
  <si>
    <t xml:space="preserve"> RES-SW-Plug Load and Appliance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</si>
  <si>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</si>
  <si>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 xml:space="preserve">2021 Gas PGC Funds </t>
  </si>
  <si>
    <t xml:space="preserve">2022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</si>
  <si>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</si>
  <si>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</si>
  <si>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</si>
  <si>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</si>
  <si>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</si>
  <si>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</si>
  <si>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</si>
  <si>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</si>
  <si>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</si>
  <si>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r>
      <t xml:space="preserve">      Incremental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</si>
</sst>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9" fillId="0" borderId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/>
    <xf numFmtId="0" fontId="11" fillId="0" borderId="0"/>
    <xf numFmtId="0" fontId="3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4" fontId="12" fillId="24" borderId="8" applyNumberFormat="0" applyProtection="0">
      <alignment vertical="center"/>
    </xf>
    <xf numFmtId="4" fontId="12" fillId="25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0" fontId="4" fillId="0" borderId="16" xfId="0" applyFont="1" applyBorder="1"/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30" fillId="0" borderId="0" xfId="29" applyFont="1"/>
    <xf numFmtId="43" fontId="30" fillId="0" borderId="0" xfId="29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165" fontId="30" fillId="0" borderId="0" xfId="29" applyNumberFormat="1" applyFont="1" applyBorder="1"/>
    <xf numFmtId="0" fontId="30" fillId="0" borderId="0" xfId="0" applyFont="1" applyAlignment="1">
      <alignment horizontal="center"/>
    </xf>
    <xf numFmtId="0" fontId="32" fillId="0" borderId="0" xfId="43" applyFont="1" applyFill="1" applyBorder="1" applyAlignment="1"/>
    <xf numFmtId="166" fontId="4" fillId="0" borderId="0" xfId="0" applyNumberFormat="1" applyFont="1" applyFill="1"/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3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0" fillId="0" borderId="0" xfId="0" applyNumberFormat="1" applyFont="1"/>
    <xf numFmtId="43" fontId="30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5" fillId="0" borderId="0" xfId="51" applyFont="1"/>
    <xf numFmtId="43" fontId="36" fillId="0" borderId="0" xfId="30" applyFont="1" applyFill="1"/>
    <xf numFmtId="0" fontId="1" fillId="0" borderId="0" xfId="51" applyFont="1"/>
    <xf numFmtId="43" fontId="37" fillId="0" borderId="0" xfId="30" applyFont="1" applyFill="1"/>
    <xf numFmtId="43" fontId="1" fillId="0" borderId="0" xfId="51" applyNumberFormat="1" applyFont="1"/>
    <xf numFmtId="11" fontId="1" fillId="0" borderId="0" xfId="51" applyNumberFormat="1" applyFont="1"/>
    <xf numFmtId="6" fontId="2" fillId="0" borderId="0" xfId="51" quotePrefix="1" applyNumberFormat="1" applyFont="1"/>
    <xf numFmtId="0" fontId="37" fillId="0" borderId="0" xfId="51" applyFont="1"/>
    <xf numFmtId="10" fontId="36" fillId="0" borderId="0" xfId="52" applyNumberFormat="1" applyFont="1" applyFill="1"/>
    <xf numFmtId="0" fontId="1" fillId="0" borderId="10" xfId="51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1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1" applyFont="1" applyBorder="1"/>
    <xf numFmtId="43" fontId="3" fillId="0" borderId="14" xfId="30" applyFont="1" applyFill="1" applyBorder="1" applyAlignment="1">
      <alignment horizontal="center"/>
    </xf>
    <xf numFmtId="0" fontId="3" fillId="0" borderId="14" xfId="51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1" applyFont="1" applyBorder="1"/>
    <xf numFmtId="43" fontId="3" fillId="0" borderId="0" xfId="30" applyFont="1" applyFill="1" applyBorder="1" applyAlignment="1">
      <alignment horizontal="center"/>
    </xf>
    <xf numFmtId="0" fontId="3" fillId="0" borderId="0" xfId="51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1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1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1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1" applyFont="1"/>
    <xf numFmtId="0" fontId="34" fillId="0" borderId="0" xfId="0" applyFont="1" applyAlignment="1">
      <alignment horizontal="left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1" xr:uid="{41487BBD-9F80-4952-8DC2-38DFC74D61C3}"/>
    <cellStyle name="Normal_Sheet2" xfId="43" xr:uid="{00000000-0005-0000-0000-00002B000000}"/>
    <cellStyle name="Note" xfId="44" builtinId="10" customBuiltin="1"/>
    <cellStyle name="Output" xfId="45" builtinId="21" customBuiltin="1"/>
    <cellStyle name="Percent 2" xfId="52" xr:uid="{85B9CA43-9D3C-43E2-A6C8-FAA1E29BE83A}"/>
    <cellStyle name="SAPBEXaggData" xfId="46" xr:uid="{00000000-0005-0000-0000-00002F000000}"/>
    <cellStyle name="SAPBEXstdData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="110" zoomScaleNormal="11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B23" sqref="B23"/>
    </sheetView>
  </sheetViews>
  <sheetFormatPr defaultColWidth="9.1328125" defaultRowHeight="12.75" x14ac:dyDescent="0.35"/>
  <cols>
    <col min="1" max="1" width="33.3984375" style="2" customWidth="1"/>
    <col min="2" max="2" width="11.3984375" style="30" bestFit="1" customWidth="1"/>
    <col min="3" max="3" width="13.3984375" style="30" bestFit="1" customWidth="1"/>
    <col min="4" max="5" width="11.3984375" style="30" bestFit="1" customWidth="1"/>
    <col min="6" max="8" width="11.3984375" style="2" bestFit="1" customWidth="1"/>
    <col min="9" max="9" width="12.86328125" style="2" bestFit="1" customWidth="1"/>
    <col min="10" max="10" width="12.1328125" style="30" bestFit="1" customWidth="1"/>
    <col min="11" max="11" width="11.3984375" style="30" bestFit="1" customWidth="1"/>
    <col min="12" max="12" width="11.3984375" style="2" bestFit="1" customWidth="1"/>
    <col min="13" max="13" width="12.86328125" style="2" bestFit="1" customWidth="1"/>
    <col min="14" max="14" width="12.86328125" style="30" bestFit="1" customWidth="1"/>
    <col min="15" max="16384" width="9.1328125" style="2"/>
  </cols>
  <sheetData>
    <row r="1" spans="1:14" ht="15" x14ac:dyDescent="0.4">
      <c r="A1" s="1" t="s">
        <v>19</v>
      </c>
    </row>
    <row r="2" spans="1:14" ht="15" x14ac:dyDescent="0.4">
      <c r="A2" s="3" t="s">
        <v>42</v>
      </c>
    </row>
    <row r="3" spans="1:14" ht="15" x14ac:dyDescent="0.4">
      <c r="A3" s="1" t="s">
        <v>157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2"/>
      <c r="C6" s="32"/>
      <c r="D6" s="32"/>
      <c r="E6" s="32"/>
      <c r="F6" s="6"/>
      <c r="G6" s="6"/>
      <c r="H6" s="6"/>
      <c r="I6" s="6"/>
      <c r="J6" s="32"/>
      <c r="K6" s="32"/>
      <c r="L6" s="6"/>
      <c r="M6" s="6"/>
      <c r="N6" s="35" t="s">
        <v>0</v>
      </c>
    </row>
    <row r="7" spans="1:14" ht="15.4" thickBot="1" x14ac:dyDescent="0.45">
      <c r="A7" s="8" t="s">
        <v>1</v>
      </c>
      <c r="B7" s="33" t="s">
        <v>2</v>
      </c>
      <c r="C7" s="33" t="s">
        <v>3</v>
      </c>
      <c r="D7" s="33" t="s">
        <v>4</v>
      </c>
      <c r="E7" s="33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3" t="s">
        <v>10</v>
      </c>
      <c r="K7" s="33" t="s">
        <v>11</v>
      </c>
      <c r="L7" s="9" t="s">
        <v>12</v>
      </c>
      <c r="M7" s="9" t="s">
        <v>13</v>
      </c>
      <c r="N7" s="36" t="s">
        <v>14</v>
      </c>
    </row>
    <row r="8" spans="1:14" x14ac:dyDescent="0.35">
      <c r="A8" s="5"/>
      <c r="H8" s="17"/>
      <c r="I8" s="17"/>
      <c r="J8" s="47"/>
      <c r="K8" s="47"/>
      <c r="L8" s="17"/>
      <c r="M8" s="17"/>
      <c r="N8" s="37">
        <f>SUM(B8:M8)</f>
        <v>0</v>
      </c>
    </row>
    <row r="9" spans="1:14" x14ac:dyDescent="0.35">
      <c r="A9" s="18" t="s">
        <v>34</v>
      </c>
      <c r="B9" s="31">
        <v>5100157.78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7">
        <f t="shared" ref="N9:N19" si="0">SUM(B9:M9)</f>
        <v>5100157.78</v>
      </c>
    </row>
    <row r="10" spans="1:14" x14ac:dyDescent="0.35">
      <c r="A10" s="18" t="s">
        <v>35</v>
      </c>
      <c r="B10" s="31">
        <v>6326165.1299999999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7">
        <f t="shared" si="0"/>
        <v>6326165.1299999999</v>
      </c>
    </row>
    <row r="11" spans="1:14" x14ac:dyDescent="0.35">
      <c r="A11" s="18" t="s">
        <v>36</v>
      </c>
      <c r="B11" s="31">
        <v>819.7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7">
        <f t="shared" si="0"/>
        <v>819.7</v>
      </c>
    </row>
    <row r="12" spans="1:14" x14ac:dyDescent="0.35">
      <c r="A12" s="18" t="s">
        <v>37</v>
      </c>
      <c r="B12" s="31">
        <v>26555.63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7">
        <f t="shared" si="0"/>
        <v>26555.63</v>
      </c>
    </row>
    <row r="13" spans="1:14" x14ac:dyDescent="0.35">
      <c r="A13" s="18" t="s">
        <v>38</v>
      </c>
      <c r="B13" s="31">
        <v>742009.17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7">
        <f t="shared" si="0"/>
        <v>742009.17</v>
      </c>
    </row>
    <row r="14" spans="1:14" x14ac:dyDescent="0.35">
      <c r="A14" s="1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7"/>
    </row>
    <row r="15" spans="1:14" x14ac:dyDescent="0.35">
      <c r="A15" s="18" t="s">
        <v>39</v>
      </c>
      <c r="B15" s="31">
        <v>1653996.88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7">
        <f t="shared" si="0"/>
        <v>1653996.88</v>
      </c>
    </row>
    <row r="16" spans="1:14" x14ac:dyDescent="0.35">
      <c r="A16" s="18" t="s">
        <v>40</v>
      </c>
      <c r="B16" s="31">
        <v>20503.650000000001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7">
        <f t="shared" si="0"/>
        <v>20503.650000000001</v>
      </c>
    </row>
    <row r="17" spans="1:14" x14ac:dyDescent="0.35">
      <c r="A17" s="18" t="s">
        <v>41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7">
        <f t="shared" si="0"/>
        <v>0</v>
      </c>
    </row>
    <row r="18" spans="1:14" customFormat="1" x14ac:dyDescent="0.35">
      <c r="A18" s="25" t="s">
        <v>47</v>
      </c>
      <c r="B18" s="31">
        <v>-30195.09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7">
        <f t="shared" si="0"/>
        <v>-30195.09</v>
      </c>
    </row>
    <row r="19" spans="1:14" x14ac:dyDescent="0.35">
      <c r="A19" s="68" t="s">
        <v>93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7">
        <f t="shared" si="0"/>
        <v>0</v>
      </c>
    </row>
    <row r="20" spans="1:14" ht="15.4" thickBot="1" x14ac:dyDescent="0.45">
      <c r="A20" s="19" t="s">
        <v>15</v>
      </c>
      <c r="B20" s="34">
        <f>SUM(B8:B19)</f>
        <v>13840012.85</v>
      </c>
      <c r="C20" s="34">
        <f>SUM(C8:C19)</f>
        <v>0</v>
      </c>
      <c r="D20" s="34">
        <f>SUM(D8:D19)</f>
        <v>0</v>
      </c>
      <c r="E20" s="34">
        <f t="shared" ref="E20:M20" si="1">SUM(E8:E19)</f>
        <v>0</v>
      </c>
      <c r="F20" s="34">
        <f t="shared" si="1"/>
        <v>0</v>
      </c>
      <c r="G20" s="34">
        <f t="shared" si="1"/>
        <v>0</v>
      </c>
      <c r="H20" s="34">
        <f t="shared" si="1"/>
        <v>0</v>
      </c>
      <c r="I20" s="34">
        <f t="shared" si="1"/>
        <v>0</v>
      </c>
      <c r="J20" s="34">
        <f t="shared" si="1"/>
        <v>0</v>
      </c>
      <c r="K20" s="34">
        <f t="shared" si="1"/>
        <v>0</v>
      </c>
      <c r="L20" s="34">
        <f t="shared" si="1"/>
        <v>0</v>
      </c>
      <c r="M20" s="34">
        <f t="shared" si="1"/>
        <v>0</v>
      </c>
      <c r="N20" s="38">
        <f>SUM(B20:M20)</f>
        <v>13840012.85</v>
      </c>
    </row>
    <row r="21" spans="1:14" x14ac:dyDescent="0.35">
      <c r="I21" s="30"/>
    </row>
    <row r="22" spans="1:14" x14ac:dyDescent="0.35">
      <c r="A22" s="69"/>
      <c r="I22" s="30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463"/>
  <sheetViews>
    <sheetView topLeftCell="A451" zoomScaleNormal="100" workbookViewId="0">
      <selection activeCell="C166" sqref="C166"/>
    </sheetView>
  </sheetViews>
  <sheetFormatPr defaultColWidth="9.1328125" defaultRowHeight="12.75" x14ac:dyDescent="0.35"/>
  <cols>
    <col min="1" max="1" width="38.3984375" style="2" customWidth="1"/>
    <col min="2" max="2" width="12.86328125" style="30" customWidth="1"/>
    <col min="3" max="3" width="11.86328125" style="30" customWidth="1"/>
    <col min="4" max="7" width="12.86328125" style="30" customWidth="1"/>
    <col min="8" max="9" width="13.59765625" style="30" customWidth="1"/>
    <col min="10" max="10" width="12.1328125" style="30" bestFit="1" customWidth="1"/>
    <col min="11" max="11" width="13.59765625" style="30" bestFit="1" customWidth="1"/>
    <col min="12" max="12" width="12.3984375" style="30" bestFit="1" customWidth="1"/>
    <col min="13" max="13" width="11.86328125" style="30" bestFit="1" customWidth="1"/>
    <col min="14" max="14" width="14.59765625" style="2" bestFit="1" customWidth="1"/>
    <col min="15" max="15" width="14" style="2" customWidth="1"/>
    <col min="16" max="16" width="14" style="2" bestFit="1" customWidth="1"/>
    <col min="17" max="16384" width="9.1328125" style="2"/>
  </cols>
  <sheetData>
    <row r="1" spans="1:15" ht="15" x14ac:dyDescent="0.4">
      <c r="A1" s="1" t="s">
        <v>20</v>
      </c>
    </row>
    <row r="2" spans="1:15" ht="15" x14ac:dyDescent="0.4">
      <c r="A2" s="3" t="s">
        <v>43</v>
      </c>
    </row>
    <row r="3" spans="1:15" ht="15" x14ac:dyDescent="0.4">
      <c r="A3" s="1" t="str">
        <f>'Table G-1'!A3</f>
        <v>Calendar Year 2022</v>
      </c>
    </row>
    <row r="4" spans="1:15" ht="15.4" thickBot="1" x14ac:dyDescent="0.45">
      <c r="A4" s="4"/>
    </row>
    <row r="5" spans="1:15" ht="13.15" x14ac:dyDescent="0.4">
      <c r="A5" s="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7" t="s">
        <v>0</v>
      </c>
    </row>
    <row r="6" spans="1:15" ht="13.5" thickBot="1" x14ac:dyDescent="0.45">
      <c r="A6" s="21" t="s">
        <v>158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3" t="s">
        <v>13</v>
      </c>
      <c r="N6" s="10" t="s">
        <v>14</v>
      </c>
    </row>
    <row r="7" spans="1:15" ht="13.15" x14ac:dyDescent="0.4">
      <c r="A7" s="60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52"/>
    </row>
    <row r="8" spans="1:15" x14ac:dyDescent="0.35">
      <c r="A8" s="22" t="s">
        <v>31</v>
      </c>
      <c r="B8" s="30">
        <f>2394318-B41-B74</f>
        <v>1556104.0232672854</v>
      </c>
      <c r="C8" s="30">
        <f t="shared" ref="C8:M8" si="0">0-C41-C74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14">
        <f>SUM(B8:M8)</f>
        <v>1556104.0232672854</v>
      </c>
    </row>
    <row r="9" spans="1:15" x14ac:dyDescent="0.35">
      <c r="A9" s="15" t="s">
        <v>49</v>
      </c>
      <c r="N9" s="14">
        <f>SUM(B9:M9)</f>
        <v>0</v>
      </c>
    </row>
    <row r="10" spans="1:15" x14ac:dyDescent="0.35">
      <c r="A10" s="22" t="s">
        <v>30</v>
      </c>
      <c r="N10" s="14"/>
    </row>
    <row r="11" spans="1:15" ht="14.25" x14ac:dyDescent="0.45">
      <c r="A11" s="59" t="s">
        <v>111</v>
      </c>
      <c r="B11" s="30">
        <v>800.36904792234122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14">
        <f t="shared" ref="N11:N40" si="1">SUM(B11:M11)</f>
        <v>800.36904792234122</v>
      </c>
      <c r="O11"/>
    </row>
    <row r="12" spans="1:15" ht="14.25" x14ac:dyDescent="0.45">
      <c r="A12" s="59" t="s">
        <v>114</v>
      </c>
      <c r="B12" s="30">
        <v>424.4745245866348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14">
        <f t="shared" si="1"/>
        <v>424.4745245866348</v>
      </c>
      <c r="O12"/>
    </row>
    <row r="13" spans="1:15" ht="14.25" x14ac:dyDescent="0.45">
      <c r="A13" s="59" t="s">
        <v>117</v>
      </c>
      <c r="B13" s="30">
        <v>807.30725107230774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14">
        <f t="shared" si="1"/>
        <v>807.30725107230774</v>
      </c>
      <c r="O13"/>
    </row>
    <row r="14" spans="1:15" ht="14.25" x14ac:dyDescent="0.45">
      <c r="A14" s="59" t="s">
        <v>126</v>
      </c>
      <c r="B14" s="30">
        <v>773.00014397073687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14">
        <f t="shared" si="1"/>
        <v>773.00014397073687</v>
      </c>
      <c r="O14"/>
    </row>
    <row r="15" spans="1:15" ht="14.25" x14ac:dyDescent="0.45">
      <c r="A15" s="59" t="s">
        <v>131</v>
      </c>
      <c r="B15" s="30">
        <v>58515.077602257421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4">
        <f t="shared" si="1"/>
        <v>58515.077602257421</v>
      </c>
      <c r="O15"/>
    </row>
    <row r="16" spans="1:15" ht="14.25" x14ac:dyDescent="0.45">
      <c r="A16" s="59" t="s">
        <v>135</v>
      </c>
      <c r="B16" s="30">
        <v>387.83059954713269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14">
        <f t="shared" si="1"/>
        <v>387.83059954713269</v>
      </c>
      <c r="O16"/>
    </row>
    <row r="17" spans="1:15" ht="14.25" x14ac:dyDescent="0.45">
      <c r="A17" s="59" t="s">
        <v>137</v>
      </c>
      <c r="B17" s="30">
        <v>314.1569284757436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14">
        <f t="shared" si="1"/>
        <v>314.1569284757436</v>
      </c>
      <c r="O17"/>
    </row>
    <row r="18" spans="1:15" ht="14.25" x14ac:dyDescent="0.45">
      <c r="A18" s="59" t="s">
        <v>138</v>
      </c>
      <c r="B18" s="30">
        <v>314.1569284757436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14">
        <f t="shared" si="1"/>
        <v>314.1569284757436</v>
      </c>
      <c r="O18"/>
    </row>
    <row r="19" spans="1:15" ht="17.25" customHeight="1" x14ac:dyDescent="0.45">
      <c r="A19" s="65" t="s">
        <v>139</v>
      </c>
      <c r="B19" s="30">
        <v>37.511661836120716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14">
        <f t="shared" si="1"/>
        <v>37.511661836120716</v>
      </c>
      <c r="O19"/>
    </row>
    <row r="20" spans="1:15" ht="17.25" customHeight="1" x14ac:dyDescent="0.45">
      <c r="A20" s="65" t="s">
        <v>159</v>
      </c>
      <c r="B20" s="30">
        <v>530.42775560342693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14">
        <f t="shared" si="1"/>
        <v>530.42775560342693</v>
      </c>
      <c r="O20"/>
    </row>
    <row r="21" spans="1:15" ht="17.25" customHeight="1" x14ac:dyDescent="0.45">
      <c r="A21" s="65" t="s">
        <v>160</v>
      </c>
      <c r="B21" s="30">
        <v>786.81875255149566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14">
        <f t="shared" si="1"/>
        <v>786.81875255149566</v>
      </c>
      <c r="O21"/>
    </row>
    <row r="22" spans="1:15" ht="17.25" customHeight="1" x14ac:dyDescent="0.45">
      <c r="A22" s="65" t="s">
        <v>161</v>
      </c>
      <c r="B22" s="30">
        <v>4397.6842255780557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14">
        <f t="shared" si="1"/>
        <v>4397.6842255780557</v>
      </c>
      <c r="O22"/>
    </row>
    <row r="23" spans="1:15" ht="17.25" customHeight="1" x14ac:dyDescent="0.45">
      <c r="A23" s="65" t="s">
        <v>162</v>
      </c>
      <c r="B23" s="30">
        <v>3003.149346097809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14">
        <f t="shared" si="1"/>
        <v>3003.149346097809</v>
      </c>
      <c r="O23"/>
    </row>
    <row r="24" spans="1:15" ht="17.25" customHeight="1" x14ac:dyDescent="0.45">
      <c r="A24" s="65" t="s">
        <v>163</v>
      </c>
      <c r="B24" s="30">
        <v>853.61337594073757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14">
        <f t="shared" si="1"/>
        <v>853.61337594073757</v>
      </c>
      <c r="O24"/>
    </row>
    <row r="25" spans="1:15" ht="14.25" x14ac:dyDescent="0.45">
      <c r="A25" s="65" t="s">
        <v>164</v>
      </c>
      <c r="B25" s="30">
        <v>803.59626612587886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14">
        <f t="shared" si="1"/>
        <v>803.59626612587886</v>
      </c>
      <c r="O25"/>
    </row>
    <row r="26" spans="1:15" ht="14.25" x14ac:dyDescent="0.45">
      <c r="A26" s="59" t="s">
        <v>165</v>
      </c>
      <c r="B26" s="30">
        <v>786.81875255149566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14">
        <f t="shared" ref="N26" si="2">SUM(B26:M26)</f>
        <v>786.81875255149566</v>
      </c>
      <c r="O26"/>
    </row>
    <row r="27" spans="1:15" ht="14.25" x14ac:dyDescent="0.45">
      <c r="A27" s="59" t="s">
        <v>166</v>
      </c>
      <c r="B27" s="30">
        <v>1305.1038034921107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4">
        <f t="shared" si="1"/>
        <v>1305.1038034921107</v>
      </c>
      <c r="O27"/>
    </row>
    <row r="28" spans="1:15" ht="14.25" x14ac:dyDescent="0.45">
      <c r="A28" s="59" t="s">
        <v>167</v>
      </c>
      <c r="B28" s="30">
        <v>1469.9887999863336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14">
        <f t="shared" si="1"/>
        <v>1469.9887999863336</v>
      </c>
      <c r="O28"/>
    </row>
    <row r="29" spans="1:15" ht="14.25" x14ac:dyDescent="0.45">
      <c r="A29" s="59" t="s">
        <v>168</v>
      </c>
      <c r="B29" s="30">
        <v>788.53163183958804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4">
        <f t="shared" si="1"/>
        <v>788.53163183958804</v>
      </c>
      <c r="O29"/>
    </row>
    <row r="30" spans="1:15" ht="14.25" x14ac:dyDescent="0.45">
      <c r="A30" s="59" t="s">
        <v>169</v>
      </c>
      <c r="B30" s="30">
        <v>736.81194401444623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14">
        <f t="shared" si="1"/>
        <v>736.81194401444623</v>
      </c>
      <c r="O30"/>
    </row>
    <row r="31" spans="1:15" ht="14.25" x14ac:dyDescent="0.45">
      <c r="A31" s="59" t="s">
        <v>170</v>
      </c>
      <c r="B31" s="30">
        <v>877.18351934479756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14">
        <f t="shared" si="1"/>
        <v>877.18351934479756</v>
      </c>
      <c r="O31"/>
    </row>
    <row r="32" spans="1:15" ht="14.25" x14ac:dyDescent="0.45">
      <c r="A32" s="59" t="s">
        <v>171</v>
      </c>
      <c r="B32" s="30">
        <v>404.19851165580576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14">
        <f t="shared" si="1"/>
        <v>404.19851165580576</v>
      </c>
      <c r="O32"/>
    </row>
    <row r="33" spans="1:15" ht="14.25" x14ac:dyDescent="0.45">
      <c r="A33" s="65" t="s">
        <v>172</v>
      </c>
      <c r="B33" s="30">
        <v>42.70770127460905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14">
        <f t="shared" si="1"/>
        <v>42.70770127460905</v>
      </c>
      <c r="O33"/>
    </row>
    <row r="34" spans="1:15" ht="14.25" x14ac:dyDescent="0.45">
      <c r="A34" s="65" t="s">
        <v>173</v>
      </c>
      <c r="B34" s="30">
        <v>42.70770127460905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14">
        <f t="shared" si="1"/>
        <v>42.70770127460905</v>
      </c>
      <c r="O34"/>
    </row>
    <row r="35" spans="1:15" ht="17.25" customHeight="1" x14ac:dyDescent="0.45">
      <c r="A35" s="65" t="s">
        <v>174</v>
      </c>
      <c r="B35" s="30">
        <v>9.4024095008747466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14">
        <f t="shared" si="1"/>
        <v>9.4024095008747466</v>
      </c>
      <c r="O35"/>
    </row>
    <row r="36" spans="1:15" ht="17.25" customHeight="1" x14ac:dyDescent="0.45">
      <c r="A36" s="65" t="s">
        <v>175</v>
      </c>
      <c r="B36" s="30">
        <v>10307.729102854653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14">
        <f t="shared" si="1"/>
        <v>10307.729102854653</v>
      </c>
      <c r="O36"/>
    </row>
    <row r="37" spans="1:15" ht="14.25" x14ac:dyDescent="0.45">
      <c r="A37" s="59" t="s">
        <v>176</v>
      </c>
      <c r="B37" s="30">
        <v>1496.6484448838125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14">
        <f>SUM(B37:M37)</f>
        <v>1496.6484448838125</v>
      </c>
      <c r="O37"/>
    </row>
    <row r="38" spans="1:15" ht="14.25" x14ac:dyDescent="0.45">
      <c r="A38" s="65" t="s">
        <v>177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7">
        <f>SUM(B38:M38)</f>
        <v>0</v>
      </c>
      <c r="O38"/>
    </row>
    <row r="39" spans="1:15" ht="17.25" customHeight="1" x14ac:dyDescent="0.45">
      <c r="A39" s="65" t="s">
        <v>178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14">
        <f t="shared" si="1"/>
        <v>0</v>
      </c>
      <c r="O39"/>
    </row>
    <row r="40" spans="1:15" ht="17.25" customHeight="1" x14ac:dyDescent="0.45">
      <c r="A40" s="65" t="s">
        <v>179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14">
        <f t="shared" si="1"/>
        <v>0</v>
      </c>
      <c r="O40"/>
    </row>
    <row r="41" spans="1:15" x14ac:dyDescent="0.35">
      <c r="A41" s="15" t="s">
        <v>28</v>
      </c>
      <c r="B41" s="30">
        <f t="shared" ref="B41:N41" si="3">SUM(B11:B40)</f>
        <v>91017.006732714741</v>
      </c>
      <c r="C41" s="30">
        <f t="shared" si="3"/>
        <v>0</v>
      </c>
      <c r="D41" s="30">
        <f t="shared" si="3"/>
        <v>0</v>
      </c>
      <c r="E41" s="30">
        <f t="shared" si="3"/>
        <v>0</v>
      </c>
      <c r="F41" s="30">
        <f t="shared" si="3"/>
        <v>0</v>
      </c>
      <c r="G41" s="30">
        <f t="shared" si="3"/>
        <v>0</v>
      </c>
      <c r="H41" s="30">
        <f t="shared" si="3"/>
        <v>0</v>
      </c>
      <c r="I41" s="30">
        <f t="shared" si="3"/>
        <v>0</v>
      </c>
      <c r="J41" s="30">
        <f t="shared" si="3"/>
        <v>0</v>
      </c>
      <c r="K41" s="30">
        <f t="shared" si="3"/>
        <v>0</v>
      </c>
      <c r="L41" s="30">
        <f t="shared" si="3"/>
        <v>0</v>
      </c>
      <c r="M41" s="30">
        <f t="shared" si="3"/>
        <v>0</v>
      </c>
      <c r="N41" s="14">
        <f t="shared" si="3"/>
        <v>91017.006732714741</v>
      </c>
    </row>
    <row r="42" spans="1:15" x14ac:dyDescent="0.35">
      <c r="A42" s="15"/>
      <c r="N42" s="14"/>
    </row>
    <row r="43" spans="1:15" x14ac:dyDescent="0.35">
      <c r="A43" s="22" t="s">
        <v>29</v>
      </c>
      <c r="N43" s="14"/>
    </row>
    <row r="44" spans="1:15" ht="14.25" x14ac:dyDescent="0.45">
      <c r="A44" s="59" t="s">
        <v>111</v>
      </c>
      <c r="B44" s="30">
        <v>4164.3000000000011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7">
        <f>SUM(B44:M44)</f>
        <v>4164.3000000000011</v>
      </c>
      <c r="O44"/>
    </row>
    <row r="45" spans="1:15" ht="14.25" x14ac:dyDescent="0.45">
      <c r="A45" s="59" t="s">
        <v>114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7">
        <f t="shared" ref="N45:N73" si="4">SUM(B45:M45)</f>
        <v>0</v>
      </c>
      <c r="O45"/>
    </row>
    <row r="46" spans="1:15" ht="14.25" x14ac:dyDescent="0.45">
      <c r="A46" s="59" t="s">
        <v>117</v>
      </c>
      <c r="B46" s="30">
        <v>3489.3900000000003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7">
        <f t="shared" si="4"/>
        <v>3489.3900000000003</v>
      </c>
      <c r="O46"/>
    </row>
    <row r="47" spans="1:15" ht="14.25" x14ac:dyDescent="0.45">
      <c r="A47" s="59" t="s">
        <v>126</v>
      </c>
      <c r="B47" s="30">
        <v>1994.31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7">
        <f t="shared" si="4"/>
        <v>1994.31</v>
      </c>
      <c r="O47"/>
    </row>
    <row r="48" spans="1:15" ht="14.25" x14ac:dyDescent="0.45">
      <c r="A48" s="59" t="s">
        <v>131</v>
      </c>
      <c r="B48" s="30">
        <v>509425.42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7">
        <f t="shared" si="4"/>
        <v>509425.42</v>
      </c>
      <c r="O48"/>
    </row>
    <row r="49" spans="1:15" ht="14.25" x14ac:dyDescent="0.45">
      <c r="A49" s="59" t="s">
        <v>135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7">
        <f t="shared" si="4"/>
        <v>0</v>
      </c>
      <c r="O49"/>
    </row>
    <row r="50" spans="1:15" ht="14.25" x14ac:dyDescent="0.45">
      <c r="A50" s="59" t="s">
        <v>137</v>
      </c>
      <c r="B50" s="30">
        <v>387.9500000000001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7">
        <f t="shared" si="4"/>
        <v>387.9500000000001</v>
      </c>
      <c r="O50"/>
    </row>
    <row r="51" spans="1:15" ht="14.25" x14ac:dyDescent="0.45">
      <c r="A51" s="59" t="s">
        <v>138</v>
      </c>
      <c r="B51" s="30">
        <v>387.9500000000001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7">
        <f t="shared" si="4"/>
        <v>387.9500000000001</v>
      </c>
      <c r="O51"/>
    </row>
    <row r="52" spans="1:15" ht="14.25" x14ac:dyDescent="0.45">
      <c r="A52" s="59" t="s">
        <v>139</v>
      </c>
      <c r="B52" s="30">
        <v>340.75000000000006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7">
        <f t="shared" si="4"/>
        <v>340.75000000000006</v>
      </c>
      <c r="O52"/>
    </row>
    <row r="53" spans="1:15" ht="14.25" x14ac:dyDescent="0.45">
      <c r="A53" s="59" t="s">
        <v>159</v>
      </c>
      <c r="B53" s="30">
        <v>1295.33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7">
        <f t="shared" si="4"/>
        <v>1295.33</v>
      </c>
      <c r="O53"/>
    </row>
    <row r="54" spans="1:15" ht="14.25" x14ac:dyDescent="0.45">
      <c r="A54" s="59" t="s">
        <v>160</v>
      </c>
      <c r="B54" s="30">
        <v>3652.5799999999995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7">
        <f t="shared" si="4"/>
        <v>3652.5799999999995</v>
      </c>
      <c r="O54"/>
    </row>
    <row r="55" spans="1:15" ht="14.25" x14ac:dyDescent="0.45">
      <c r="A55" s="65" t="s">
        <v>161</v>
      </c>
      <c r="B55" s="30">
        <v>1435.76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7">
        <f t="shared" si="4"/>
        <v>1435.76</v>
      </c>
      <c r="O55" s="51"/>
    </row>
    <row r="56" spans="1:15" ht="14.25" x14ac:dyDescent="0.45">
      <c r="A56" s="65" t="s">
        <v>162</v>
      </c>
      <c r="B56" s="30">
        <v>535.97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7">
        <f t="shared" si="4"/>
        <v>535.97</v>
      </c>
      <c r="O56" s="51"/>
    </row>
    <row r="57" spans="1:15" ht="14.25" x14ac:dyDescent="0.45">
      <c r="A57" s="65" t="s">
        <v>163</v>
      </c>
      <c r="B57" s="30">
        <v>356.28000000000003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7">
        <f t="shared" si="4"/>
        <v>356.28000000000003</v>
      </c>
      <c r="O57" s="51"/>
    </row>
    <row r="58" spans="1:15" ht="14.25" x14ac:dyDescent="0.45">
      <c r="A58" s="65" t="s">
        <v>164</v>
      </c>
      <c r="B58" s="30">
        <v>3455.6800000000003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14">
        <f t="shared" si="4"/>
        <v>3455.6800000000003</v>
      </c>
      <c r="O58"/>
    </row>
    <row r="59" spans="1:15" ht="17.25" customHeight="1" x14ac:dyDescent="0.45">
      <c r="A59" s="65" t="s">
        <v>165</v>
      </c>
      <c r="B59" s="30">
        <v>3652.5799999999995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7">
        <f t="shared" si="4"/>
        <v>3652.5799999999995</v>
      </c>
      <c r="O59"/>
    </row>
    <row r="60" spans="1:15" ht="17.25" customHeight="1" x14ac:dyDescent="0.45">
      <c r="A60" s="65" t="s">
        <v>166</v>
      </c>
      <c r="B60" s="30">
        <v>4273.82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7">
        <f t="shared" si="4"/>
        <v>4273.82</v>
      </c>
      <c r="O60"/>
    </row>
    <row r="61" spans="1:15" ht="17.25" customHeight="1" x14ac:dyDescent="0.45">
      <c r="A61" s="65" t="s">
        <v>167</v>
      </c>
      <c r="B61" s="30">
        <v>6547.46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7">
        <f t="shared" si="4"/>
        <v>6547.46</v>
      </c>
      <c r="O61"/>
    </row>
    <row r="62" spans="1:15" ht="17.25" customHeight="1" x14ac:dyDescent="0.45">
      <c r="A62" s="65" t="s">
        <v>168</v>
      </c>
      <c r="B62" s="30">
        <v>4305.6400000000003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7">
        <f t="shared" si="4"/>
        <v>4305.6400000000003</v>
      </c>
      <c r="O62"/>
    </row>
    <row r="63" spans="1:15" ht="17.25" customHeight="1" x14ac:dyDescent="0.45">
      <c r="A63" s="65" t="s">
        <v>169</v>
      </c>
      <c r="B63" s="30">
        <v>2218.58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7">
        <f t="shared" si="4"/>
        <v>2218.58</v>
      </c>
      <c r="O63"/>
    </row>
    <row r="64" spans="1:15" ht="17.25" customHeight="1" x14ac:dyDescent="0.45">
      <c r="A64" s="65" t="s">
        <v>170</v>
      </c>
      <c r="B64" s="30">
        <v>3810.83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7">
        <f t="shared" si="4"/>
        <v>3810.83</v>
      </c>
      <c r="O64"/>
    </row>
    <row r="65" spans="1:15" ht="17.25" customHeight="1" x14ac:dyDescent="0.45">
      <c r="A65" s="65" t="s">
        <v>171</v>
      </c>
      <c r="B65" s="30">
        <v>607.69999999999993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7">
        <f t="shared" si="4"/>
        <v>607.69999999999993</v>
      </c>
      <c r="O65"/>
    </row>
    <row r="66" spans="1:15" ht="14.25" x14ac:dyDescent="0.45">
      <c r="A66" s="59" t="s">
        <v>172</v>
      </c>
      <c r="B66" s="30">
        <v>387.9500000000001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7">
        <f t="shared" si="4"/>
        <v>387.9500000000001</v>
      </c>
      <c r="O66"/>
    </row>
    <row r="67" spans="1:15" ht="14.25" x14ac:dyDescent="0.45">
      <c r="A67" s="59" t="s">
        <v>173</v>
      </c>
      <c r="B67" s="30">
        <v>387.9500000000001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7">
        <f t="shared" si="4"/>
        <v>387.9500000000001</v>
      </c>
      <c r="O67"/>
    </row>
    <row r="68" spans="1:15" ht="14.25" x14ac:dyDescent="0.45">
      <c r="A68" s="59" t="s">
        <v>174</v>
      </c>
      <c r="B68" s="30">
        <v>85.41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7">
        <f t="shared" si="4"/>
        <v>85.41</v>
      </c>
      <c r="O68"/>
    </row>
    <row r="69" spans="1:15" ht="14.25" x14ac:dyDescent="0.45">
      <c r="A69" s="59" t="s">
        <v>175</v>
      </c>
      <c r="B69" s="30">
        <v>93633.78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7">
        <f t="shared" si="4"/>
        <v>93633.78</v>
      </c>
      <c r="O69"/>
    </row>
    <row r="70" spans="1:15" ht="14.25" x14ac:dyDescent="0.45">
      <c r="A70" s="59" t="s">
        <v>176</v>
      </c>
      <c r="B70" s="30">
        <v>4717.0999999999995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7">
        <f>SUM(B70:M70)</f>
        <v>4717.0999999999995</v>
      </c>
      <c r="O70"/>
    </row>
    <row r="71" spans="1:15" ht="14.25" x14ac:dyDescent="0.45">
      <c r="A71" s="65" t="s">
        <v>177</v>
      </c>
      <c r="B71" s="30">
        <v>27585.3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7">
        <f>SUM(B71:M71)</f>
        <v>27585.3</v>
      </c>
      <c r="O71"/>
    </row>
    <row r="72" spans="1:15" ht="14.25" x14ac:dyDescent="0.45">
      <c r="A72" s="59" t="s">
        <v>178</v>
      </c>
      <c r="B72" s="30">
        <v>39185.46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7">
        <f t="shared" si="4"/>
        <v>39185.46</v>
      </c>
      <c r="O72"/>
    </row>
    <row r="73" spans="1:15" ht="14.25" x14ac:dyDescent="0.45">
      <c r="A73" s="59" t="s">
        <v>179</v>
      </c>
      <c r="B73" s="30">
        <v>24875.74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7">
        <f t="shared" si="4"/>
        <v>24875.74</v>
      </c>
      <c r="O73"/>
    </row>
    <row r="74" spans="1:15" x14ac:dyDescent="0.35">
      <c r="A74" s="15" t="s">
        <v>28</v>
      </c>
      <c r="B74" s="30">
        <f>SUM(B44:B73)</f>
        <v>747196.96999999974</v>
      </c>
      <c r="C74" s="30">
        <f>SUM(C44:C65)</f>
        <v>0</v>
      </c>
      <c r="D74" s="30">
        <f t="shared" ref="D74:N74" si="5">SUM(D44:D73)</f>
        <v>0</v>
      </c>
      <c r="E74" s="30">
        <f t="shared" si="5"/>
        <v>0</v>
      </c>
      <c r="F74" s="30">
        <f t="shared" si="5"/>
        <v>0</v>
      </c>
      <c r="G74" s="30">
        <f t="shared" si="5"/>
        <v>0</v>
      </c>
      <c r="H74" s="30">
        <f t="shared" si="5"/>
        <v>0</v>
      </c>
      <c r="I74" s="30">
        <f t="shared" si="5"/>
        <v>0</v>
      </c>
      <c r="J74" s="30">
        <f t="shared" si="5"/>
        <v>0</v>
      </c>
      <c r="K74" s="30">
        <f t="shared" si="5"/>
        <v>0</v>
      </c>
      <c r="L74" s="30">
        <f t="shared" si="5"/>
        <v>0</v>
      </c>
      <c r="M74" s="30">
        <f t="shared" si="5"/>
        <v>0</v>
      </c>
      <c r="N74" s="37">
        <f t="shared" si="5"/>
        <v>747196.96999999974</v>
      </c>
    </row>
    <row r="75" spans="1:15" x14ac:dyDescent="0.35">
      <c r="A75" s="15"/>
      <c r="N75" s="14"/>
    </row>
    <row r="76" spans="1:15" ht="15.4" thickBot="1" x14ac:dyDescent="0.45">
      <c r="A76" s="19" t="s">
        <v>15</v>
      </c>
      <c r="B76" s="34">
        <f t="shared" ref="B76:M76" si="6">+B74+B41+B8</f>
        <v>2394318</v>
      </c>
      <c r="C76" s="34">
        <f t="shared" si="6"/>
        <v>0</v>
      </c>
      <c r="D76" s="34">
        <f t="shared" si="6"/>
        <v>0</v>
      </c>
      <c r="E76" s="34">
        <f t="shared" si="6"/>
        <v>0</v>
      </c>
      <c r="F76" s="34">
        <f t="shared" si="6"/>
        <v>0</v>
      </c>
      <c r="G76" s="34">
        <f t="shared" si="6"/>
        <v>0</v>
      </c>
      <c r="H76" s="34">
        <f t="shared" si="6"/>
        <v>0</v>
      </c>
      <c r="I76" s="34">
        <f t="shared" si="6"/>
        <v>0</v>
      </c>
      <c r="J76" s="34">
        <f t="shared" si="6"/>
        <v>0</v>
      </c>
      <c r="K76" s="34">
        <f t="shared" si="6"/>
        <v>0</v>
      </c>
      <c r="L76" s="34">
        <f t="shared" si="6"/>
        <v>0</v>
      </c>
      <c r="M76" s="34">
        <f t="shared" si="6"/>
        <v>0</v>
      </c>
      <c r="N76" s="20">
        <f>+N74+N9+N41+N8</f>
        <v>2394318</v>
      </c>
    </row>
    <row r="77" spans="1:15" ht="15.4" thickBot="1" x14ac:dyDescent="0.45">
      <c r="A77" s="4"/>
    </row>
    <row r="78" spans="1:15" ht="13.15" x14ac:dyDescent="0.4">
      <c r="A78" s="5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7" t="s">
        <v>0</v>
      </c>
    </row>
    <row r="79" spans="1:15" ht="13.5" thickBot="1" x14ac:dyDescent="0.45">
      <c r="A79" s="21" t="s">
        <v>152</v>
      </c>
      <c r="B79" s="33" t="s">
        <v>2</v>
      </c>
      <c r="C79" s="33" t="s">
        <v>3</v>
      </c>
      <c r="D79" s="33" t="s">
        <v>4</v>
      </c>
      <c r="E79" s="33" t="s">
        <v>5</v>
      </c>
      <c r="F79" s="33" t="s">
        <v>6</v>
      </c>
      <c r="G79" s="33" t="s">
        <v>7</v>
      </c>
      <c r="H79" s="33" t="s">
        <v>8</v>
      </c>
      <c r="I79" s="33" t="s">
        <v>9</v>
      </c>
      <c r="J79" s="33" t="s">
        <v>10</v>
      </c>
      <c r="K79" s="33" t="s">
        <v>11</v>
      </c>
      <c r="L79" s="33" t="s">
        <v>12</v>
      </c>
      <c r="M79" s="33" t="s">
        <v>13</v>
      </c>
      <c r="N79" s="10" t="s">
        <v>14</v>
      </c>
    </row>
    <row r="80" spans="1:15" ht="13.15" x14ac:dyDescent="0.4">
      <c r="A80" s="6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52"/>
    </row>
    <row r="81" spans="1:15" x14ac:dyDescent="0.35">
      <c r="A81" s="22" t="s">
        <v>31</v>
      </c>
      <c r="B81" s="30">
        <f>-274301-B114-B147</f>
        <v>384352.76999999944</v>
      </c>
      <c r="C81" s="30">
        <f t="shared" ref="C81:M81" si="7">0-C114-C147</f>
        <v>0</v>
      </c>
      <c r="D81" s="30">
        <f t="shared" si="7"/>
        <v>0</v>
      </c>
      <c r="E81" s="30">
        <f t="shared" si="7"/>
        <v>0</v>
      </c>
      <c r="F81" s="30">
        <f t="shared" si="7"/>
        <v>0</v>
      </c>
      <c r="G81" s="30">
        <f t="shared" si="7"/>
        <v>0</v>
      </c>
      <c r="H81" s="30">
        <f t="shared" si="7"/>
        <v>0</v>
      </c>
      <c r="I81" s="30">
        <f t="shared" si="7"/>
        <v>0</v>
      </c>
      <c r="J81" s="30">
        <f t="shared" si="7"/>
        <v>0</v>
      </c>
      <c r="K81" s="30">
        <f t="shared" si="7"/>
        <v>0</v>
      </c>
      <c r="L81" s="30">
        <f t="shared" si="7"/>
        <v>0</v>
      </c>
      <c r="M81" s="30">
        <f t="shared" si="7"/>
        <v>0</v>
      </c>
      <c r="N81" s="14">
        <f>SUM(B81:M81)</f>
        <v>384352.76999999944</v>
      </c>
    </row>
    <row r="82" spans="1:15" x14ac:dyDescent="0.35">
      <c r="A82" s="15" t="s">
        <v>49</v>
      </c>
      <c r="N82" s="14">
        <f>SUM(B82:M82)</f>
        <v>0</v>
      </c>
    </row>
    <row r="83" spans="1:15" x14ac:dyDescent="0.35">
      <c r="A83" s="22" t="s">
        <v>30</v>
      </c>
      <c r="N83" s="14"/>
    </row>
    <row r="84" spans="1:15" ht="14.25" x14ac:dyDescent="0.45">
      <c r="A84" s="59" t="s">
        <v>111</v>
      </c>
      <c r="B84" s="30">
        <v>-38.11999999999999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14">
        <f t="shared" ref="N84:N109" si="8">SUM(B84:M84)</f>
        <v>-38.11999999999999</v>
      </c>
      <c r="O84"/>
    </row>
    <row r="85" spans="1:15" ht="14.25" x14ac:dyDescent="0.45">
      <c r="A85" s="59" t="s">
        <v>114</v>
      </c>
      <c r="B85" s="30">
        <v>-58.840000000000146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14">
        <f t="shared" si="8"/>
        <v>-58.840000000000146</v>
      </c>
      <c r="O85"/>
    </row>
    <row r="86" spans="1:15" ht="14.25" x14ac:dyDescent="0.45">
      <c r="A86" s="59" t="s">
        <v>117</v>
      </c>
      <c r="B86" s="30">
        <v>9946.4299999999985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14">
        <f t="shared" si="8"/>
        <v>9946.4299999999985</v>
      </c>
      <c r="O86"/>
    </row>
    <row r="87" spans="1:15" ht="14.25" x14ac:dyDescent="0.45">
      <c r="A87" s="59" t="s">
        <v>126</v>
      </c>
      <c r="B87" s="30">
        <v>-25.7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14">
        <f t="shared" si="8"/>
        <v>-25.7</v>
      </c>
      <c r="O87"/>
    </row>
    <row r="88" spans="1:15" ht="14.25" x14ac:dyDescent="0.45">
      <c r="A88" s="59" t="s">
        <v>131</v>
      </c>
      <c r="B88" s="30">
        <v>-381.73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14">
        <f t="shared" si="8"/>
        <v>-381.73</v>
      </c>
      <c r="O88"/>
    </row>
    <row r="89" spans="1:15" ht="14.25" x14ac:dyDescent="0.45">
      <c r="A89" s="59" t="s">
        <v>135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14">
        <f t="shared" si="8"/>
        <v>0</v>
      </c>
      <c r="O89"/>
    </row>
    <row r="90" spans="1:15" ht="14.25" x14ac:dyDescent="0.45">
      <c r="A90" s="59" t="s">
        <v>154</v>
      </c>
      <c r="B90" s="30">
        <v>-38.56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14">
        <f t="shared" si="8"/>
        <v>-38.56</v>
      </c>
      <c r="O90"/>
    </row>
    <row r="91" spans="1:15" ht="14.25" x14ac:dyDescent="0.45">
      <c r="A91" s="59" t="s">
        <v>136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14">
        <f t="shared" si="8"/>
        <v>0</v>
      </c>
      <c r="O91"/>
    </row>
    <row r="92" spans="1:15" ht="17.25" customHeight="1" x14ac:dyDescent="0.45">
      <c r="A92" s="65" t="s">
        <v>137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14">
        <f t="shared" si="8"/>
        <v>0</v>
      </c>
      <c r="O92"/>
    </row>
    <row r="93" spans="1:15" ht="17.25" customHeight="1" x14ac:dyDescent="0.45">
      <c r="A93" s="65" t="s">
        <v>138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14">
        <f t="shared" si="8"/>
        <v>0</v>
      </c>
      <c r="O93"/>
    </row>
    <row r="94" spans="1:15" ht="17.25" customHeight="1" x14ac:dyDescent="0.45">
      <c r="A94" s="65" t="s">
        <v>139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14">
        <f t="shared" si="8"/>
        <v>0</v>
      </c>
      <c r="O94"/>
    </row>
    <row r="95" spans="1:15" ht="17.25" customHeight="1" x14ac:dyDescent="0.45">
      <c r="A95" s="65" t="s">
        <v>140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14">
        <f t="shared" si="8"/>
        <v>0</v>
      </c>
      <c r="O95"/>
    </row>
    <row r="96" spans="1:15" ht="17.25" customHeight="1" x14ac:dyDescent="0.45">
      <c r="A96" s="65" t="s">
        <v>180</v>
      </c>
      <c r="B96" s="30">
        <v>-78.250000000000014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14">
        <f t="shared" si="8"/>
        <v>-78.250000000000014</v>
      </c>
      <c r="O96"/>
    </row>
    <row r="97" spans="1:15" ht="17.25" customHeight="1" x14ac:dyDescent="0.45">
      <c r="A97" s="65" t="s">
        <v>159</v>
      </c>
      <c r="B97" s="30">
        <v>-1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14">
        <f t="shared" si="8"/>
        <v>-1</v>
      </c>
      <c r="O97"/>
    </row>
    <row r="98" spans="1:15" ht="14.25" x14ac:dyDescent="0.45">
      <c r="A98" s="65" t="s">
        <v>181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14">
        <f t="shared" si="8"/>
        <v>0</v>
      </c>
      <c r="O98"/>
    </row>
    <row r="99" spans="1:15" ht="14.25" x14ac:dyDescent="0.45">
      <c r="A99" s="59" t="s">
        <v>182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14">
        <f t="shared" si="8"/>
        <v>0</v>
      </c>
      <c r="O99"/>
    </row>
    <row r="100" spans="1:15" ht="14.25" x14ac:dyDescent="0.45">
      <c r="A100" s="59" t="s">
        <v>183</v>
      </c>
      <c r="B100" s="30">
        <v>36633.599999999991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14">
        <f t="shared" si="8"/>
        <v>36633.599999999991</v>
      </c>
      <c r="O100"/>
    </row>
    <row r="101" spans="1:15" ht="14.25" x14ac:dyDescent="0.45">
      <c r="A101" s="59" t="s">
        <v>184</v>
      </c>
      <c r="B101" s="30">
        <v>49.449999999999989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14">
        <f t="shared" si="8"/>
        <v>49.449999999999989</v>
      </c>
      <c r="O101"/>
    </row>
    <row r="102" spans="1:15" ht="14.25" x14ac:dyDescent="0.45">
      <c r="A102" s="59" t="s">
        <v>185</v>
      </c>
      <c r="B102" s="30">
        <v>306.64999999999964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14">
        <f t="shared" si="8"/>
        <v>306.64999999999964</v>
      </c>
      <c r="O102"/>
    </row>
    <row r="103" spans="1:15" ht="14.25" x14ac:dyDescent="0.45">
      <c r="A103" s="59" t="s">
        <v>186</v>
      </c>
      <c r="B103" s="30">
        <v>347.57999999999993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14">
        <f t="shared" si="8"/>
        <v>347.57999999999993</v>
      </c>
      <c r="O103"/>
    </row>
    <row r="104" spans="1:15" ht="14.25" x14ac:dyDescent="0.45">
      <c r="A104" s="59" t="s">
        <v>187</v>
      </c>
      <c r="B104" s="30">
        <v>-24580.629999999997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14">
        <f t="shared" si="8"/>
        <v>-24580.629999999997</v>
      </c>
      <c r="O104"/>
    </row>
    <row r="105" spans="1:15" ht="14.25" x14ac:dyDescent="0.45">
      <c r="A105" s="59" t="s">
        <v>188</v>
      </c>
      <c r="B105" s="30">
        <v>-66.56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14">
        <f t="shared" si="8"/>
        <v>-66.56</v>
      </c>
      <c r="O105"/>
    </row>
    <row r="106" spans="1:15" ht="14.25" x14ac:dyDescent="0.45">
      <c r="A106" s="65" t="s">
        <v>189</v>
      </c>
      <c r="B106" s="30">
        <v>-11688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14">
        <f t="shared" si="8"/>
        <v>-11688</v>
      </c>
      <c r="O106"/>
    </row>
    <row r="107" spans="1:15" ht="14.25" x14ac:dyDescent="0.45">
      <c r="A107" s="65" t="s">
        <v>190</v>
      </c>
      <c r="B107" s="30">
        <v>3173.24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14">
        <f t="shared" si="8"/>
        <v>3173.24</v>
      </c>
      <c r="O107"/>
    </row>
    <row r="108" spans="1:15" ht="17.25" customHeight="1" x14ac:dyDescent="0.45">
      <c r="A108" s="65" t="s">
        <v>191</v>
      </c>
      <c r="B108" s="30">
        <v>406.88</v>
      </c>
      <c r="C108" s="30">
        <v>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14">
        <f t="shared" si="8"/>
        <v>406.88</v>
      </c>
      <c r="O108"/>
    </row>
    <row r="109" spans="1:15" ht="17.25" customHeight="1" x14ac:dyDescent="0.45">
      <c r="A109" s="65" t="s">
        <v>192</v>
      </c>
      <c r="B109" s="30">
        <v>19348.990000000002</v>
      </c>
      <c r="C109" s="30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14">
        <f t="shared" si="8"/>
        <v>19348.990000000002</v>
      </c>
      <c r="O109"/>
    </row>
    <row r="110" spans="1:15" ht="14.25" x14ac:dyDescent="0.45">
      <c r="A110" s="59" t="s">
        <v>193</v>
      </c>
      <c r="B110" s="30">
        <v>-53.79</v>
      </c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14">
        <f>SUM(B110:M110)</f>
        <v>-53.79</v>
      </c>
      <c r="O110"/>
    </row>
    <row r="111" spans="1:15" ht="14.25" x14ac:dyDescent="0.45">
      <c r="A111" s="65" t="s">
        <v>155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7">
        <f>SUM(B111:M111)</f>
        <v>0</v>
      </c>
      <c r="O111"/>
    </row>
    <row r="112" spans="1:15" ht="17.25" customHeight="1" x14ac:dyDescent="0.45">
      <c r="A112" s="65" t="s">
        <v>147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14">
        <f t="shared" ref="N112:N113" si="9">SUM(B112:M112)</f>
        <v>0</v>
      </c>
      <c r="O112"/>
    </row>
    <row r="113" spans="1:15" ht="17.25" customHeight="1" x14ac:dyDescent="0.45">
      <c r="A113" s="65" t="s">
        <v>148</v>
      </c>
      <c r="B113" s="30">
        <v>0</v>
      </c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14">
        <f t="shared" si="9"/>
        <v>0</v>
      </c>
      <c r="O113"/>
    </row>
    <row r="114" spans="1:15" x14ac:dyDescent="0.35">
      <c r="A114" s="15" t="s">
        <v>28</v>
      </c>
      <c r="B114" s="30">
        <f t="shared" ref="B114:N114" si="10">SUM(B84:B113)</f>
        <v>33201.639999999992</v>
      </c>
      <c r="C114" s="30">
        <f t="shared" si="10"/>
        <v>0</v>
      </c>
      <c r="D114" s="30">
        <f t="shared" si="10"/>
        <v>0</v>
      </c>
      <c r="E114" s="30">
        <f t="shared" si="10"/>
        <v>0</v>
      </c>
      <c r="F114" s="30">
        <f t="shared" si="10"/>
        <v>0</v>
      </c>
      <c r="G114" s="30">
        <f t="shared" si="10"/>
        <v>0</v>
      </c>
      <c r="H114" s="30">
        <f t="shared" si="10"/>
        <v>0</v>
      </c>
      <c r="I114" s="30">
        <f t="shared" si="10"/>
        <v>0</v>
      </c>
      <c r="J114" s="30">
        <f t="shared" si="10"/>
        <v>0</v>
      </c>
      <c r="K114" s="30">
        <f t="shared" si="10"/>
        <v>0</v>
      </c>
      <c r="L114" s="30">
        <f t="shared" si="10"/>
        <v>0</v>
      </c>
      <c r="M114" s="30">
        <f t="shared" si="10"/>
        <v>0</v>
      </c>
      <c r="N114" s="14">
        <f t="shared" si="10"/>
        <v>33201.639999999992</v>
      </c>
    </row>
    <row r="115" spans="1:15" x14ac:dyDescent="0.35">
      <c r="A115" s="15"/>
      <c r="N115" s="14"/>
    </row>
    <row r="116" spans="1:15" x14ac:dyDescent="0.35">
      <c r="A116" s="22" t="s">
        <v>29</v>
      </c>
      <c r="N116" s="14"/>
    </row>
    <row r="117" spans="1:15" ht="14.25" x14ac:dyDescent="0.45">
      <c r="A117" s="59" t="s">
        <v>194</v>
      </c>
      <c r="B117" s="30">
        <v>-39707.900000000009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7">
        <f>SUM(B117:M117)</f>
        <v>-39707.900000000009</v>
      </c>
      <c r="O117"/>
    </row>
    <row r="118" spans="1:15" ht="14.25" x14ac:dyDescent="0.45">
      <c r="A118" s="59" t="s">
        <v>195</v>
      </c>
      <c r="B118" s="30">
        <v>-343.55999999999995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7">
        <f t="shared" ref="N118:N142" si="11">SUM(B118:M118)</f>
        <v>-343.55999999999995</v>
      </c>
      <c r="O118"/>
    </row>
    <row r="119" spans="1:15" ht="14.25" x14ac:dyDescent="0.45">
      <c r="A119" s="59" t="s">
        <v>196</v>
      </c>
      <c r="B119" s="30">
        <v>157343.98000000001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7">
        <f t="shared" si="11"/>
        <v>157343.98000000001</v>
      </c>
      <c r="O119"/>
    </row>
    <row r="120" spans="1:15" ht="14.25" x14ac:dyDescent="0.45">
      <c r="A120" s="59" t="s">
        <v>197</v>
      </c>
      <c r="B120" s="30">
        <v>-488.30000000000058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7">
        <f t="shared" si="11"/>
        <v>-488.30000000000058</v>
      </c>
      <c r="O120"/>
    </row>
    <row r="121" spans="1:15" ht="14.25" x14ac:dyDescent="0.45">
      <c r="A121" s="59" t="s">
        <v>198</v>
      </c>
      <c r="B121" s="30">
        <v>-290458.77999999985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7">
        <f t="shared" si="11"/>
        <v>-290458.77999999985</v>
      </c>
      <c r="O121"/>
    </row>
    <row r="122" spans="1:15" ht="14.25" x14ac:dyDescent="0.45">
      <c r="A122" s="59" t="s">
        <v>199</v>
      </c>
      <c r="B122" s="30">
        <v>2365.56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7">
        <f t="shared" si="11"/>
        <v>2365.56</v>
      </c>
      <c r="O122"/>
    </row>
    <row r="123" spans="1:15" ht="14.25" x14ac:dyDescent="0.45">
      <c r="A123" s="59" t="s">
        <v>200</v>
      </c>
      <c r="B123" s="30">
        <v>-16362.689999999988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7">
        <f t="shared" si="11"/>
        <v>-16362.689999999988</v>
      </c>
      <c r="O123"/>
    </row>
    <row r="124" spans="1:15" ht="14.25" x14ac:dyDescent="0.45">
      <c r="A124" s="59" t="s">
        <v>201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7">
        <f t="shared" si="11"/>
        <v>0</v>
      </c>
      <c r="O124"/>
    </row>
    <row r="125" spans="1:15" ht="14.25" x14ac:dyDescent="0.45">
      <c r="A125" s="59" t="s">
        <v>202</v>
      </c>
      <c r="B125" s="30">
        <v>317.94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7">
        <f t="shared" si="11"/>
        <v>317.94</v>
      </c>
      <c r="O125"/>
    </row>
    <row r="126" spans="1:15" ht="14.25" x14ac:dyDescent="0.45">
      <c r="A126" s="59" t="s">
        <v>203</v>
      </c>
      <c r="B126" s="30">
        <v>317.94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7">
        <f t="shared" si="11"/>
        <v>317.94</v>
      </c>
      <c r="O126"/>
    </row>
    <row r="127" spans="1:15" ht="14.25" x14ac:dyDescent="0.45">
      <c r="A127" s="59" t="s">
        <v>204</v>
      </c>
      <c r="B127" s="30">
        <v>842.31999999999994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7">
        <f t="shared" si="11"/>
        <v>842.31999999999994</v>
      </c>
      <c r="O127"/>
    </row>
    <row r="128" spans="1:15" ht="14.25" x14ac:dyDescent="0.45">
      <c r="A128" s="65" t="s">
        <v>205</v>
      </c>
      <c r="B128" s="30">
        <v>-22.53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7">
        <f t="shared" si="11"/>
        <v>-22.53</v>
      </c>
      <c r="O128" s="51"/>
    </row>
    <row r="129" spans="1:15" ht="14.25" x14ac:dyDescent="0.45">
      <c r="A129" s="65" t="s">
        <v>206</v>
      </c>
      <c r="B129" s="30">
        <v>-704.21</v>
      </c>
      <c r="C129" s="30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7">
        <f t="shared" si="11"/>
        <v>-704.21</v>
      </c>
      <c r="O129" s="51"/>
    </row>
    <row r="130" spans="1:15" ht="14.25" x14ac:dyDescent="0.45">
      <c r="A130" s="65" t="s">
        <v>207</v>
      </c>
      <c r="B130" s="30">
        <v>11484.48</v>
      </c>
      <c r="C130" s="30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7">
        <f t="shared" si="11"/>
        <v>11484.48</v>
      </c>
      <c r="O130" s="51"/>
    </row>
    <row r="131" spans="1:15" ht="14.25" x14ac:dyDescent="0.45">
      <c r="A131" s="65" t="s">
        <v>208</v>
      </c>
      <c r="B131" s="30">
        <v>-104.30999999999999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14">
        <f t="shared" si="11"/>
        <v>-104.30999999999999</v>
      </c>
      <c r="O131"/>
    </row>
    <row r="132" spans="1:15" ht="17.25" customHeight="1" x14ac:dyDescent="0.45">
      <c r="A132" s="65" t="s">
        <v>209</v>
      </c>
      <c r="B132" s="30">
        <v>-749.81</v>
      </c>
      <c r="C132" s="30">
        <v>0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7">
        <f t="shared" si="11"/>
        <v>-749.81</v>
      </c>
      <c r="O132"/>
    </row>
    <row r="133" spans="1:15" ht="17.25" customHeight="1" x14ac:dyDescent="0.45">
      <c r="A133" s="65" t="s">
        <v>183</v>
      </c>
      <c r="B133" s="30">
        <v>262335.97000000003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7">
        <f t="shared" si="11"/>
        <v>262335.97000000003</v>
      </c>
      <c r="O133"/>
    </row>
    <row r="134" spans="1:15" ht="17.25" customHeight="1" x14ac:dyDescent="0.45">
      <c r="A134" s="65" t="s">
        <v>184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7">
        <f t="shared" si="11"/>
        <v>0</v>
      </c>
      <c r="O134"/>
    </row>
    <row r="135" spans="1:15" ht="17.25" customHeight="1" x14ac:dyDescent="0.45">
      <c r="A135" s="65" t="s">
        <v>185</v>
      </c>
      <c r="B135" s="30">
        <v>64059.66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7">
        <f t="shared" si="11"/>
        <v>64059.66</v>
      </c>
      <c r="O135"/>
    </row>
    <row r="136" spans="1:15" ht="17.25" customHeight="1" x14ac:dyDescent="0.45">
      <c r="A136" s="65" t="s">
        <v>186</v>
      </c>
      <c r="B136" s="30">
        <v>2917.1399999999981</v>
      </c>
      <c r="C136" s="30">
        <v>0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7">
        <f t="shared" si="11"/>
        <v>2917.1399999999981</v>
      </c>
      <c r="O136"/>
    </row>
    <row r="137" spans="1:15" ht="17.25" customHeight="1" x14ac:dyDescent="0.45">
      <c r="A137" s="65" t="s">
        <v>187</v>
      </c>
      <c r="B137" s="30">
        <v>-793796.59999999974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7">
        <f t="shared" si="11"/>
        <v>-793796.59999999974</v>
      </c>
      <c r="O137"/>
    </row>
    <row r="138" spans="1:15" ht="17.25" customHeight="1" x14ac:dyDescent="0.45">
      <c r="A138" s="65" t="s">
        <v>188</v>
      </c>
      <c r="B138" s="30">
        <v>-3688.1899999999996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7">
        <f t="shared" si="11"/>
        <v>-3688.1899999999996</v>
      </c>
      <c r="O138"/>
    </row>
    <row r="139" spans="1:15" ht="14.25" x14ac:dyDescent="0.45">
      <c r="A139" s="59" t="s">
        <v>189</v>
      </c>
      <c r="B139" s="30">
        <v>-53920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7">
        <f t="shared" si="11"/>
        <v>-53920</v>
      </c>
      <c r="O139"/>
    </row>
    <row r="140" spans="1:15" ht="14.25" x14ac:dyDescent="0.45">
      <c r="A140" s="59" t="s">
        <v>190</v>
      </c>
      <c r="B140" s="30">
        <v>7461.7199999999993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7">
        <f t="shared" si="11"/>
        <v>7461.7199999999993</v>
      </c>
      <c r="O140"/>
    </row>
    <row r="141" spans="1:15" ht="14.25" x14ac:dyDescent="0.45">
      <c r="A141" s="59" t="s">
        <v>191</v>
      </c>
      <c r="B141" s="30">
        <v>-305.65999999999997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7">
        <f t="shared" si="11"/>
        <v>-305.65999999999997</v>
      </c>
      <c r="O141"/>
    </row>
    <row r="142" spans="1:15" ht="14.25" x14ac:dyDescent="0.45">
      <c r="A142" s="59" t="s">
        <v>192</v>
      </c>
      <c r="B142" s="30">
        <v>-255.01</v>
      </c>
      <c r="C142" s="30">
        <v>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7">
        <f t="shared" si="11"/>
        <v>-255.01</v>
      </c>
      <c r="O142"/>
    </row>
    <row r="143" spans="1:15" ht="14.25" x14ac:dyDescent="0.45">
      <c r="A143" s="59" t="s">
        <v>193</v>
      </c>
      <c r="B143" s="30">
        <v>-394.56999999999994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7">
        <f>SUM(B143:M143)</f>
        <v>-394.56999999999994</v>
      </c>
      <c r="O143"/>
    </row>
    <row r="144" spans="1:15" ht="14.25" x14ac:dyDescent="0.45">
      <c r="A144" s="65" t="s">
        <v>155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7">
        <f>SUM(B144:M144)</f>
        <v>0</v>
      </c>
      <c r="O144"/>
    </row>
    <row r="145" spans="1:15" ht="14.25" x14ac:dyDescent="0.45">
      <c r="A145" s="59" t="s">
        <v>147</v>
      </c>
      <c r="B145" s="30">
        <v>0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7">
        <f t="shared" ref="N145:N146" si="12">SUM(B145:M145)</f>
        <v>0</v>
      </c>
      <c r="O145"/>
    </row>
    <row r="146" spans="1:15" ht="14.25" x14ac:dyDescent="0.45">
      <c r="A146" s="59" t="s">
        <v>148</v>
      </c>
      <c r="B146" s="30">
        <v>0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7">
        <f t="shared" si="12"/>
        <v>0</v>
      </c>
      <c r="O146"/>
    </row>
    <row r="147" spans="1:15" x14ac:dyDescent="0.35">
      <c r="A147" s="15" t="s">
        <v>28</v>
      </c>
      <c r="B147" s="30">
        <f>SUM(B117:B146)</f>
        <v>-691855.40999999945</v>
      </c>
      <c r="C147" s="30">
        <f>SUM(C117:C138)</f>
        <v>0</v>
      </c>
      <c r="D147" s="30">
        <f t="shared" ref="D147:N147" si="13">SUM(D117:D146)</f>
        <v>0</v>
      </c>
      <c r="E147" s="30">
        <f t="shared" si="13"/>
        <v>0</v>
      </c>
      <c r="F147" s="30">
        <f t="shared" si="13"/>
        <v>0</v>
      </c>
      <c r="G147" s="30">
        <f t="shared" si="13"/>
        <v>0</v>
      </c>
      <c r="H147" s="30">
        <f t="shared" si="13"/>
        <v>0</v>
      </c>
      <c r="I147" s="30">
        <f t="shared" si="13"/>
        <v>0</v>
      </c>
      <c r="J147" s="30">
        <f t="shared" si="13"/>
        <v>0</v>
      </c>
      <c r="K147" s="30">
        <f t="shared" si="13"/>
        <v>0</v>
      </c>
      <c r="L147" s="30">
        <f t="shared" si="13"/>
        <v>0</v>
      </c>
      <c r="M147" s="30">
        <f t="shared" si="13"/>
        <v>0</v>
      </c>
      <c r="N147" s="37">
        <f t="shared" si="13"/>
        <v>-691855.40999999945</v>
      </c>
    </row>
    <row r="148" spans="1:15" x14ac:dyDescent="0.35">
      <c r="A148" s="15"/>
      <c r="N148" s="14"/>
    </row>
    <row r="149" spans="1:15" ht="15.4" thickBot="1" x14ac:dyDescent="0.45">
      <c r="A149" s="19" t="s">
        <v>15</v>
      </c>
      <c r="B149" s="34">
        <f t="shared" ref="B149:M149" si="14">+B147+B114+B81</f>
        <v>-274301</v>
      </c>
      <c r="C149" s="34">
        <f t="shared" si="14"/>
        <v>0</v>
      </c>
      <c r="D149" s="34">
        <f t="shared" si="14"/>
        <v>0</v>
      </c>
      <c r="E149" s="34">
        <f t="shared" si="14"/>
        <v>0</v>
      </c>
      <c r="F149" s="34">
        <f t="shared" si="14"/>
        <v>0</v>
      </c>
      <c r="G149" s="34">
        <f t="shared" si="14"/>
        <v>0</v>
      </c>
      <c r="H149" s="34">
        <f t="shared" si="14"/>
        <v>0</v>
      </c>
      <c r="I149" s="34">
        <f t="shared" si="14"/>
        <v>0</v>
      </c>
      <c r="J149" s="34">
        <f t="shared" si="14"/>
        <v>0</v>
      </c>
      <c r="K149" s="34">
        <f t="shared" si="14"/>
        <v>0</v>
      </c>
      <c r="L149" s="34">
        <f t="shared" si="14"/>
        <v>0</v>
      </c>
      <c r="M149" s="34">
        <f t="shared" si="14"/>
        <v>0</v>
      </c>
      <c r="N149" s="20">
        <f>+N147+N82+N114+N81</f>
        <v>-274301</v>
      </c>
    </row>
    <row r="150" spans="1:15" ht="15.4" thickBot="1" x14ac:dyDescent="0.45">
      <c r="A150" s="4"/>
    </row>
    <row r="151" spans="1:15" ht="13.15" x14ac:dyDescent="0.4">
      <c r="A151" s="5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7" t="s">
        <v>0</v>
      </c>
    </row>
    <row r="152" spans="1:15" ht="13.5" thickBot="1" x14ac:dyDescent="0.45">
      <c r="A152" s="21" t="s">
        <v>142</v>
      </c>
      <c r="B152" s="33" t="s">
        <v>2</v>
      </c>
      <c r="C152" s="33" t="s">
        <v>3</v>
      </c>
      <c r="D152" s="33" t="s">
        <v>4</v>
      </c>
      <c r="E152" s="33" t="s">
        <v>5</v>
      </c>
      <c r="F152" s="33" t="s">
        <v>6</v>
      </c>
      <c r="G152" s="33" t="s">
        <v>7</v>
      </c>
      <c r="H152" s="33" t="s">
        <v>8</v>
      </c>
      <c r="I152" s="33" t="s">
        <v>9</v>
      </c>
      <c r="J152" s="33" t="s">
        <v>10</v>
      </c>
      <c r="K152" s="33" t="s">
        <v>11</v>
      </c>
      <c r="L152" s="33" t="s">
        <v>12</v>
      </c>
      <c r="M152" s="33" t="s">
        <v>13</v>
      </c>
      <c r="N152" s="10" t="s">
        <v>14</v>
      </c>
    </row>
    <row r="153" spans="1:15" ht="13.15" x14ac:dyDescent="0.4">
      <c r="A153" s="60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52"/>
    </row>
    <row r="154" spans="1:15" x14ac:dyDescent="0.35">
      <c r="A154" s="22" t="s">
        <v>31</v>
      </c>
      <c r="B154" s="30">
        <f>365841-B185-B216</f>
        <v>365841</v>
      </c>
      <c r="C154" s="30">
        <f t="shared" ref="C154:M154" si="15">0-C185-C216</f>
        <v>0</v>
      </c>
      <c r="D154" s="30">
        <f t="shared" si="15"/>
        <v>0</v>
      </c>
      <c r="E154" s="30">
        <f t="shared" si="15"/>
        <v>0</v>
      </c>
      <c r="F154" s="30">
        <f t="shared" si="15"/>
        <v>0</v>
      </c>
      <c r="G154" s="30">
        <f t="shared" si="15"/>
        <v>0</v>
      </c>
      <c r="H154" s="30">
        <f t="shared" si="15"/>
        <v>0</v>
      </c>
      <c r="I154" s="30">
        <f t="shared" si="15"/>
        <v>0</v>
      </c>
      <c r="J154" s="30">
        <f t="shared" si="15"/>
        <v>0</v>
      </c>
      <c r="K154" s="30">
        <f t="shared" si="15"/>
        <v>0</v>
      </c>
      <c r="L154" s="30">
        <f t="shared" si="15"/>
        <v>0</v>
      </c>
      <c r="M154" s="30">
        <f t="shared" si="15"/>
        <v>0</v>
      </c>
      <c r="N154" s="14">
        <f>SUM(B154:M154)</f>
        <v>365841</v>
      </c>
    </row>
    <row r="155" spans="1:15" x14ac:dyDescent="0.35">
      <c r="A155" s="15" t="s">
        <v>49</v>
      </c>
      <c r="N155" s="14">
        <f>SUM(B155:M155)</f>
        <v>0</v>
      </c>
    </row>
    <row r="156" spans="1:15" x14ac:dyDescent="0.35">
      <c r="A156" s="22" t="s">
        <v>30</v>
      </c>
      <c r="N156" s="14"/>
    </row>
    <row r="157" spans="1:15" ht="14.25" x14ac:dyDescent="0.45">
      <c r="A157" s="59" t="s">
        <v>111</v>
      </c>
      <c r="B157" s="30">
        <v>0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14">
        <f t="shared" ref="N157:N182" si="16">SUM(B157:M157)</f>
        <v>0</v>
      </c>
      <c r="O157"/>
    </row>
    <row r="158" spans="1:15" ht="14.25" x14ac:dyDescent="0.45">
      <c r="A158" s="59" t="s">
        <v>114</v>
      </c>
      <c r="B158" s="30">
        <v>0</v>
      </c>
      <c r="C158" s="30">
        <v>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14">
        <f t="shared" ref="N158:N178" si="17">SUM(B158:M158)</f>
        <v>0</v>
      </c>
      <c r="O158"/>
    </row>
    <row r="159" spans="1:15" ht="14.25" x14ac:dyDescent="0.45">
      <c r="A159" s="59" t="s">
        <v>115</v>
      </c>
      <c r="B159" s="30">
        <v>0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14">
        <f t="shared" si="17"/>
        <v>0</v>
      </c>
      <c r="O159"/>
    </row>
    <row r="160" spans="1:15" ht="14.25" x14ac:dyDescent="0.45">
      <c r="A160" s="59" t="s">
        <v>116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14">
        <f t="shared" si="17"/>
        <v>0</v>
      </c>
      <c r="O160"/>
    </row>
    <row r="161" spans="1:15" ht="14.25" x14ac:dyDescent="0.45">
      <c r="A161" s="59" t="s">
        <v>117</v>
      </c>
      <c r="B161" s="30">
        <v>0</v>
      </c>
      <c r="C161" s="30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14">
        <f t="shared" si="17"/>
        <v>0</v>
      </c>
      <c r="O161"/>
    </row>
    <row r="162" spans="1:15" ht="14.25" x14ac:dyDescent="0.45">
      <c r="A162" s="59" t="s">
        <v>118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14">
        <f t="shared" si="17"/>
        <v>0</v>
      </c>
      <c r="O162"/>
    </row>
    <row r="163" spans="1:15" ht="14.25" x14ac:dyDescent="0.45">
      <c r="A163" s="59" t="s">
        <v>119</v>
      </c>
      <c r="B163" s="30">
        <v>0</v>
      </c>
      <c r="C163" s="30">
        <v>0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14">
        <f t="shared" si="17"/>
        <v>0</v>
      </c>
      <c r="O163"/>
    </row>
    <row r="164" spans="1:15" ht="14.25" x14ac:dyDescent="0.45">
      <c r="A164" s="59" t="s">
        <v>120</v>
      </c>
      <c r="B164" s="30">
        <v>0</v>
      </c>
      <c r="C164" s="30">
        <v>0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14">
        <f t="shared" si="17"/>
        <v>0</v>
      </c>
      <c r="O164"/>
    </row>
    <row r="165" spans="1:15" ht="14.25" x14ac:dyDescent="0.45">
      <c r="A165" s="59" t="s">
        <v>122</v>
      </c>
      <c r="B165" s="30">
        <v>0</v>
      </c>
      <c r="C165" s="30">
        <v>0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14">
        <f t="shared" si="17"/>
        <v>0</v>
      </c>
      <c r="O165"/>
    </row>
    <row r="166" spans="1:15" ht="17.25" customHeight="1" x14ac:dyDescent="0.45">
      <c r="A166" s="65" t="s">
        <v>125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14">
        <f t="shared" si="17"/>
        <v>0</v>
      </c>
      <c r="O166"/>
    </row>
    <row r="167" spans="1:15" ht="17.25" customHeight="1" x14ac:dyDescent="0.45">
      <c r="A167" s="65" t="s">
        <v>126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14">
        <f t="shared" si="17"/>
        <v>0</v>
      </c>
      <c r="O167"/>
    </row>
    <row r="168" spans="1:15" ht="17.25" customHeight="1" x14ac:dyDescent="0.45">
      <c r="A168" s="65" t="s">
        <v>127</v>
      </c>
      <c r="B168" s="30">
        <v>0</v>
      </c>
      <c r="C168" s="30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14">
        <f t="shared" si="17"/>
        <v>0</v>
      </c>
      <c r="O168"/>
    </row>
    <row r="169" spans="1:15" ht="17.25" customHeight="1" x14ac:dyDescent="0.45">
      <c r="A169" s="65" t="s">
        <v>128</v>
      </c>
      <c r="B169" s="30">
        <v>0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14">
        <f t="shared" si="17"/>
        <v>0</v>
      </c>
      <c r="O169"/>
    </row>
    <row r="170" spans="1:15" ht="17.25" customHeight="1" x14ac:dyDescent="0.45">
      <c r="A170" s="65" t="s">
        <v>129</v>
      </c>
      <c r="B170" s="30">
        <v>0</v>
      </c>
      <c r="C170" s="30">
        <v>0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14">
        <f t="shared" si="17"/>
        <v>0</v>
      </c>
      <c r="O170"/>
    </row>
    <row r="171" spans="1:15" ht="17.25" customHeight="1" x14ac:dyDescent="0.45">
      <c r="A171" s="65" t="s">
        <v>131</v>
      </c>
      <c r="B171" s="30">
        <v>0</v>
      </c>
      <c r="C171" s="30">
        <v>0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14">
        <f t="shared" si="17"/>
        <v>0</v>
      </c>
      <c r="O171"/>
    </row>
    <row r="172" spans="1:15" ht="14.25" x14ac:dyDescent="0.45">
      <c r="A172" s="59" t="s">
        <v>135</v>
      </c>
      <c r="B172" s="30">
        <v>0</v>
      </c>
      <c r="C172" s="30">
        <v>0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14">
        <f t="shared" si="17"/>
        <v>0</v>
      </c>
      <c r="O172"/>
    </row>
    <row r="173" spans="1:15" ht="14.25" x14ac:dyDescent="0.45">
      <c r="A173" s="59" t="s">
        <v>136</v>
      </c>
      <c r="B173" s="30">
        <v>0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14">
        <f t="shared" si="17"/>
        <v>0</v>
      </c>
      <c r="O173"/>
    </row>
    <row r="174" spans="1:15" ht="14.25" x14ac:dyDescent="0.45">
      <c r="A174" s="59" t="s">
        <v>137</v>
      </c>
      <c r="B174" s="30">
        <v>0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14">
        <f t="shared" si="17"/>
        <v>0</v>
      </c>
      <c r="O174"/>
    </row>
    <row r="175" spans="1:15" ht="14.25" x14ac:dyDescent="0.45">
      <c r="A175" s="59" t="s">
        <v>138</v>
      </c>
      <c r="B175" s="30">
        <v>0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14">
        <f t="shared" si="17"/>
        <v>0</v>
      </c>
      <c r="O175"/>
    </row>
    <row r="176" spans="1:15" ht="14.25" x14ac:dyDescent="0.45">
      <c r="A176" s="59" t="s">
        <v>139</v>
      </c>
      <c r="B176" s="30">
        <v>0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14">
        <f t="shared" si="17"/>
        <v>0</v>
      </c>
      <c r="O176"/>
    </row>
    <row r="177" spans="1:15" ht="14.25" x14ac:dyDescent="0.45">
      <c r="A177" s="59" t="s">
        <v>140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14">
        <f t="shared" si="17"/>
        <v>0</v>
      </c>
      <c r="O177"/>
    </row>
    <row r="178" spans="1:15" ht="14.25" x14ac:dyDescent="0.45">
      <c r="A178" s="59" t="s">
        <v>141</v>
      </c>
      <c r="B178" s="30">
        <v>0</v>
      </c>
      <c r="C178" s="30">
        <v>0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14">
        <f t="shared" si="17"/>
        <v>0</v>
      </c>
      <c r="O178"/>
    </row>
    <row r="179" spans="1:15" ht="14.25" x14ac:dyDescent="0.45">
      <c r="A179" s="65" t="s">
        <v>143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14">
        <f t="shared" si="16"/>
        <v>0</v>
      </c>
      <c r="O179"/>
    </row>
    <row r="180" spans="1:15" ht="14.25" x14ac:dyDescent="0.45">
      <c r="A180" s="65" t="s">
        <v>144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14">
        <f t="shared" si="16"/>
        <v>0</v>
      </c>
      <c r="O180"/>
    </row>
    <row r="181" spans="1:15" ht="17.25" customHeight="1" x14ac:dyDescent="0.45">
      <c r="A181" s="65" t="s">
        <v>145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14">
        <f t="shared" si="16"/>
        <v>0</v>
      </c>
      <c r="O181"/>
    </row>
    <row r="182" spans="1:15" ht="17.25" customHeight="1" x14ac:dyDescent="0.45">
      <c r="A182" s="65" t="s">
        <v>146</v>
      </c>
      <c r="B182" s="30">
        <v>0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14">
        <f t="shared" si="16"/>
        <v>0</v>
      </c>
      <c r="O182"/>
    </row>
    <row r="183" spans="1:15" ht="17.25" customHeight="1" x14ac:dyDescent="0.45">
      <c r="A183" s="65" t="s">
        <v>147</v>
      </c>
      <c r="B183" s="30">
        <v>0</v>
      </c>
      <c r="C183" s="30">
        <v>0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14">
        <f t="shared" ref="N183:N184" si="18">SUM(B183:M183)</f>
        <v>0</v>
      </c>
      <c r="O183"/>
    </row>
    <row r="184" spans="1:15" ht="17.25" customHeight="1" x14ac:dyDescent="0.45">
      <c r="A184" s="65" t="s">
        <v>148</v>
      </c>
      <c r="B184" s="30">
        <v>0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14">
        <f t="shared" si="18"/>
        <v>0</v>
      </c>
      <c r="O184"/>
    </row>
    <row r="185" spans="1:15" x14ac:dyDescent="0.35">
      <c r="A185" s="15" t="s">
        <v>28</v>
      </c>
      <c r="B185" s="30">
        <f>SUM(B157:B184)</f>
        <v>0</v>
      </c>
      <c r="C185" s="30">
        <f t="shared" ref="C185:M185" si="19">SUM(C157:C184)</f>
        <v>0</v>
      </c>
      <c r="D185" s="30">
        <f>SUM(D157:D184)</f>
        <v>0</v>
      </c>
      <c r="E185" s="30">
        <f>SUM(E157:E184)</f>
        <v>0</v>
      </c>
      <c r="F185" s="30">
        <f t="shared" si="19"/>
        <v>0</v>
      </c>
      <c r="G185" s="30">
        <f>SUM(G157:G184)</f>
        <v>0</v>
      </c>
      <c r="H185" s="30">
        <f t="shared" si="19"/>
        <v>0</v>
      </c>
      <c r="I185" s="30">
        <f t="shared" si="19"/>
        <v>0</v>
      </c>
      <c r="J185" s="30">
        <f t="shared" si="19"/>
        <v>0</v>
      </c>
      <c r="K185" s="30">
        <f t="shared" si="19"/>
        <v>0</v>
      </c>
      <c r="L185" s="30">
        <f t="shared" si="19"/>
        <v>0</v>
      </c>
      <c r="M185" s="30">
        <f t="shared" si="19"/>
        <v>0</v>
      </c>
      <c r="N185" s="14">
        <f>SUM(N157:N184)</f>
        <v>0</v>
      </c>
    </row>
    <row r="186" spans="1:15" x14ac:dyDescent="0.35">
      <c r="A186" s="15"/>
      <c r="N186" s="14"/>
    </row>
    <row r="187" spans="1:15" x14ac:dyDescent="0.35">
      <c r="A187" s="22" t="s">
        <v>29</v>
      </c>
      <c r="N187" s="14"/>
    </row>
    <row r="188" spans="1:15" ht="14.25" x14ac:dyDescent="0.45">
      <c r="A188" s="59" t="s">
        <v>111</v>
      </c>
      <c r="B188" s="30">
        <v>0</v>
      </c>
      <c r="C188" s="30">
        <v>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7">
        <f>SUM(B188:M188)</f>
        <v>0</v>
      </c>
      <c r="O188"/>
    </row>
    <row r="189" spans="1:15" ht="14.25" x14ac:dyDescent="0.45">
      <c r="A189" s="59" t="s">
        <v>114</v>
      </c>
      <c r="B189" s="30">
        <v>0</v>
      </c>
      <c r="C189" s="30">
        <v>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7">
        <f t="shared" ref="N189:N215" si="20">SUM(B189:M189)</f>
        <v>0</v>
      </c>
      <c r="O189"/>
    </row>
    <row r="190" spans="1:15" ht="14.25" x14ac:dyDescent="0.45">
      <c r="A190" s="59" t="s">
        <v>115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7">
        <f t="shared" si="20"/>
        <v>0</v>
      </c>
      <c r="O190"/>
    </row>
    <row r="191" spans="1:15" ht="14.25" x14ac:dyDescent="0.45">
      <c r="A191" s="59" t="s">
        <v>116</v>
      </c>
      <c r="B191" s="30">
        <v>0</v>
      </c>
      <c r="C191" s="30">
        <v>0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7">
        <f t="shared" si="20"/>
        <v>0</v>
      </c>
      <c r="O191"/>
    </row>
    <row r="192" spans="1:15" ht="14.25" x14ac:dyDescent="0.45">
      <c r="A192" s="59" t="s">
        <v>117</v>
      </c>
      <c r="B192" s="30">
        <v>0</v>
      </c>
      <c r="C192" s="30">
        <v>0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7">
        <f t="shared" si="20"/>
        <v>0</v>
      </c>
      <c r="O192"/>
    </row>
    <row r="193" spans="1:15" ht="14.25" x14ac:dyDescent="0.45">
      <c r="A193" s="59" t="s">
        <v>118</v>
      </c>
      <c r="B193" s="30">
        <v>0</v>
      </c>
      <c r="C193" s="30">
        <v>0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7">
        <f t="shared" si="20"/>
        <v>0</v>
      </c>
      <c r="O193"/>
    </row>
    <row r="194" spans="1:15" ht="14.25" x14ac:dyDescent="0.45">
      <c r="A194" s="59" t="s">
        <v>119</v>
      </c>
      <c r="B194" s="30">
        <v>0</v>
      </c>
      <c r="C194" s="30">
        <v>0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7">
        <f t="shared" si="20"/>
        <v>0</v>
      </c>
      <c r="O194"/>
    </row>
    <row r="195" spans="1:15" ht="14.25" x14ac:dyDescent="0.45">
      <c r="A195" s="59" t="s">
        <v>120</v>
      </c>
      <c r="B195" s="30">
        <v>0</v>
      </c>
      <c r="C195" s="30">
        <v>0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7">
        <f t="shared" si="20"/>
        <v>0</v>
      </c>
      <c r="O195"/>
    </row>
    <row r="196" spans="1:15" ht="14.25" x14ac:dyDescent="0.45">
      <c r="A196" s="59" t="s">
        <v>122</v>
      </c>
      <c r="B196" s="30">
        <v>0</v>
      </c>
      <c r="C196" s="30">
        <v>0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7">
        <f t="shared" si="20"/>
        <v>0</v>
      </c>
      <c r="O196"/>
    </row>
    <row r="197" spans="1:15" ht="14.25" x14ac:dyDescent="0.45">
      <c r="A197" s="59" t="s">
        <v>125</v>
      </c>
      <c r="B197" s="30">
        <v>0</v>
      </c>
      <c r="C197" s="30">
        <v>0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7">
        <f t="shared" si="20"/>
        <v>0</v>
      </c>
      <c r="O197"/>
    </row>
    <row r="198" spans="1:15" ht="14.25" x14ac:dyDescent="0.45">
      <c r="A198" s="59" t="s">
        <v>126</v>
      </c>
      <c r="B198" s="30">
        <v>0</v>
      </c>
      <c r="C198" s="30">
        <v>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7">
        <f t="shared" si="20"/>
        <v>0</v>
      </c>
      <c r="O198"/>
    </row>
    <row r="199" spans="1:15" ht="14.25" x14ac:dyDescent="0.45">
      <c r="A199" s="59" t="s">
        <v>127</v>
      </c>
      <c r="B199" s="30">
        <v>0</v>
      </c>
      <c r="C199" s="30">
        <v>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7">
        <f t="shared" si="20"/>
        <v>0</v>
      </c>
      <c r="O199"/>
    </row>
    <row r="200" spans="1:15" ht="14.25" x14ac:dyDescent="0.45">
      <c r="A200" s="65" t="s">
        <v>128</v>
      </c>
      <c r="B200" s="30">
        <v>0</v>
      </c>
      <c r="C200" s="30">
        <v>0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7">
        <f t="shared" si="20"/>
        <v>0</v>
      </c>
      <c r="O200" s="51"/>
    </row>
    <row r="201" spans="1:15" ht="14.25" x14ac:dyDescent="0.45">
      <c r="A201" s="65" t="s">
        <v>129</v>
      </c>
      <c r="B201" s="30">
        <v>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7">
        <f t="shared" si="20"/>
        <v>0</v>
      </c>
      <c r="O201" s="51"/>
    </row>
    <row r="202" spans="1:15" ht="14.25" x14ac:dyDescent="0.45">
      <c r="A202" s="65" t="s">
        <v>131</v>
      </c>
      <c r="B202" s="30">
        <v>0</v>
      </c>
      <c r="C202" s="30">
        <v>0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7">
        <f t="shared" si="20"/>
        <v>0</v>
      </c>
      <c r="O202" s="51"/>
    </row>
    <row r="203" spans="1:15" ht="17.25" customHeight="1" x14ac:dyDescent="0.45">
      <c r="A203" s="65" t="s">
        <v>135</v>
      </c>
      <c r="B203" s="30">
        <v>0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7">
        <f t="shared" si="20"/>
        <v>0</v>
      </c>
      <c r="O203"/>
    </row>
    <row r="204" spans="1:15" ht="17.25" customHeight="1" x14ac:dyDescent="0.45">
      <c r="A204" s="65" t="s">
        <v>136</v>
      </c>
      <c r="B204" s="30">
        <v>0</v>
      </c>
      <c r="C204" s="30">
        <v>0</v>
      </c>
      <c r="D204" s="30">
        <v>0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7">
        <f t="shared" si="20"/>
        <v>0</v>
      </c>
      <c r="O204"/>
    </row>
    <row r="205" spans="1:15" ht="17.25" customHeight="1" x14ac:dyDescent="0.45">
      <c r="A205" s="65" t="s">
        <v>137</v>
      </c>
      <c r="B205" s="30">
        <v>0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7">
        <f t="shared" si="20"/>
        <v>0</v>
      </c>
      <c r="O205"/>
    </row>
    <row r="206" spans="1:15" ht="17.25" customHeight="1" x14ac:dyDescent="0.45">
      <c r="A206" s="65" t="s">
        <v>138</v>
      </c>
      <c r="B206" s="30">
        <v>0</v>
      </c>
      <c r="C206" s="30">
        <v>0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7">
        <f t="shared" si="20"/>
        <v>0</v>
      </c>
      <c r="O206"/>
    </row>
    <row r="207" spans="1:15" ht="17.25" customHeight="1" x14ac:dyDescent="0.45">
      <c r="A207" s="65" t="s">
        <v>139</v>
      </c>
      <c r="B207" s="30">
        <v>0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7">
        <f t="shared" si="20"/>
        <v>0</v>
      </c>
      <c r="O207"/>
    </row>
    <row r="208" spans="1:15" ht="17.25" customHeight="1" x14ac:dyDescent="0.45">
      <c r="A208" s="65" t="s">
        <v>140</v>
      </c>
      <c r="B208" s="30">
        <v>0</v>
      </c>
      <c r="C208" s="30">
        <v>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7">
        <f t="shared" si="20"/>
        <v>0</v>
      </c>
      <c r="O208"/>
    </row>
    <row r="209" spans="1:15" ht="17.25" customHeight="1" x14ac:dyDescent="0.45">
      <c r="A209" s="65" t="s">
        <v>141</v>
      </c>
      <c r="B209" s="30">
        <v>0</v>
      </c>
      <c r="C209" s="30">
        <v>0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7">
        <f t="shared" si="20"/>
        <v>0</v>
      </c>
      <c r="O209"/>
    </row>
    <row r="210" spans="1:15" ht="14.25" x14ac:dyDescent="0.45">
      <c r="A210" s="59" t="s">
        <v>143</v>
      </c>
      <c r="B210" s="30">
        <v>0</v>
      </c>
      <c r="C210" s="30">
        <v>0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7">
        <f t="shared" si="20"/>
        <v>0</v>
      </c>
      <c r="O210"/>
    </row>
    <row r="211" spans="1:15" ht="14.25" x14ac:dyDescent="0.45">
      <c r="A211" s="59" t="s">
        <v>144</v>
      </c>
      <c r="B211" s="30">
        <v>0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7">
        <f t="shared" si="20"/>
        <v>0</v>
      </c>
      <c r="O211"/>
    </row>
    <row r="212" spans="1:15" ht="14.25" x14ac:dyDescent="0.45">
      <c r="A212" s="59" t="s">
        <v>145</v>
      </c>
      <c r="B212" s="30">
        <v>0</v>
      </c>
      <c r="C212" s="30">
        <v>0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7">
        <f t="shared" si="20"/>
        <v>0</v>
      </c>
      <c r="O212"/>
    </row>
    <row r="213" spans="1:15" ht="14.25" x14ac:dyDescent="0.45">
      <c r="A213" s="59" t="s">
        <v>146</v>
      </c>
      <c r="B213" s="30">
        <v>0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7">
        <f t="shared" si="20"/>
        <v>0</v>
      </c>
      <c r="O213"/>
    </row>
    <row r="214" spans="1:15" ht="14.25" x14ac:dyDescent="0.45">
      <c r="A214" s="59" t="s">
        <v>147</v>
      </c>
      <c r="B214" s="30">
        <v>0</v>
      </c>
      <c r="C214" s="30">
        <v>0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7">
        <f t="shared" si="20"/>
        <v>0</v>
      </c>
      <c r="O214"/>
    </row>
    <row r="215" spans="1:15" ht="14.25" x14ac:dyDescent="0.45">
      <c r="A215" s="59" t="s">
        <v>148</v>
      </c>
      <c r="B215" s="30">
        <v>0</v>
      </c>
      <c r="C215" s="30">
        <v>0</v>
      </c>
      <c r="D215" s="30">
        <v>0</v>
      </c>
      <c r="E215" s="30">
        <v>0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7">
        <f t="shared" si="20"/>
        <v>0</v>
      </c>
      <c r="O215"/>
    </row>
    <row r="216" spans="1:15" x14ac:dyDescent="0.35">
      <c r="A216" s="15" t="s">
        <v>28</v>
      </c>
      <c r="B216" s="30">
        <f>SUM(B188:B215)</f>
        <v>0</v>
      </c>
      <c r="C216" s="30">
        <f t="shared" ref="C216" si="21">SUM(C188:C209)</f>
        <v>0</v>
      </c>
      <c r="D216" s="30">
        <f>SUM(D188:D215)</f>
        <v>0</v>
      </c>
      <c r="E216" s="30">
        <f t="shared" ref="E216:M216" si="22">SUM(E188:E215)</f>
        <v>0</v>
      </c>
      <c r="F216" s="30">
        <f>SUM(F188:F215)</f>
        <v>0</v>
      </c>
      <c r="G216" s="30">
        <f t="shared" si="22"/>
        <v>0</v>
      </c>
      <c r="H216" s="30">
        <f t="shared" si="22"/>
        <v>0</v>
      </c>
      <c r="I216" s="30">
        <f t="shared" si="22"/>
        <v>0</v>
      </c>
      <c r="J216" s="30">
        <f t="shared" si="22"/>
        <v>0</v>
      </c>
      <c r="K216" s="30">
        <f t="shared" si="22"/>
        <v>0</v>
      </c>
      <c r="L216" s="30">
        <f t="shared" si="22"/>
        <v>0</v>
      </c>
      <c r="M216" s="30">
        <f t="shared" si="22"/>
        <v>0</v>
      </c>
      <c r="N216" s="37">
        <f>SUM(N188:N215)</f>
        <v>0</v>
      </c>
    </row>
    <row r="217" spans="1:15" x14ac:dyDescent="0.35">
      <c r="A217" s="15"/>
      <c r="N217" s="14"/>
    </row>
    <row r="218" spans="1:15" ht="15.4" thickBot="1" x14ac:dyDescent="0.45">
      <c r="A218" s="19" t="s">
        <v>15</v>
      </c>
      <c r="B218" s="34">
        <f>+B216+B185+B154</f>
        <v>365841</v>
      </c>
      <c r="C218" s="34">
        <f t="shared" ref="C218:M218" si="23">+C216+C185+C154</f>
        <v>0</v>
      </c>
      <c r="D218" s="34">
        <f t="shared" si="23"/>
        <v>0</v>
      </c>
      <c r="E218" s="34">
        <f t="shared" si="23"/>
        <v>0</v>
      </c>
      <c r="F218" s="34">
        <f>+F216+F185+F154</f>
        <v>0</v>
      </c>
      <c r="G218" s="34">
        <f t="shared" si="23"/>
        <v>0</v>
      </c>
      <c r="H218" s="34">
        <f t="shared" si="23"/>
        <v>0</v>
      </c>
      <c r="I218" s="34">
        <f t="shared" si="23"/>
        <v>0</v>
      </c>
      <c r="J218" s="34">
        <f t="shared" si="23"/>
        <v>0</v>
      </c>
      <c r="K218" s="34">
        <f t="shared" si="23"/>
        <v>0</v>
      </c>
      <c r="L218" s="34">
        <f t="shared" si="23"/>
        <v>0</v>
      </c>
      <c r="M218" s="34">
        <f t="shared" si="23"/>
        <v>0</v>
      </c>
      <c r="N218" s="20">
        <f>+N216+N155+N185+N154</f>
        <v>365841</v>
      </c>
    </row>
    <row r="219" spans="1:15" ht="13.15" x14ac:dyDescent="0.4">
      <c r="A219" s="5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7" t="s">
        <v>0</v>
      </c>
    </row>
    <row r="220" spans="1:15" ht="13.5" thickBot="1" x14ac:dyDescent="0.45">
      <c r="A220" s="21" t="s">
        <v>109</v>
      </c>
      <c r="B220" s="33" t="s">
        <v>2</v>
      </c>
      <c r="C220" s="33" t="s">
        <v>3</v>
      </c>
      <c r="D220" s="33" t="s">
        <v>4</v>
      </c>
      <c r="E220" s="33" t="s">
        <v>5</v>
      </c>
      <c r="F220" s="33" t="s">
        <v>6</v>
      </c>
      <c r="G220" s="33" t="s">
        <v>7</v>
      </c>
      <c r="H220" s="33" t="s">
        <v>8</v>
      </c>
      <c r="I220" s="33" t="s">
        <v>9</v>
      </c>
      <c r="J220" s="33" t="s">
        <v>10</v>
      </c>
      <c r="K220" s="33" t="s">
        <v>11</v>
      </c>
      <c r="L220" s="33" t="s">
        <v>12</v>
      </c>
      <c r="M220" s="33" t="s">
        <v>13</v>
      </c>
      <c r="N220" s="10" t="s">
        <v>14</v>
      </c>
    </row>
    <row r="221" spans="1:15" ht="13.15" x14ac:dyDescent="0.4">
      <c r="A221" s="60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52"/>
    </row>
    <row r="222" spans="1:15" x14ac:dyDescent="0.35">
      <c r="A222" s="22" t="s">
        <v>31</v>
      </c>
      <c r="B222" s="30">
        <f>29815-B256-B290</f>
        <v>29815</v>
      </c>
      <c r="C222" s="30">
        <f t="shared" ref="C222:M222" si="24">0-C256-C290</f>
        <v>0</v>
      </c>
      <c r="D222" s="30">
        <f t="shared" si="24"/>
        <v>0</v>
      </c>
      <c r="E222" s="30">
        <f t="shared" si="24"/>
        <v>0</v>
      </c>
      <c r="F222" s="30">
        <f t="shared" si="24"/>
        <v>0</v>
      </c>
      <c r="G222" s="30">
        <f t="shared" si="24"/>
        <v>0</v>
      </c>
      <c r="H222" s="30">
        <f t="shared" si="24"/>
        <v>0</v>
      </c>
      <c r="I222" s="30">
        <f t="shared" si="24"/>
        <v>0</v>
      </c>
      <c r="J222" s="30">
        <f t="shared" si="24"/>
        <v>0</v>
      </c>
      <c r="K222" s="30">
        <f t="shared" si="24"/>
        <v>0</v>
      </c>
      <c r="L222" s="30">
        <f t="shared" si="24"/>
        <v>0</v>
      </c>
      <c r="M222" s="30">
        <f t="shared" si="24"/>
        <v>0</v>
      </c>
      <c r="N222" s="14">
        <f>SUM(B222:M222)</f>
        <v>29815</v>
      </c>
    </row>
    <row r="223" spans="1:15" x14ac:dyDescent="0.35">
      <c r="A223" s="15" t="s">
        <v>49</v>
      </c>
      <c r="N223" s="14">
        <f>SUM(B223:M223)</f>
        <v>0</v>
      </c>
    </row>
    <row r="224" spans="1:15" x14ac:dyDescent="0.35">
      <c r="A224" s="22" t="s">
        <v>30</v>
      </c>
      <c r="N224" s="14"/>
    </row>
    <row r="225" spans="1:15" ht="14.25" x14ac:dyDescent="0.45">
      <c r="A225" s="59" t="s">
        <v>111</v>
      </c>
      <c r="B225" s="30">
        <v>0</v>
      </c>
      <c r="C225" s="30">
        <v>0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14">
        <f>SUM(B225:M225)</f>
        <v>0</v>
      </c>
      <c r="O225"/>
    </row>
    <row r="226" spans="1:15" ht="14.25" x14ac:dyDescent="0.45">
      <c r="A226" s="59" t="s">
        <v>112</v>
      </c>
      <c r="B226" s="30">
        <v>0</v>
      </c>
      <c r="C226" s="30">
        <v>0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14">
        <f t="shared" ref="N226:N240" si="25">SUM(B226:M226)</f>
        <v>0</v>
      </c>
      <c r="O226"/>
    </row>
    <row r="227" spans="1:15" ht="14.25" x14ac:dyDescent="0.45">
      <c r="A227" s="59" t="s">
        <v>113</v>
      </c>
      <c r="B227" s="30">
        <v>0</v>
      </c>
      <c r="C227" s="30">
        <v>0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14">
        <f t="shared" si="25"/>
        <v>0</v>
      </c>
      <c r="O227"/>
    </row>
    <row r="228" spans="1:15" ht="14.25" x14ac:dyDescent="0.45">
      <c r="A228" s="59" t="s">
        <v>114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14">
        <f t="shared" si="25"/>
        <v>0</v>
      </c>
      <c r="O228"/>
    </row>
    <row r="229" spans="1:15" ht="14.25" x14ac:dyDescent="0.45">
      <c r="A229" s="59" t="s">
        <v>115</v>
      </c>
      <c r="B229" s="30">
        <v>0</v>
      </c>
      <c r="C229" s="30">
        <v>0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14">
        <f t="shared" si="25"/>
        <v>0</v>
      </c>
      <c r="O229"/>
    </row>
    <row r="230" spans="1:15" ht="14.25" x14ac:dyDescent="0.45">
      <c r="A230" s="59" t="s">
        <v>116</v>
      </c>
      <c r="B230" s="30">
        <v>0</v>
      </c>
      <c r="C230" s="30">
        <v>0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14">
        <f t="shared" si="25"/>
        <v>0</v>
      </c>
      <c r="O230"/>
    </row>
    <row r="231" spans="1:15" ht="14.25" x14ac:dyDescent="0.45">
      <c r="A231" s="59" t="s">
        <v>117</v>
      </c>
      <c r="B231" s="30">
        <v>0</v>
      </c>
      <c r="C231" s="30">
        <v>0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14">
        <f t="shared" si="25"/>
        <v>0</v>
      </c>
      <c r="O231"/>
    </row>
    <row r="232" spans="1:15" ht="14.25" x14ac:dyDescent="0.45">
      <c r="A232" s="59" t="s">
        <v>118</v>
      </c>
      <c r="B232" s="30">
        <v>0</v>
      </c>
      <c r="C232" s="30">
        <v>0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14">
        <f t="shared" si="25"/>
        <v>0</v>
      </c>
      <c r="O232"/>
    </row>
    <row r="233" spans="1:15" ht="14.25" x14ac:dyDescent="0.45">
      <c r="A233" s="59" t="s">
        <v>119</v>
      </c>
      <c r="B233" s="30">
        <v>0</v>
      </c>
      <c r="C233" s="30">
        <v>0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14">
        <f t="shared" si="25"/>
        <v>0</v>
      </c>
      <c r="O233"/>
    </row>
    <row r="234" spans="1:15" ht="14.25" x14ac:dyDescent="0.45">
      <c r="A234" s="59" t="s">
        <v>120</v>
      </c>
      <c r="B234" s="30">
        <v>0</v>
      </c>
      <c r="C234" s="30">
        <v>0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14">
        <f t="shared" si="25"/>
        <v>0</v>
      </c>
      <c r="O234"/>
    </row>
    <row r="235" spans="1:15" ht="14.25" x14ac:dyDescent="0.45">
      <c r="A235" s="59" t="s">
        <v>121</v>
      </c>
      <c r="B235" s="30">
        <v>0</v>
      </c>
      <c r="C235" s="30">
        <v>0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14">
        <f t="shared" si="25"/>
        <v>0</v>
      </c>
      <c r="O235"/>
    </row>
    <row r="236" spans="1:15" ht="14.25" x14ac:dyDescent="0.45">
      <c r="A236" s="59" t="s">
        <v>122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14">
        <f t="shared" si="25"/>
        <v>0</v>
      </c>
      <c r="O236"/>
    </row>
    <row r="237" spans="1:15" ht="17.25" customHeight="1" x14ac:dyDescent="0.45">
      <c r="A237" s="65" t="s">
        <v>123</v>
      </c>
      <c r="B237" s="30">
        <v>0</v>
      </c>
      <c r="C237" s="30">
        <v>0</v>
      </c>
      <c r="D237" s="30">
        <v>0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14">
        <f t="shared" si="25"/>
        <v>0</v>
      </c>
      <c r="O237"/>
    </row>
    <row r="238" spans="1:15" ht="17.25" customHeight="1" x14ac:dyDescent="0.45">
      <c r="A238" s="65" t="s">
        <v>124</v>
      </c>
      <c r="B238" s="30">
        <v>0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14">
        <f t="shared" si="25"/>
        <v>0</v>
      </c>
      <c r="O238"/>
    </row>
    <row r="239" spans="1:15" ht="17.25" customHeight="1" x14ac:dyDescent="0.45">
      <c r="A239" s="65" t="s">
        <v>125</v>
      </c>
      <c r="B239" s="30">
        <v>0</v>
      </c>
      <c r="C239" s="30">
        <v>0</v>
      </c>
      <c r="D239" s="30">
        <v>0</v>
      </c>
      <c r="E239" s="30">
        <v>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14">
        <f t="shared" si="25"/>
        <v>0</v>
      </c>
      <c r="O239"/>
    </row>
    <row r="240" spans="1:15" ht="17.25" customHeight="1" x14ac:dyDescent="0.45">
      <c r="A240" s="65" t="s">
        <v>126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14">
        <f t="shared" si="25"/>
        <v>0</v>
      </c>
      <c r="O240"/>
    </row>
    <row r="241" spans="1:15" ht="17.25" customHeight="1" x14ac:dyDescent="0.45">
      <c r="A241" s="65" t="s">
        <v>127</v>
      </c>
      <c r="B241" s="30">
        <v>0</v>
      </c>
      <c r="C241" s="30">
        <v>0</v>
      </c>
      <c r="D241" s="30">
        <v>0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14">
        <f>SUM(B241:M241)</f>
        <v>0</v>
      </c>
      <c r="O241"/>
    </row>
    <row r="242" spans="1:15" ht="17.25" customHeight="1" x14ac:dyDescent="0.45">
      <c r="A242" s="65" t="s">
        <v>128</v>
      </c>
      <c r="B242" s="30">
        <v>0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14">
        <f t="shared" ref="N242:N255" si="26">SUM(B242:M242)</f>
        <v>0</v>
      </c>
      <c r="O242"/>
    </row>
    <row r="243" spans="1:15" ht="17.25" customHeight="1" x14ac:dyDescent="0.45">
      <c r="A243" s="65" t="s">
        <v>129</v>
      </c>
      <c r="B243" s="30">
        <v>0</v>
      </c>
      <c r="C243" s="30">
        <v>0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14">
        <f t="shared" si="26"/>
        <v>0</v>
      </c>
      <c r="O243"/>
    </row>
    <row r="244" spans="1:15" ht="17.25" customHeight="1" x14ac:dyDescent="0.45">
      <c r="A244" s="65" t="s">
        <v>130</v>
      </c>
      <c r="B244" s="30">
        <v>0</v>
      </c>
      <c r="C244" s="30">
        <v>0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14">
        <f t="shared" si="26"/>
        <v>0</v>
      </c>
      <c r="O244"/>
    </row>
    <row r="245" spans="1:15" ht="17.25" customHeight="1" x14ac:dyDescent="0.45">
      <c r="A245" s="65" t="s">
        <v>131</v>
      </c>
      <c r="B245" s="30">
        <v>0</v>
      </c>
      <c r="C245" s="30">
        <v>0</v>
      </c>
      <c r="D245" s="30">
        <v>0</v>
      </c>
      <c r="E245" s="30">
        <v>0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14">
        <f t="shared" si="26"/>
        <v>0</v>
      </c>
      <c r="O245"/>
    </row>
    <row r="246" spans="1:15" ht="17.25" customHeight="1" x14ac:dyDescent="0.45">
      <c r="A246" s="65" t="s">
        <v>132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14">
        <f t="shared" si="26"/>
        <v>0</v>
      </c>
      <c r="O246"/>
    </row>
    <row r="247" spans="1:15" ht="14.25" x14ac:dyDescent="0.45">
      <c r="A247" s="59" t="s">
        <v>133</v>
      </c>
      <c r="B247" s="30">
        <v>0</v>
      </c>
      <c r="C247" s="30">
        <v>0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14">
        <f t="shared" si="26"/>
        <v>0</v>
      </c>
      <c r="O247"/>
    </row>
    <row r="248" spans="1:15" ht="14.25" x14ac:dyDescent="0.45">
      <c r="A248" s="59" t="s">
        <v>134</v>
      </c>
      <c r="B248" s="30">
        <v>0</v>
      </c>
      <c r="C248" s="30">
        <v>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14">
        <f t="shared" si="26"/>
        <v>0</v>
      </c>
      <c r="O248"/>
    </row>
    <row r="249" spans="1:15" ht="14.25" x14ac:dyDescent="0.45">
      <c r="A249" s="59" t="s">
        <v>135</v>
      </c>
      <c r="B249" s="30">
        <v>0</v>
      </c>
      <c r="C249" s="30">
        <v>0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14">
        <f t="shared" si="26"/>
        <v>0</v>
      </c>
      <c r="O249"/>
    </row>
    <row r="250" spans="1:15" ht="14.25" x14ac:dyDescent="0.45">
      <c r="A250" s="59" t="s">
        <v>136</v>
      </c>
      <c r="B250" s="30">
        <v>0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14">
        <f t="shared" si="26"/>
        <v>0</v>
      </c>
      <c r="O250"/>
    </row>
    <row r="251" spans="1:15" ht="14.25" x14ac:dyDescent="0.45">
      <c r="A251" s="59" t="s">
        <v>137</v>
      </c>
      <c r="B251" s="30">
        <v>0</v>
      </c>
      <c r="C251" s="30">
        <v>0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14">
        <f t="shared" si="26"/>
        <v>0</v>
      </c>
      <c r="O251"/>
    </row>
    <row r="252" spans="1:15" ht="14.25" x14ac:dyDescent="0.45">
      <c r="A252" s="59" t="s">
        <v>138</v>
      </c>
      <c r="B252" s="30">
        <v>0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14">
        <f t="shared" si="26"/>
        <v>0</v>
      </c>
      <c r="O252"/>
    </row>
    <row r="253" spans="1:15" ht="14.25" x14ac:dyDescent="0.45">
      <c r="A253" s="59" t="s">
        <v>139</v>
      </c>
      <c r="B253" s="30">
        <v>0</v>
      </c>
      <c r="C253" s="30">
        <v>0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14">
        <f t="shared" si="26"/>
        <v>0</v>
      </c>
      <c r="O253"/>
    </row>
    <row r="254" spans="1:15" ht="14.25" x14ac:dyDescent="0.45">
      <c r="A254" s="59" t="s">
        <v>140</v>
      </c>
      <c r="B254" s="30">
        <v>0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14">
        <f t="shared" si="26"/>
        <v>0</v>
      </c>
      <c r="O254"/>
    </row>
    <row r="255" spans="1:15" ht="14.25" x14ac:dyDescent="0.45">
      <c r="A255" s="59" t="s">
        <v>141</v>
      </c>
      <c r="B255" s="30">
        <v>0</v>
      </c>
      <c r="C255" s="30">
        <v>0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14">
        <f t="shared" si="26"/>
        <v>0</v>
      </c>
      <c r="O255"/>
    </row>
    <row r="256" spans="1:15" x14ac:dyDescent="0.35">
      <c r="A256" s="15" t="s">
        <v>28</v>
      </c>
      <c r="B256" s="30">
        <f>SUM(B225:B255)</f>
        <v>0</v>
      </c>
      <c r="C256" s="30">
        <f>SUM(C225:C255)</f>
        <v>0</v>
      </c>
      <c r="D256" s="30">
        <f t="shared" ref="D256:M256" si="27">SUM(D225:D255)</f>
        <v>0</v>
      </c>
      <c r="E256" s="30">
        <f t="shared" si="27"/>
        <v>0</v>
      </c>
      <c r="F256" s="30">
        <f t="shared" si="27"/>
        <v>0</v>
      </c>
      <c r="G256" s="30">
        <f t="shared" si="27"/>
        <v>0</v>
      </c>
      <c r="H256" s="30">
        <f t="shared" si="27"/>
        <v>0</v>
      </c>
      <c r="I256" s="30">
        <f t="shared" si="27"/>
        <v>0</v>
      </c>
      <c r="J256" s="30">
        <f t="shared" si="27"/>
        <v>0</v>
      </c>
      <c r="K256" s="30">
        <f t="shared" si="27"/>
        <v>0</v>
      </c>
      <c r="L256" s="30">
        <f t="shared" si="27"/>
        <v>0</v>
      </c>
      <c r="M256" s="30">
        <f t="shared" si="27"/>
        <v>0</v>
      </c>
      <c r="N256" s="14">
        <f>SUM(N225:N255)</f>
        <v>0</v>
      </c>
    </row>
    <row r="257" spans="1:15" x14ac:dyDescent="0.35">
      <c r="A257" s="15"/>
      <c r="N257" s="14"/>
    </row>
    <row r="258" spans="1:15" x14ac:dyDescent="0.35">
      <c r="A258" s="22" t="s">
        <v>29</v>
      </c>
      <c r="N258" s="14"/>
    </row>
    <row r="259" spans="1:15" ht="14.25" x14ac:dyDescent="0.45">
      <c r="A259" s="59" t="s">
        <v>111</v>
      </c>
      <c r="B259" s="30">
        <v>0</v>
      </c>
      <c r="C259" s="30">
        <v>0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14">
        <f>SUM(B259:M259)</f>
        <v>0</v>
      </c>
      <c r="O259"/>
    </row>
    <row r="260" spans="1:15" ht="14.25" x14ac:dyDescent="0.45">
      <c r="A260" s="59" t="s">
        <v>112</v>
      </c>
      <c r="B260" s="30">
        <v>0</v>
      </c>
      <c r="C260" s="30">
        <v>0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14">
        <f t="shared" ref="N260:N290" si="28">SUM(B260:M260)</f>
        <v>0</v>
      </c>
      <c r="O260"/>
    </row>
    <row r="261" spans="1:15" ht="14.25" x14ac:dyDescent="0.45">
      <c r="A261" s="59" t="s">
        <v>113</v>
      </c>
      <c r="B261" s="30">
        <v>0</v>
      </c>
      <c r="C261" s="30"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14">
        <f t="shared" si="28"/>
        <v>0</v>
      </c>
      <c r="O261"/>
    </row>
    <row r="262" spans="1:15" ht="14.25" x14ac:dyDescent="0.45">
      <c r="A262" s="59" t="s">
        <v>114</v>
      </c>
      <c r="B262" s="30">
        <v>0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14">
        <f t="shared" si="28"/>
        <v>0</v>
      </c>
      <c r="O262"/>
    </row>
    <row r="263" spans="1:15" ht="14.25" x14ac:dyDescent="0.45">
      <c r="A263" s="59" t="s">
        <v>115</v>
      </c>
      <c r="B263" s="30">
        <v>0</v>
      </c>
      <c r="C263" s="30">
        <v>0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14">
        <f t="shared" si="28"/>
        <v>0</v>
      </c>
      <c r="O263"/>
    </row>
    <row r="264" spans="1:15" ht="14.25" x14ac:dyDescent="0.45">
      <c r="A264" s="59" t="s">
        <v>116</v>
      </c>
      <c r="B264" s="30">
        <v>0</v>
      </c>
      <c r="C264" s="30">
        <v>0</v>
      </c>
      <c r="D264" s="30">
        <v>0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14">
        <f t="shared" si="28"/>
        <v>0</v>
      </c>
      <c r="O264"/>
    </row>
    <row r="265" spans="1:15" ht="14.25" x14ac:dyDescent="0.45">
      <c r="A265" s="59" t="s">
        <v>117</v>
      </c>
      <c r="B265" s="30">
        <v>0</v>
      </c>
      <c r="C265" s="30">
        <v>0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14">
        <f t="shared" si="28"/>
        <v>0</v>
      </c>
      <c r="O265"/>
    </row>
    <row r="266" spans="1:15" ht="14.25" x14ac:dyDescent="0.45">
      <c r="A266" s="59" t="s">
        <v>118</v>
      </c>
      <c r="B266" s="30">
        <v>0</v>
      </c>
      <c r="C266" s="30">
        <v>0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14">
        <f t="shared" si="28"/>
        <v>0</v>
      </c>
      <c r="O266"/>
    </row>
    <row r="267" spans="1:15" ht="14.25" x14ac:dyDescent="0.45">
      <c r="A267" s="59" t="s">
        <v>119</v>
      </c>
      <c r="B267" s="30">
        <v>0</v>
      </c>
      <c r="C267" s="30">
        <v>0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14">
        <f t="shared" si="28"/>
        <v>0</v>
      </c>
      <c r="O267"/>
    </row>
    <row r="268" spans="1:15" ht="14.25" x14ac:dyDescent="0.45">
      <c r="A268" s="59" t="s">
        <v>120</v>
      </c>
      <c r="B268" s="30">
        <v>0</v>
      </c>
      <c r="C268" s="30">
        <v>0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14">
        <f t="shared" si="28"/>
        <v>0</v>
      </c>
      <c r="O268"/>
    </row>
    <row r="269" spans="1:15" ht="14.25" x14ac:dyDescent="0.45">
      <c r="A269" s="59" t="s">
        <v>121</v>
      </c>
      <c r="B269" s="30">
        <v>0</v>
      </c>
      <c r="C269" s="30">
        <v>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14">
        <f t="shared" si="28"/>
        <v>0</v>
      </c>
      <c r="O269"/>
    </row>
    <row r="270" spans="1:15" ht="14.25" x14ac:dyDescent="0.45">
      <c r="A270" s="59" t="s">
        <v>122</v>
      </c>
      <c r="B270" s="30">
        <v>0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14">
        <f t="shared" si="28"/>
        <v>0</v>
      </c>
      <c r="O270"/>
    </row>
    <row r="271" spans="1:15" ht="14.25" x14ac:dyDescent="0.45">
      <c r="A271" s="65" t="s">
        <v>123</v>
      </c>
      <c r="B271" s="30">
        <v>0</v>
      </c>
      <c r="C271" s="30">
        <v>0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14">
        <f t="shared" si="28"/>
        <v>0</v>
      </c>
      <c r="O271" s="51"/>
    </row>
    <row r="272" spans="1:15" ht="14.25" x14ac:dyDescent="0.45">
      <c r="A272" s="65" t="s">
        <v>124</v>
      </c>
      <c r="B272" s="30">
        <v>0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14">
        <f t="shared" si="28"/>
        <v>0</v>
      </c>
      <c r="O272" s="51"/>
    </row>
    <row r="273" spans="1:15" ht="14.25" x14ac:dyDescent="0.45">
      <c r="A273" s="65" t="s">
        <v>125</v>
      </c>
      <c r="B273" s="30">
        <v>0</v>
      </c>
      <c r="C273" s="30">
        <v>0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14">
        <f t="shared" si="28"/>
        <v>0</v>
      </c>
      <c r="O273" s="51"/>
    </row>
    <row r="274" spans="1:15" ht="17.25" customHeight="1" x14ac:dyDescent="0.45">
      <c r="A274" s="65" t="s">
        <v>126</v>
      </c>
      <c r="B274" s="30">
        <v>0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14">
        <f t="shared" si="28"/>
        <v>0</v>
      </c>
      <c r="O274"/>
    </row>
    <row r="275" spans="1:15" ht="17.25" customHeight="1" x14ac:dyDescent="0.45">
      <c r="A275" s="65" t="s">
        <v>127</v>
      </c>
      <c r="B275" s="30">
        <v>0</v>
      </c>
      <c r="C275" s="30">
        <v>0</v>
      </c>
      <c r="D275" s="30">
        <v>0</v>
      </c>
      <c r="E275" s="30">
        <v>0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14">
        <f t="shared" si="28"/>
        <v>0</v>
      </c>
      <c r="O275"/>
    </row>
    <row r="276" spans="1:15" ht="17.25" customHeight="1" x14ac:dyDescent="0.45">
      <c r="A276" s="65" t="s">
        <v>128</v>
      </c>
      <c r="B276" s="30">
        <v>0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14">
        <f t="shared" si="28"/>
        <v>0</v>
      </c>
      <c r="O276"/>
    </row>
    <row r="277" spans="1:15" ht="17.25" customHeight="1" x14ac:dyDescent="0.45">
      <c r="A277" s="65" t="s">
        <v>129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14">
        <f t="shared" si="28"/>
        <v>0</v>
      </c>
      <c r="O277"/>
    </row>
    <row r="278" spans="1:15" ht="17.25" customHeight="1" x14ac:dyDescent="0.45">
      <c r="A278" s="65" t="s">
        <v>130</v>
      </c>
      <c r="B278" s="30">
        <v>0</v>
      </c>
      <c r="C278" s="30">
        <v>0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14">
        <f t="shared" si="28"/>
        <v>0</v>
      </c>
      <c r="O278"/>
    </row>
    <row r="279" spans="1:15" ht="17.25" customHeight="1" x14ac:dyDescent="0.45">
      <c r="A279" s="65" t="s">
        <v>131</v>
      </c>
      <c r="B279" s="30">
        <v>0</v>
      </c>
      <c r="C279" s="30">
        <v>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14">
        <f t="shared" si="28"/>
        <v>0</v>
      </c>
      <c r="O279"/>
    </row>
    <row r="280" spans="1:15" ht="17.25" customHeight="1" x14ac:dyDescent="0.45">
      <c r="A280" s="65" t="s">
        <v>132</v>
      </c>
      <c r="B280" s="30">
        <v>0</v>
      </c>
      <c r="C280" s="30">
        <v>0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14">
        <f t="shared" si="28"/>
        <v>0</v>
      </c>
      <c r="O280"/>
    </row>
    <row r="281" spans="1:15" ht="14.25" x14ac:dyDescent="0.45">
      <c r="A281" s="59" t="s">
        <v>133</v>
      </c>
      <c r="B281" s="30">
        <v>0</v>
      </c>
      <c r="C281" s="30">
        <v>0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14">
        <f t="shared" si="28"/>
        <v>0</v>
      </c>
      <c r="O281"/>
    </row>
    <row r="282" spans="1:15" ht="14.25" x14ac:dyDescent="0.45">
      <c r="A282" s="59" t="s">
        <v>134</v>
      </c>
      <c r="B282" s="30">
        <v>0</v>
      </c>
      <c r="C282" s="30">
        <v>0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14">
        <f t="shared" si="28"/>
        <v>0</v>
      </c>
      <c r="O282"/>
    </row>
    <row r="283" spans="1:15" ht="14.25" x14ac:dyDescent="0.45">
      <c r="A283" s="59" t="s">
        <v>135</v>
      </c>
      <c r="B283" s="30">
        <v>0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14">
        <f t="shared" si="28"/>
        <v>0</v>
      </c>
      <c r="O283"/>
    </row>
    <row r="284" spans="1:15" ht="14.25" x14ac:dyDescent="0.45">
      <c r="A284" s="59" t="s">
        <v>136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14">
        <f t="shared" si="28"/>
        <v>0</v>
      </c>
      <c r="O284"/>
    </row>
    <row r="285" spans="1:15" ht="14.25" x14ac:dyDescent="0.45">
      <c r="A285" s="59" t="s">
        <v>137</v>
      </c>
      <c r="B285" s="30">
        <v>0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14">
        <f t="shared" si="28"/>
        <v>0</v>
      </c>
      <c r="O285"/>
    </row>
    <row r="286" spans="1:15" ht="14.25" x14ac:dyDescent="0.45">
      <c r="A286" s="59" t="s">
        <v>138</v>
      </c>
      <c r="B286" s="30">
        <v>0</v>
      </c>
      <c r="C286" s="30">
        <v>0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14">
        <f t="shared" si="28"/>
        <v>0</v>
      </c>
      <c r="O286"/>
    </row>
    <row r="287" spans="1:15" ht="14.25" x14ac:dyDescent="0.45">
      <c r="A287" s="59" t="s">
        <v>139</v>
      </c>
      <c r="B287" s="30">
        <v>0</v>
      </c>
      <c r="C287" s="30">
        <v>0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14">
        <f t="shared" si="28"/>
        <v>0</v>
      </c>
      <c r="O287"/>
    </row>
    <row r="288" spans="1:15" ht="14.25" x14ac:dyDescent="0.45">
      <c r="A288" s="59" t="s">
        <v>140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14">
        <f t="shared" si="28"/>
        <v>0</v>
      </c>
      <c r="O288"/>
    </row>
    <row r="289" spans="1:15" ht="14.25" x14ac:dyDescent="0.45">
      <c r="A289" s="59" t="s">
        <v>141</v>
      </c>
      <c r="B289" s="30">
        <v>0</v>
      </c>
      <c r="C289" s="30">
        <v>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14">
        <f t="shared" si="28"/>
        <v>0</v>
      </c>
      <c r="O289"/>
    </row>
    <row r="290" spans="1:15" x14ac:dyDescent="0.35">
      <c r="A290" s="15" t="s">
        <v>28</v>
      </c>
      <c r="B290" s="30">
        <f>SUM(B259:B289)</f>
        <v>0</v>
      </c>
      <c r="C290" s="30">
        <f t="shared" ref="C290:M290" si="29">SUM(C259:C289)</f>
        <v>0</v>
      </c>
      <c r="D290" s="30">
        <f t="shared" si="29"/>
        <v>0</v>
      </c>
      <c r="E290" s="30">
        <f t="shared" si="29"/>
        <v>0</v>
      </c>
      <c r="F290" s="30">
        <f t="shared" si="29"/>
        <v>0</v>
      </c>
      <c r="G290" s="30">
        <f t="shared" si="29"/>
        <v>0</v>
      </c>
      <c r="H290" s="30">
        <f t="shared" si="29"/>
        <v>0</v>
      </c>
      <c r="I290" s="30">
        <f t="shared" si="29"/>
        <v>0</v>
      </c>
      <c r="J290" s="30">
        <f t="shared" si="29"/>
        <v>0</v>
      </c>
      <c r="K290" s="30">
        <f t="shared" si="29"/>
        <v>0</v>
      </c>
      <c r="L290" s="30">
        <f t="shared" si="29"/>
        <v>0</v>
      </c>
      <c r="M290" s="30">
        <f t="shared" si="29"/>
        <v>0</v>
      </c>
      <c r="N290" s="14">
        <f t="shared" si="28"/>
        <v>0</v>
      </c>
    </row>
    <row r="291" spans="1:15" x14ac:dyDescent="0.35">
      <c r="A291" s="15"/>
      <c r="N291" s="14"/>
    </row>
    <row r="292" spans="1:15" ht="15.4" thickBot="1" x14ac:dyDescent="0.45">
      <c r="A292" s="19" t="s">
        <v>15</v>
      </c>
      <c r="B292" s="34">
        <f t="shared" ref="B292:M292" si="30">+B290+B256+B222</f>
        <v>29815</v>
      </c>
      <c r="C292" s="34">
        <f t="shared" si="30"/>
        <v>0</v>
      </c>
      <c r="D292" s="34">
        <f t="shared" si="30"/>
        <v>0</v>
      </c>
      <c r="E292" s="34">
        <f t="shared" si="30"/>
        <v>0</v>
      </c>
      <c r="F292" s="34">
        <f t="shared" si="30"/>
        <v>0</v>
      </c>
      <c r="G292" s="34">
        <f t="shared" si="30"/>
        <v>0</v>
      </c>
      <c r="H292" s="34">
        <f t="shared" si="30"/>
        <v>0</v>
      </c>
      <c r="I292" s="34">
        <f t="shared" si="30"/>
        <v>0</v>
      </c>
      <c r="J292" s="34">
        <f t="shared" si="30"/>
        <v>0</v>
      </c>
      <c r="K292" s="34">
        <f t="shared" si="30"/>
        <v>0</v>
      </c>
      <c r="L292" s="34">
        <f t="shared" si="30"/>
        <v>0</v>
      </c>
      <c r="M292" s="34">
        <f t="shared" si="30"/>
        <v>0</v>
      </c>
      <c r="N292" s="20">
        <f>+N290+N223+N256+N222</f>
        <v>29815</v>
      </c>
    </row>
    <row r="293" spans="1:15" ht="15.4" thickBot="1" x14ac:dyDescent="0.45">
      <c r="A293" s="4"/>
    </row>
    <row r="294" spans="1:15" ht="13.15" x14ac:dyDescent="0.4">
      <c r="A294" s="5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7" t="s">
        <v>0</v>
      </c>
    </row>
    <row r="295" spans="1:15" ht="13.5" thickBot="1" x14ac:dyDescent="0.45">
      <c r="A295" s="21" t="s">
        <v>105</v>
      </c>
      <c r="B295" s="33" t="s">
        <v>2</v>
      </c>
      <c r="C295" s="33" t="s">
        <v>3</v>
      </c>
      <c r="D295" s="33" t="s">
        <v>4</v>
      </c>
      <c r="E295" s="33" t="s">
        <v>5</v>
      </c>
      <c r="F295" s="33" t="s">
        <v>6</v>
      </c>
      <c r="G295" s="33" t="s">
        <v>7</v>
      </c>
      <c r="H295" s="33" t="s">
        <v>8</v>
      </c>
      <c r="I295" s="33" t="s">
        <v>9</v>
      </c>
      <c r="J295" s="33" t="s">
        <v>10</v>
      </c>
      <c r="K295" s="33" t="s">
        <v>11</v>
      </c>
      <c r="L295" s="33" t="s">
        <v>12</v>
      </c>
      <c r="M295" s="33" t="s">
        <v>13</v>
      </c>
      <c r="N295" s="10" t="s">
        <v>14</v>
      </c>
    </row>
    <row r="296" spans="1:15" ht="13.15" x14ac:dyDescent="0.4">
      <c r="A296" s="60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52"/>
    </row>
    <row r="297" spans="1:15" x14ac:dyDescent="0.35">
      <c r="A297" s="22" t="s">
        <v>31</v>
      </c>
      <c r="B297" s="30">
        <f>-383-B322-B347</f>
        <v>-383</v>
      </c>
      <c r="C297" s="30">
        <f t="shared" ref="C297:M297" si="31">0-C322-C347</f>
        <v>0</v>
      </c>
      <c r="D297" s="30">
        <f t="shared" si="31"/>
        <v>0</v>
      </c>
      <c r="E297" s="30">
        <f t="shared" si="31"/>
        <v>0</v>
      </c>
      <c r="F297" s="30">
        <f t="shared" si="31"/>
        <v>0</v>
      </c>
      <c r="G297" s="30">
        <f t="shared" si="31"/>
        <v>0</v>
      </c>
      <c r="H297" s="30">
        <f t="shared" si="31"/>
        <v>0</v>
      </c>
      <c r="I297" s="30">
        <f t="shared" si="31"/>
        <v>0</v>
      </c>
      <c r="J297" s="30">
        <f t="shared" si="31"/>
        <v>0</v>
      </c>
      <c r="K297" s="30">
        <f t="shared" si="31"/>
        <v>0</v>
      </c>
      <c r="L297" s="30">
        <f t="shared" si="31"/>
        <v>0</v>
      </c>
      <c r="M297" s="30">
        <f t="shared" si="31"/>
        <v>0</v>
      </c>
      <c r="N297" s="14">
        <f>SUM(B297:M297)</f>
        <v>-383</v>
      </c>
    </row>
    <row r="298" spans="1:15" x14ac:dyDescent="0.35">
      <c r="A298" s="15" t="s">
        <v>49</v>
      </c>
      <c r="N298" s="14">
        <f>SUM(B298:M298)</f>
        <v>0</v>
      </c>
    </row>
    <row r="299" spans="1:15" x14ac:dyDescent="0.35">
      <c r="A299" s="22" t="s">
        <v>30</v>
      </c>
      <c r="N299" s="14"/>
    </row>
    <row r="300" spans="1:15" ht="14.25" x14ac:dyDescent="0.45">
      <c r="A300" s="59" t="s">
        <v>73</v>
      </c>
      <c r="B300" s="30">
        <v>0</v>
      </c>
      <c r="C300" s="30">
        <v>0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14">
        <f t="shared" ref="N300:N315" si="32">SUM(B300:M300)</f>
        <v>0</v>
      </c>
      <c r="O300"/>
    </row>
    <row r="301" spans="1:15" ht="14.25" x14ac:dyDescent="0.45">
      <c r="A301" s="59" t="s">
        <v>74</v>
      </c>
      <c r="B301" s="30">
        <v>0</v>
      </c>
      <c r="C301" s="30">
        <v>0</v>
      </c>
      <c r="D301" s="30">
        <v>0</v>
      </c>
      <c r="E301" s="30">
        <v>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14">
        <f t="shared" si="32"/>
        <v>0</v>
      </c>
      <c r="O301"/>
    </row>
    <row r="302" spans="1:15" ht="14.25" x14ac:dyDescent="0.45">
      <c r="A302" s="59" t="s">
        <v>75</v>
      </c>
      <c r="B302" s="30">
        <v>0</v>
      </c>
      <c r="C302" s="30">
        <v>0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14">
        <f t="shared" si="32"/>
        <v>0</v>
      </c>
      <c r="O302"/>
    </row>
    <row r="303" spans="1:15" ht="14.25" x14ac:dyDescent="0.45">
      <c r="A303" s="59" t="s">
        <v>76</v>
      </c>
      <c r="B303" s="30">
        <v>0</v>
      </c>
      <c r="C303" s="30">
        <v>0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14">
        <f t="shared" si="32"/>
        <v>0</v>
      </c>
      <c r="O303"/>
    </row>
    <row r="304" spans="1:15" ht="14.25" x14ac:dyDescent="0.45">
      <c r="A304" s="59" t="s">
        <v>77</v>
      </c>
      <c r="B304" s="30">
        <v>0</v>
      </c>
      <c r="C304" s="30">
        <v>0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14">
        <f t="shared" si="32"/>
        <v>0</v>
      </c>
      <c r="O304"/>
    </row>
    <row r="305" spans="1:15" ht="14.25" x14ac:dyDescent="0.45">
      <c r="A305" s="59" t="s">
        <v>78</v>
      </c>
      <c r="B305" s="30">
        <v>0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14">
        <f t="shared" si="32"/>
        <v>0</v>
      </c>
      <c r="O305"/>
    </row>
    <row r="306" spans="1:15" ht="14.25" x14ac:dyDescent="0.45">
      <c r="A306" s="59" t="s">
        <v>79</v>
      </c>
      <c r="B306" s="30">
        <v>0</v>
      </c>
      <c r="C306" s="30">
        <v>0</v>
      </c>
      <c r="D306" s="30">
        <v>0</v>
      </c>
      <c r="E306" s="30">
        <v>0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14">
        <f t="shared" si="32"/>
        <v>0</v>
      </c>
      <c r="O306"/>
    </row>
    <row r="307" spans="1:15" ht="14.25" x14ac:dyDescent="0.45">
      <c r="A307" s="59" t="s">
        <v>80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14">
        <f t="shared" si="32"/>
        <v>0</v>
      </c>
      <c r="O307"/>
    </row>
    <row r="308" spans="1:15" ht="14.25" x14ac:dyDescent="0.45">
      <c r="A308" s="59" t="s">
        <v>81</v>
      </c>
      <c r="B308" s="30">
        <v>0</v>
      </c>
      <c r="C308" s="30">
        <v>0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14">
        <f t="shared" si="32"/>
        <v>0</v>
      </c>
      <c r="O308"/>
    </row>
    <row r="309" spans="1:15" ht="14.25" x14ac:dyDescent="0.45">
      <c r="A309" s="59" t="s">
        <v>83</v>
      </c>
      <c r="B309" s="30">
        <v>0</v>
      </c>
      <c r="C309" s="30">
        <v>0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14">
        <f t="shared" si="32"/>
        <v>0</v>
      </c>
      <c r="O309"/>
    </row>
    <row r="310" spans="1:15" ht="14.25" x14ac:dyDescent="0.45">
      <c r="A310" s="59" t="s">
        <v>84</v>
      </c>
      <c r="B310" s="30">
        <v>0</v>
      </c>
      <c r="C310" s="30">
        <v>0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14">
        <f t="shared" si="32"/>
        <v>0</v>
      </c>
      <c r="O310"/>
    </row>
    <row r="311" spans="1:15" ht="14.25" x14ac:dyDescent="0.45">
      <c r="A311" s="59" t="s">
        <v>85</v>
      </c>
      <c r="B311" s="30">
        <v>0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14">
        <f t="shared" si="32"/>
        <v>0</v>
      </c>
      <c r="O311"/>
    </row>
    <row r="312" spans="1:15" ht="17.25" customHeight="1" x14ac:dyDescent="0.45">
      <c r="A312" s="65" t="s">
        <v>86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14">
        <f t="shared" si="32"/>
        <v>0</v>
      </c>
      <c r="O312"/>
    </row>
    <row r="313" spans="1:15" ht="17.25" customHeight="1" x14ac:dyDescent="0.45">
      <c r="A313" s="65" t="s">
        <v>88</v>
      </c>
      <c r="B313" s="30">
        <v>0</v>
      </c>
      <c r="C313" s="30">
        <v>0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14">
        <f t="shared" si="32"/>
        <v>0</v>
      </c>
      <c r="O313"/>
    </row>
    <row r="314" spans="1:15" ht="17.25" customHeight="1" x14ac:dyDescent="0.45">
      <c r="A314" s="65" t="s">
        <v>89</v>
      </c>
      <c r="B314" s="30">
        <v>0</v>
      </c>
      <c r="C314" s="30">
        <v>0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14">
        <f t="shared" si="32"/>
        <v>0</v>
      </c>
      <c r="O314"/>
    </row>
    <row r="315" spans="1:15" ht="17.25" customHeight="1" x14ac:dyDescent="0.45">
      <c r="A315" s="65" t="s">
        <v>90</v>
      </c>
      <c r="B315" s="30">
        <v>0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14">
        <f t="shared" si="32"/>
        <v>0</v>
      </c>
      <c r="O315"/>
    </row>
    <row r="316" spans="1:15" ht="17.25" customHeight="1" x14ac:dyDescent="0.45">
      <c r="A316" s="65" t="s">
        <v>96</v>
      </c>
      <c r="B316" s="30">
        <v>0</v>
      </c>
      <c r="C316" s="30">
        <v>0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14">
        <f>SUM(B316:M316)</f>
        <v>0</v>
      </c>
      <c r="O316"/>
    </row>
    <row r="317" spans="1:15" ht="17.25" customHeight="1" x14ac:dyDescent="0.45">
      <c r="A317" s="65" t="s">
        <v>91</v>
      </c>
      <c r="B317" s="30">
        <v>0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14">
        <f t="shared" ref="N317:N321" si="33">SUM(B317:M317)</f>
        <v>0</v>
      </c>
      <c r="O317"/>
    </row>
    <row r="318" spans="1:15" ht="17.25" customHeight="1" x14ac:dyDescent="0.45">
      <c r="A318" s="65" t="s">
        <v>95</v>
      </c>
      <c r="B318" s="30">
        <v>0</v>
      </c>
      <c r="C318" s="30">
        <v>0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14">
        <f t="shared" si="33"/>
        <v>0</v>
      </c>
      <c r="O318"/>
    </row>
    <row r="319" spans="1:15" ht="17.25" customHeight="1" x14ac:dyDescent="0.45">
      <c r="A319" s="65" t="s">
        <v>97</v>
      </c>
      <c r="B319" s="30">
        <v>0</v>
      </c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14">
        <f t="shared" si="33"/>
        <v>0</v>
      </c>
      <c r="O319"/>
    </row>
    <row r="320" spans="1:15" ht="17.25" customHeight="1" x14ac:dyDescent="0.45">
      <c r="A320" s="65" t="s">
        <v>98</v>
      </c>
      <c r="B320" s="30">
        <v>0</v>
      </c>
      <c r="C320" s="30">
        <v>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14">
        <f t="shared" si="33"/>
        <v>0</v>
      </c>
      <c r="O320"/>
    </row>
    <row r="321" spans="1:15" ht="17.25" customHeight="1" x14ac:dyDescent="0.45">
      <c r="A321" s="65" t="s">
        <v>100</v>
      </c>
      <c r="B321" s="30">
        <v>0</v>
      </c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14">
        <f t="shared" si="33"/>
        <v>0</v>
      </c>
      <c r="O321"/>
    </row>
    <row r="322" spans="1:15" x14ac:dyDescent="0.35">
      <c r="A322" s="15" t="s">
        <v>28</v>
      </c>
      <c r="B322" s="30">
        <f>SUM(B300:B321)</f>
        <v>0</v>
      </c>
      <c r="C322" s="30">
        <f t="shared" ref="C322:N322" si="34">SUM(C300:C321)</f>
        <v>0</v>
      </c>
      <c r="D322" s="30">
        <f t="shared" si="34"/>
        <v>0</v>
      </c>
      <c r="E322" s="30">
        <f t="shared" si="34"/>
        <v>0</v>
      </c>
      <c r="F322" s="30">
        <f t="shared" si="34"/>
        <v>0</v>
      </c>
      <c r="G322" s="30">
        <f t="shared" si="34"/>
        <v>0</v>
      </c>
      <c r="H322" s="30">
        <f t="shared" si="34"/>
        <v>0</v>
      </c>
      <c r="I322" s="30">
        <f t="shared" si="34"/>
        <v>0</v>
      </c>
      <c r="J322" s="30">
        <f t="shared" si="34"/>
        <v>0</v>
      </c>
      <c r="K322" s="30">
        <f t="shared" si="34"/>
        <v>0</v>
      </c>
      <c r="L322" s="30">
        <f t="shared" si="34"/>
        <v>0</v>
      </c>
      <c r="M322" s="30">
        <f t="shared" si="34"/>
        <v>0</v>
      </c>
      <c r="N322" s="14">
        <f t="shared" si="34"/>
        <v>0</v>
      </c>
    </row>
    <row r="323" spans="1:15" x14ac:dyDescent="0.35">
      <c r="A323" s="15"/>
      <c r="N323" s="14"/>
    </row>
    <row r="324" spans="1:15" x14ac:dyDescent="0.35">
      <c r="A324" s="22" t="s">
        <v>29</v>
      </c>
      <c r="N324" s="14"/>
    </row>
    <row r="325" spans="1:15" ht="14.25" x14ac:dyDescent="0.45">
      <c r="A325" s="59" t="s">
        <v>73</v>
      </c>
      <c r="B325" s="30">
        <v>0</v>
      </c>
      <c r="C325" s="30">
        <v>0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14">
        <f t="shared" ref="N325:N339" si="35">SUM(B325:M325)</f>
        <v>0</v>
      </c>
      <c r="O325"/>
    </row>
    <row r="326" spans="1:15" ht="14.25" x14ac:dyDescent="0.45">
      <c r="A326" s="59" t="s">
        <v>74</v>
      </c>
      <c r="B326" s="30">
        <v>0</v>
      </c>
      <c r="C326" s="30">
        <v>0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14">
        <f t="shared" si="35"/>
        <v>0</v>
      </c>
      <c r="O326"/>
    </row>
    <row r="327" spans="1:15" ht="14.25" x14ac:dyDescent="0.45">
      <c r="A327" s="59" t="s">
        <v>75</v>
      </c>
      <c r="B327" s="30">
        <v>0</v>
      </c>
      <c r="C327" s="30">
        <v>0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14">
        <f t="shared" si="35"/>
        <v>0</v>
      </c>
      <c r="O327"/>
    </row>
    <row r="328" spans="1:15" ht="14.25" x14ac:dyDescent="0.45">
      <c r="A328" s="59" t="s">
        <v>76</v>
      </c>
      <c r="B328" s="30">
        <v>0</v>
      </c>
      <c r="C328" s="30">
        <v>0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14">
        <f t="shared" si="35"/>
        <v>0</v>
      </c>
      <c r="O328"/>
    </row>
    <row r="329" spans="1:15" ht="14.25" x14ac:dyDescent="0.45">
      <c r="A329" s="59" t="s">
        <v>77</v>
      </c>
      <c r="B329" s="30">
        <v>0</v>
      </c>
      <c r="C329" s="30">
        <v>0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14">
        <f t="shared" si="35"/>
        <v>0</v>
      </c>
      <c r="O329"/>
    </row>
    <row r="330" spans="1:15" ht="14.25" x14ac:dyDescent="0.45">
      <c r="A330" s="59" t="s">
        <v>78</v>
      </c>
      <c r="B330" s="30">
        <v>0</v>
      </c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14">
        <f t="shared" si="35"/>
        <v>0</v>
      </c>
      <c r="O330"/>
    </row>
    <row r="331" spans="1:15" ht="14.25" x14ac:dyDescent="0.45">
      <c r="A331" s="59" t="s">
        <v>79</v>
      </c>
      <c r="B331" s="30">
        <v>0</v>
      </c>
      <c r="C331" s="30">
        <v>0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14">
        <f t="shared" si="35"/>
        <v>0</v>
      </c>
      <c r="O331"/>
    </row>
    <row r="332" spans="1:15" ht="14.25" x14ac:dyDescent="0.45">
      <c r="A332" s="59" t="s">
        <v>80</v>
      </c>
      <c r="B332" s="30">
        <v>0</v>
      </c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14">
        <f t="shared" si="35"/>
        <v>0</v>
      </c>
      <c r="O332"/>
    </row>
    <row r="333" spans="1:15" ht="14.25" x14ac:dyDescent="0.45">
      <c r="A333" s="59" t="s">
        <v>81</v>
      </c>
      <c r="B333" s="30">
        <v>0</v>
      </c>
      <c r="C333" s="30">
        <v>0</v>
      </c>
      <c r="D333" s="30">
        <v>0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14">
        <f t="shared" si="35"/>
        <v>0</v>
      </c>
      <c r="O333"/>
    </row>
    <row r="334" spans="1:15" ht="14.25" x14ac:dyDescent="0.45">
      <c r="A334" s="59" t="s">
        <v>83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14">
        <f t="shared" si="35"/>
        <v>0</v>
      </c>
      <c r="O334"/>
    </row>
    <row r="335" spans="1:15" ht="14.25" x14ac:dyDescent="0.45">
      <c r="A335" s="59" t="s">
        <v>84</v>
      </c>
      <c r="B335" s="30">
        <v>0</v>
      </c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14">
        <f t="shared" si="35"/>
        <v>0</v>
      </c>
      <c r="O335"/>
    </row>
    <row r="336" spans="1:15" ht="14.25" x14ac:dyDescent="0.45">
      <c r="A336" s="59" t="s">
        <v>85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14">
        <f t="shared" si="35"/>
        <v>0</v>
      </c>
      <c r="O336"/>
    </row>
    <row r="337" spans="1:15" ht="14.25" x14ac:dyDescent="0.45">
      <c r="A337" s="65" t="s">
        <v>86</v>
      </c>
      <c r="B337" s="30">
        <v>0</v>
      </c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14">
        <f t="shared" si="35"/>
        <v>0</v>
      </c>
      <c r="O337" s="51"/>
    </row>
    <row r="338" spans="1:15" ht="14.25" x14ac:dyDescent="0.45">
      <c r="A338" s="65" t="s">
        <v>88</v>
      </c>
      <c r="B338" s="30">
        <v>0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14">
        <f t="shared" si="35"/>
        <v>0</v>
      </c>
      <c r="O338" s="51"/>
    </row>
    <row r="339" spans="1:15" ht="14.25" x14ac:dyDescent="0.45">
      <c r="A339" s="65" t="s">
        <v>89</v>
      </c>
      <c r="B339" s="30">
        <v>0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14">
        <f t="shared" si="35"/>
        <v>0</v>
      </c>
      <c r="O339" s="51"/>
    </row>
    <row r="340" spans="1:15" ht="17.25" customHeight="1" x14ac:dyDescent="0.45">
      <c r="A340" s="65" t="s">
        <v>90</v>
      </c>
      <c r="B340" s="30">
        <v>0</v>
      </c>
      <c r="C340" s="30">
        <v>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14">
        <f>SUM(B340:M340)</f>
        <v>0</v>
      </c>
      <c r="O340"/>
    </row>
    <row r="341" spans="1:15" ht="17.25" customHeight="1" x14ac:dyDescent="0.45">
      <c r="A341" s="65" t="s">
        <v>96</v>
      </c>
      <c r="B341" s="30">
        <v>0</v>
      </c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14">
        <f>SUM(B341:M341)</f>
        <v>0</v>
      </c>
      <c r="O341"/>
    </row>
    <row r="342" spans="1:15" ht="17.25" customHeight="1" x14ac:dyDescent="0.45">
      <c r="A342" s="65" t="s">
        <v>91</v>
      </c>
      <c r="B342" s="30">
        <v>0</v>
      </c>
      <c r="C342" s="30">
        <v>0</v>
      </c>
      <c r="D342" s="30">
        <v>0</v>
      </c>
      <c r="E342" s="30">
        <v>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14">
        <f>SUM(B342:M342)</f>
        <v>0</v>
      </c>
      <c r="O342"/>
    </row>
    <row r="343" spans="1:15" ht="17.25" customHeight="1" x14ac:dyDescent="0.45">
      <c r="A343" s="65" t="s">
        <v>95</v>
      </c>
      <c r="B343" s="30">
        <v>0</v>
      </c>
      <c r="C343" s="30">
        <v>0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14">
        <f t="shared" ref="N343:N346" si="36">SUM(B343:M343)</f>
        <v>0</v>
      </c>
      <c r="O343"/>
    </row>
    <row r="344" spans="1:15" ht="17.25" customHeight="1" x14ac:dyDescent="0.45">
      <c r="A344" s="65" t="s">
        <v>97</v>
      </c>
      <c r="B344" s="30">
        <v>0</v>
      </c>
      <c r="C344" s="30">
        <v>0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14">
        <f t="shared" si="36"/>
        <v>0</v>
      </c>
      <c r="O344"/>
    </row>
    <row r="345" spans="1:15" ht="17.25" customHeight="1" x14ac:dyDescent="0.45">
      <c r="A345" s="65" t="s">
        <v>98</v>
      </c>
      <c r="B345" s="30">
        <v>0</v>
      </c>
      <c r="C345" s="30">
        <v>0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14">
        <f t="shared" si="36"/>
        <v>0</v>
      </c>
      <c r="O345"/>
    </row>
    <row r="346" spans="1:15" ht="17.25" customHeight="1" x14ac:dyDescent="0.45">
      <c r="A346" s="65" t="s">
        <v>100</v>
      </c>
      <c r="B346" s="30">
        <v>0</v>
      </c>
      <c r="C346" s="30">
        <v>0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14">
        <f t="shared" si="36"/>
        <v>0</v>
      </c>
      <c r="O346"/>
    </row>
    <row r="347" spans="1:15" x14ac:dyDescent="0.35">
      <c r="A347" s="15" t="s">
        <v>28</v>
      </c>
      <c r="B347" s="30">
        <f>SUM(B325:B346)</f>
        <v>0</v>
      </c>
      <c r="C347" s="30">
        <f t="shared" ref="C347:N347" si="37">SUM(C325:C346)</f>
        <v>0</v>
      </c>
      <c r="D347" s="30">
        <f t="shared" si="37"/>
        <v>0</v>
      </c>
      <c r="E347" s="30">
        <f t="shared" si="37"/>
        <v>0</v>
      </c>
      <c r="F347" s="30">
        <f t="shared" si="37"/>
        <v>0</v>
      </c>
      <c r="G347" s="30">
        <f t="shared" si="37"/>
        <v>0</v>
      </c>
      <c r="H347" s="30">
        <f t="shared" si="37"/>
        <v>0</v>
      </c>
      <c r="I347" s="30">
        <f t="shared" si="37"/>
        <v>0</v>
      </c>
      <c r="J347" s="30">
        <f t="shared" si="37"/>
        <v>0</v>
      </c>
      <c r="K347" s="30">
        <f t="shared" si="37"/>
        <v>0</v>
      </c>
      <c r="L347" s="30">
        <f t="shared" si="37"/>
        <v>0</v>
      </c>
      <c r="M347" s="30">
        <f t="shared" si="37"/>
        <v>0</v>
      </c>
      <c r="N347" s="14">
        <f t="shared" si="37"/>
        <v>0</v>
      </c>
    </row>
    <row r="348" spans="1:15" x14ac:dyDescent="0.35">
      <c r="A348" s="15"/>
      <c r="N348" s="14"/>
    </row>
    <row r="349" spans="1:15" ht="15.4" thickBot="1" x14ac:dyDescent="0.45">
      <c r="A349" s="19" t="s">
        <v>15</v>
      </c>
      <c r="B349" s="34">
        <f t="shared" ref="B349:M349" si="38">+B347+B322+B297</f>
        <v>-383</v>
      </c>
      <c r="C349" s="34">
        <f t="shared" si="38"/>
        <v>0</v>
      </c>
      <c r="D349" s="34">
        <f t="shared" si="38"/>
        <v>0</v>
      </c>
      <c r="E349" s="34">
        <f t="shared" si="38"/>
        <v>0</v>
      </c>
      <c r="F349" s="34">
        <f t="shared" si="38"/>
        <v>0</v>
      </c>
      <c r="G349" s="34">
        <f t="shared" si="38"/>
        <v>0</v>
      </c>
      <c r="H349" s="34">
        <f t="shared" si="38"/>
        <v>0</v>
      </c>
      <c r="I349" s="34">
        <f t="shared" si="38"/>
        <v>0</v>
      </c>
      <c r="J349" s="34">
        <f t="shared" si="38"/>
        <v>0</v>
      </c>
      <c r="K349" s="34">
        <f t="shared" si="38"/>
        <v>0</v>
      </c>
      <c r="L349" s="34">
        <f t="shared" si="38"/>
        <v>0</v>
      </c>
      <c r="M349" s="34">
        <f t="shared" si="38"/>
        <v>0</v>
      </c>
      <c r="N349" s="20">
        <f>+N347+N298+N322+N297</f>
        <v>-383</v>
      </c>
    </row>
    <row r="350" spans="1:15" ht="13.15" x14ac:dyDescent="0.4">
      <c r="A350" s="5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7" t="s">
        <v>0</v>
      </c>
    </row>
    <row r="351" spans="1:15" ht="13.5" thickBot="1" x14ac:dyDescent="0.45">
      <c r="A351" s="21" t="s">
        <v>104</v>
      </c>
      <c r="B351" s="33" t="s">
        <v>2</v>
      </c>
      <c r="C351" s="33" t="s">
        <v>3</v>
      </c>
      <c r="D351" s="33" t="s">
        <v>4</v>
      </c>
      <c r="E351" s="33" t="s">
        <v>5</v>
      </c>
      <c r="F351" s="33" t="s">
        <v>6</v>
      </c>
      <c r="G351" s="33" t="s">
        <v>7</v>
      </c>
      <c r="H351" s="33" t="s">
        <v>8</v>
      </c>
      <c r="I351" s="33" t="s">
        <v>9</v>
      </c>
      <c r="J351" s="33" t="s">
        <v>10</v>
      </c>
      <c r="K351" s="33" t="s">
        <v>11</v>
      </c>
      <c r="L351" s="33" t="s">
        <v>12</v>
      </c>
      <c r="M351" s="33" t="s">
        <v>13</v>
      </c>
      <c r="N351" s="10" t="s">
        <v>14</v>
      </c>
    </row>
    <row r="352" spans="1:15" ht="13.15" x14ac:dyDescent="0.4">
      <c r="A352" s="60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52"/>
    </row>
    <row r="353" spans="1:15" x14ac:dyDescent="0.35">
      <c r="A353" s="22" t="s">
        <v>31</v>
      </c>
      <c r="B353" s="30">
        <f>162830-B380-B407</f>
        <v>162830</v>
      </c>
      <c r="C353" s="30">
        <f t="shared" ref="C353:M353" si="39">0-C380-C407</f>
        <v>0</v>
      </c>
      <c r="D353" s="30">
        <f t="shared" si="39"/>
        <v>0</v>
      </c>
      <c r="E353" s="30">
        <f t="shared" si="39"/>
        <v>0</v>
      </c>
      <c r="F353" s="30">
        <f t="shared" si="39"/>
        <v>0</v>
      </c>
      <c r="G353" s="30">
        <f t="shared" si="39"/>
        <v>0</v>
      </c>
      <c r="H353" s="30">
        <f t="shared" si="39"/>
        <v>0</v>
      </c>
      <c r="I353" s="30">
        <f t="shared" si="39"/>
        <v>0</v>
      </c>
      <c r="J353" s="30">
        <f t="shared" si="39"/>
        <v>0</v>
      </c>
      <c r="K353" s="30">
        <f t="shared" si="39"/>
        <v>0</v>
      </c>
      <c r="L353" s="30">
        <f t="shared" si="39"/>
        <v>0</v>
      </c>
      <c r="M353" s="30">
        <f t="shared" si="39"/>
        <v>0</v>
      </c>
      <c r="N353" s="14">
        <f>SUM(B353:M353)</f>
        <v>162830</v>
      </c>
    </row>
    <row r="354" spans="1:15" x14ac:dyDescent="0.35">
      <c r="A354" s="15" t="s">
        <v>49</v>
      </c>
      <c r="N354" s="14">
        <f>SUM(B354:M354)</f>
        <v>0</v>
      </c>
    </row>
    <row r="355" spans="1:15" x14ac:dyDescent="0.35">
      <c r="A355" s="22" t="s">
        <v>30</v>
      </c>
      <c r="N355" s="14"/>
    </row>
    <row r="356" spans="1:15" ht="14.25" x14ac:dyDescent="0.45">
      <c r="A356" s="59" t="s">
        <v>72</v>
      </c>
      <c r="B356" s="30">
        <v>0</v>
      </c>
      <c r="C356" s="30">
        <v>0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14">
        <f t="shared" ref="N356:N369" si="40">SUM(B356:M356)</f>
        <v>0</v>
      </c>
      <c r="O356"/>
    </row>
    <row r="357" spans="1:15" ht="14.25" x14ac:dyDescent="0.45">
      <c r="A357" s="59" t="s">
        <v>73</v>
      </c>
      <c r="B357" s="30">
        <v>0</v>
      </c>
      <c r="C357" s="30">
        <v>0</v>
      </c>
      <c r="D357" s="30">
        <v>0</v>
      </c>
      <c r="E357" s="30">
        <v>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14">
        <f t="shared" si="40"/>
        <v>0</v>
      </c>
      <c r="O357"/>
    </row>
    <row r="358" spans="1:15" ht="14.25" x14ac:dyDescent="0.45">
      <c r="A358" s="59" t="s">
        <v>74</v>
      </c>
      <c r="B358" s="30">
        <v>0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14">
        <f t="shared" si="40"/>
        <v>0</v>
      </c>
      <c r="O358"/>
    </row>
    <row r="359" spans="1:15" ht="14.25" x14ac:dyDescent="0.45">
      <c r="A359" s="59" t="s">
        <v>75</v>
      </c>
      <c r="B359" s="30">
        <v>0</v>
      </c>
      <c r="C359" s="30">
        <v>0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14">
        <f t="shared" si="40"/>
        <v>0</v>
      </c>
      <c r="O359"/>
    </row>
    <row r="360" spans="1:15" ht="14.25" x14ac:dyDescent="0.45">
      <c r="A360" s="59" t="s">
        <v>76</v>
      </c>
      <c r="B360" s="30">
        <v>0</v>
      </c>
      <c r="C360" s="30">
        <v>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14">
        <f t="shared" si="40"/>
        <v>0</v>
      </c>
      <c r="O360"/>
    </row>
    <row r="361" spans="1:15" ht="14.25" x14ac:dyDescent="0.45">
      <c r="A361" s="59" t="s">
        <v>77</v>
      </c>
      <c r="B361" s="30">
        <v>0</v>
      </c>
      <c r="C361" s="30">
        <v>0</v>
      </c>
      <c r="D361" s="30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14">
        <f t="shared" si="40"/>
        <v>0</v>
      </c>
      <c r="O361"/>
    </row>
    <row r="362" spans="1:15" ht="14.25" x14ac:dyDescent="0.45">
      <c r="A362" s="59" t="s">
        <v>78</v>
      </c>
      <c r="B362" s="30">
        <v>0</v>
      </c>
      <c r="C362" s="30">
        <v>0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14">
        <f t="shared" si="40"/>
        <v>0</v>
      </c>
      <c r="O362"/>
    </row>
    <row r="363" spans="1:15" ht="14.25" x14ac:dyDescent="0.45">
      <c r="A363" s="59" t="s">
        <v>79</v>
      </c>
      <c r="B363" s="30">
        <v>0</v>
      </c>
      <c r="C363" s="30">
        <v>0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14">
        <f t="shared" si="40"/>
        <v>0</v>
      </c>
      <c r="O363"/>
    </row>
    <row r="364" spans="1:15" ht="14.25" x14ac:dyDescent="0.45">
      <c r="A364" s="59" t="s">
        <v>80</v>
      </c>
      <c r="B364" s="30">
        <v>0</v>
      </c>
      <c r="C364" s="30">
        <v>0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14">
        <f t="shared" si="40"/>
        <v>0</v>
      </c>
      <c r="O364"/>
    </row>
    <row r="365" spans="1:15" ht="14.25" x14ac:dyDescent="0.45">
      <c r="A365" s="59" t="s">
        <v>81</v>
      </c>
      <c r="B365" s="30">
        <v>0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14">
        <f t="shared" si="40"/>
        <v>0</v>
      </c>
      <c r="O365"/>
    </row>
    <row r="366" spans="1:15" ht="14.25" x14ac:dyDescent="0.45">
      <c r="A366" s="59" t="s">
        <v>82</v>
      </c>
      <c r="B366" s="30">
        <v>0</v>
      </c>
      <c r="C366" s="30">
        <v>0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14">
        <f t="shared" si="40"/>
        <v>0</v>
      </c>
      <c r="O366"/>
    </row>
    <row r="367" spans="1:15" ht="14.25" x14ac:dyDescent="0.45">
      <c r="A367" s="59" t="s">
        <v>83</v>
      </c>
      <c r="B367" s="30">
        <v>0</v>
      </c>
      <c r="C367" s="30">
        <v>0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14">
        <f t="shared" si="40"/>
        <v>0</v>
      </c>
      <c r="O367"/>
    </row>
    <row r="368" spans="1:15" ht="14.25" x14ac:dyDescent="0.45">
      <c r="A368" s="59" t="s">
        <v>84</v>
      </c>
      <c r="B368" s="30">
        <v>0</v>
      </c>
      <c r="C368" s="30">
        <v>0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14">
        <f t="shared" si="40"/>
        <v>0</v>
      </c>
      <c r="O368"/>
    </row>
    <row r="369" spans="1:15" ht="14.25" x14ac:dyDescent="0.45">
      <c r="A369" s="59" t="s">
        <v>85</v>
      </c>
      <c r="B369" s="30">
        <v>0</v>
      </c>
      <c r="C369" s="30">
        <v>0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14">
        <f t="shared" si="40"/>
        <v>0</v>
      </c>
      <c r="O369"/>
    </row>
    <row r="370" spans="1:15" ht="17.25" customHeight="1" x14ac:dyDescent="0.45">
      <c r="A370" s="65" t="s">
        <v>86</v>
      </c>
      <c r="B370" s="30">
        <v>0</v>
      </c>
      <c r="C370" s="30">
        <v>0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14">
        <f t="shared" ref="N370:N373" si="41">SUM(B370:M370)</f>
        <v>0</v>
      </c>
      <c r="O370"/>
    </row>
    <row r="371" spans="1:15" ht="17.25" customHeight="1" x14ac:dyDescent="0.45">
      <c r="A371" s="65" t="s">
        <v>88</v>
      </c>
      <c r="B371" s="30">
        <v>0</v>
      </c>
      <c r="C371" s="30">
        <v>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14">
        <f t="shared" si="41"/>
        <v>0</v>
      </c>
      <c r="O371"/>
    </row>
    <row r="372" spans="1:15" ht="17.25" customHeight="1" x14ac:dyDescent="0.45">
      <c r="A372" s="65" t="s">
        <v>89</v>
      </c>
      <c r="B372" s="30">
        <v>0</v>
      </c>
      <c r="C372" s="30">
        <v>0</v>
      </c>
      <c r="D372" s="30">
        <v>0</v>
      </c>
      <c r="E372" s="30">
        <v>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14">
        <f t="shared" si="41"/>
        <v>0</v>
      </c>
      <c r="O372"/>
    </row>
    <row r="373" spans="1:15" ht="17.25" customHeight="1" x14ac:dyDescent="0.45">
      <c r="A373" s="65" t="s">
        <v>90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14">
        <f t="shared" si="41"/>
        <v>0</v>
      </c>
      <c r="O373"/>
    </row>
    <row r="374" spans="1:15" ht="17.25" customHeight="1" x14ac:dyDescent="0.45">
      <c r="A374" s="65" t="s">
        <v>96</v>
      </c>
      <c r="B374" s="30">
        <v>0</v>
      </c>
      <c r="C374" s="30">
        <v>0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14">
        <f>SUM(B374:M374)</f>
        <v>0</v>
      </c>
      <c r="O374"/>
    </row>
    <row r="375" spans="1:15" ht="17.25" customHeight="1" x14ac:dyDescent="0.45">
      <c r="A375" s="65" t="s">
        <v>91</v>
      </c>
      <c r="B375" s="30">
        <v>0</v>
      </c>
      <c r="C375" s="30">
        <v>0</v>
      </c>
      <c r="D375" s="30"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14">
        <f t="shared" ref="N375:N376" si="42">SUM(B375:M375)</f>
        <v>0</v>
      </c>
      <c r="O375"/>
    </row>
    <row r="376" spans="1:15" ht="17.25" customHeight="1" x14ac:dyDescent="0.45">
      <c r="A376" s="65" t="s">
        <v>95</v>
      </c>
      <c r="B376" s="30">
        <v>0</v>
      </c>
      <c r="C376" s="30">
        <v>0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14">
        <f t="shared" si="42"/>
        <v>0</v>
      </c>
      <c r="O376"/>
    </row>
    <row r="377" spans="1:15" ht="17.25" customHeight="1" x14ac:dyDescent="0.45">
      <c r="A377" s="65" t="s">
        <v>97</v>
      </c>
      <c r="B377" s="30">
        <v>0</v>
      </c>
      <c r="C377" s="30">
        <v>0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14">
        <f t="shared" ref="N377" si="43">SUM(B377:M377)</f>
        <v>0</v>
      </c>
      <c r="O377"/>
    </row>
    <row r="378" spans="1:15" ht="17.25" customHeight="1" x14ac:dyDescent="0.45">
      <c r="A378" s="65" t="s">
        <v>98</v>
      </c>
      <c r="B378" s="30">
        <v>0</v>
      </c>
      <c r="C378" s="30">
        <v>0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14">
        <f t="shared" ref="N378" si="44">SUM(B378:M378)</f>
        <v>0</v>
      </c>
      <c r="O378"/>
    </row>
    <row r="379" spans="1:15" ht="17.25" customHeight="1" x14ac:dyDescent="0.45">
      <c r="A379" s="65" t="s">
        <v>99</v>
      </c>
      <c r="B379" s="30">
        <v>0</v>
      </c>
      <c r="C379" s="30">
        <v>0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14">
        <f t="shared" ref="N379" si="45">SUM(B379:M379)</f>
        <v>0</v>
      </c>
      <c r="O379"/>
    </row>
    <row r="380" spans="1:15" x14ac:dyDescent="0.35">
      <c r="A380" s="15" t="s">
        <v>28</v>
      </c>
      <c r="B380" s="30">
        <f t="shared" ref="B380:N380" si="46">SUM(B356:B379)</f>
        <v>0</v>
      </c>
      <c r="C380" s="30">
        <f t="shared" si="46"/>
        <v>0</v>
      </c>
      <c r="D380" s="30">
        <f t="shared" si="46"/>
        <v>0</v>
      </c>
      <c r="E380" s="30">
        <f t="shared" si="46"/>
        <v>0</v>
      </c>
      <c r="F380" s="30">
        <f t="shared" si="46"/>
        <v>0</v>
      </c>
      <c r="G380" s="30">
        <f t="shared" si="46"/>
        <v>0</v>
      </c>
      <c r="H380" s="30">
        <f t="shared" si="46"/>
        <v>0</v>
      </c>
      <c r="I380" s="30">
        <f t="shared" si="46"/>
        <v>0</v>
      </c>
      <c r="J380" s="30">
        <f t="shared" si="46"/>
        <v>0</v>
      </c>
      <c r="K380" s="30">
        <f t="shared" si="46"/>
        <v>0</v>
      </c>
      <c r="L380" s="30">
        <f t="shared" si="46"/>
        <v>0</v>
      </c>
      <c r="M380" s="30">
        <f t="shared" si="46"/>
        <v>0</v>
      </c>
      <c r="N380" s="14">
        <f t="shared" si="46"/>
        <v>0</v>
      </c>
    </row>
    <row r="381" spans="1:15" x14ac:dyDescent="0.35">
      <c r="A381" s="15"/>
      <c r="N381" s="14"/>
    </row>
    <row r="382" spans="1:15" x14ac:dyDescent="0.35">
      <c r="A382" s="22" t="s">
        <v>29</v>
      </c>
      <c r="N382" s="14"/>
    </row>
    <row r="383" spans="1:15" ht="14.25" x14ac:dyDescent="0.45">
      <c r="A383" s="59" t="s">
        <v>72</v>
      </c>
      <c r="B383" s="30">
        <v>0</v>
      </c>
      <c r="C383" s="30">
        <v>0</v>
      </c>
      <c r="D383" s="30">
        <v>0</v>
      </c>
      <c r="E383" s="30">
        <v>0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14">
        <f t="shared" ref="N383:N397" si="47">SUM(B383:M383)</f>
        <v>0</v>
      </c>
      <c r="O383"/>
    </row>
    <row r="384" spans="1:15" ht="14.25" x14ac:dyDescent="0.45">
      <c r="A384" s="59" t="s">
        <v>73</v>
      </c>
      <c r="B384" s="30">
        <v>0</v>
      </c>
      <c r="C384" s="30">
        <v>0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14">
        <f t="shared" si="47"/>
        <v>0</v>
      </c>
      <c r="O384"/>
    </row>
    <row r="385" spans="1:15" ht="14.25" x14ac:dyDescent="0.45">
      <c r="A385" s="59" t="s">
        <v>74</v>
      </c>
      <c r="B385" s="30">
        <v>0</v>
      </c>
      <c r="C385" s="30">
        <v>0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14">
        <f t="shared" si="47"/>
        <v>0</v>
      </c>
      <c r="O385"/>
    </row>
    <row r="386" spans="1:15" ht="14.25" x14ac:dyDescent="0.45">
      <c r="A386" s="59" t="s">
        <v>75</v>
      </c>
      <c r="B386" s="30">
        <v>0</v>
      </c>
      <c r="C386" s="30">
        <v>0</v>
      </c>
      <c r="D386" s="30">
        <v>0</v>
      </c>
      <c r="E386" s="30">
        <v>0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14">
        <f t="shared" si="47"/>
        <v>0</v>
      </c>
      <c r="O386"/>
    </row>
    <row r="387" spans="1:15" ht="14.25" x14ac:dyDescent="0.45">
      <c r="A387" s="59" t="s">
        <v>76</v>
      </c>
      <c r="B387" s="30">
        <v>0</v>
      </c>
      <c r="C387" s="30">
        <v>0</v>
      </c>
      <c r="D387" s="30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14">
        <f t="shared" si="47"/>
        <v>0</v>
      </c>
      <c r="O387"/>
    </row>
    <row r="388" spans="1:15" ht="14.25" x14ac:dyDescent="0.45">
      <c r="A388" s="59" t="s">
        <v>77</v>
      </c>
      <c r="B388" s="30">
        <v>0</v>
      </c>
      <c r="C388" s="30">
        <v>0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14">
        <f t="shared" si="47"/>
        <v>0</v>
      </c>
      <c r="O388"/>
    </row>
    <row r="389" spans="1:15" ht="14.25" x14ac:dyDescent="0.45">
      <c r="A389" s="59" t="s">
        <v>78</v>
      </c>
      <c r="B389" s="30">
        <v>0</v>
      </c>
      <c r="C389" s="30">
        <v>0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14">
        <f t="shared" si="47"/>
        <v>0</v>
      </c>
      <c r="O389"/>
    </row>
    <row r="390" spans="1:15" ht="14.25" x14ac:dyDescent="0.45">
      <c r="A390" s="59" t="s">
        <v>79</v>
      </c>
      <c r="B390" s="30">
        <v>0</v>
      </c>
      <c r="C390" s="30">
        <v>0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14">
        <f t="shared" si="47"/>
        <v>0</v>
      </c>
      <c r="O390"/>
    </row>
    <row r="391" spans="1:15" ht="14.25" x14ac:dyDescent="0.45">
      <c r="A391" s="59" t="s">
        <v>80</v>
      </c>
      <c r="B391" s="30">
        <v>0</v>
      </c>
      <c r="C391" s="30">
        <v>0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14">
        <f t="shared" si="47"/>
        <v>0</v>
      </c>
      <c r="O391"/>
    </row>
    <row r="392" spans="1:15" ht="14.25" x14ac:dyDescent="0.45">
      <c r="A392" s="59" t="s">
        <v>81</v>
      </c>
      <c r="B392" s="30">
        <v>0</v>
      </c>
      <c r="C392" s="30">
        <v>0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14">
        <f t="shared" si="47"/>
        <v>0</v>
      </c>
      <c r="O392"/>
    </row>
    <row r="393" spans="1:15" ht="14.25" x14ac:dyDescent="0.45">
      <c r="A393" s="59" t="s">
        <v>82</v>
      </c>
      <c r="B393" s="30">
        <v>0</v>
      </c>
      <c r="C393" s="30">
        <v>0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14">
        <f t="shared" si="47"/>
        <v>0</v>
      </c>
      <c r="O393"/>
    </row>
    <row r="394" spans="1:15" ht="14.25" x14ac:dyDescent="0.45">
      <c r="A394" s="59" t="s">
        <v>83</v>
      </c>
      <c r="B394" s="30">
        <v>0</v>
      </c>
      <c r="C394" s="30">
        <v>0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14">
        <f t="shared" si="47"/>
        <v>0</v>
      </c>
      <c r="O394"/>
    </row>
    <row r="395" spans="1:15" ht="14.25" x14ac:dyDescent="0.45">
      <c r="A395" s="59" t="s">
        <v>84</v>
      </c>
      <c r="B395" s="30">
        <v>0</v>
      </c>
      <c r="C395" s="30">
        <v>0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14">
        <f t="shared" si="47"/>
        <v>0</v>
      </c>
      <c r="O395"/>
    </row>
    <row r="396" spans="1:15" ht="14.25" x14ac:dyDescent="0.45">
      <c r="A396" s="59" t="s">
        <v>85</v>
      </c>
      <c r="B396" s="30">
        <v>0</v>
      </c>
      <c r="C396" s="30">
        <v>0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14">
        <f t="shared" si="47"/>
        <v>0</v>
      </c>
      <c r="O396"/>
    </row>
    <row r="397" spans="1:15" ht="14.25" x14ac:dyDescent="0.45">
      <c r="A397" s="65" t="s">
        <v>86</v>
      </c>
      <c r="B397" s="30">
        <v>0</v>
      </c>
      <c r="C397" s="30">
        <v>0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14">
        <f t="shared" si="47"/>
        <v>0</v>
      </c>
      <c r="O397" s="51"/>
    </row>
    <row r="398" spans="1:15" ht="14.25" x14ac:dyDescent="0.45">
      <c r="A398" s="65" t="s">
        <v>88</v>
      </c>
      <c r="B398" s="30">
        <v>0</v>
      </c>
      <c r="C398" s="30">
        <v>0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14">
        <f t="shared" ref="N398" si="48">SUM(B398:M398)</f>
        <v>0</v>
      </c>
      <c r="O398" s="51"/>
    </row>
    <row r="399" spans="1:15" ht="14.25" x14ac:dyDescent="0.45">
      <c r="A399" s="65" t="s">
        <v>89</v>
      </c>
      <c r="B399" s="30">
        <v>0</v>
      </c>
      <c r="C399" s="30">
        <v>0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14">
        <f t="shared" ref="N399" si="49">SUM(B399:M399)</f>
        <v>0</v>
      </c>
      <c r="O399" s="51"/>
    </row>
    <row r="400" spans="1:15" ht="17.25" customHeight="1" x14ac:dyDescent="0.45">
      <c r="A400" s="65" t="s">
        <v>90</v>
      </c>
      <c r="B400" s="30">
        <v>0</v>
      </c>
      <c r="C400" s="30">
        <v>0</v>
      </c>
      <c r="D400" s="30">
        <v>0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14">
        <f>SUM(B400:M400)</f>
        <v>0</v>
      </c>
      <c r="O400"/>
    </row>
    <row r="401" spans="1:15" ht="17.25" customHeight="1" x14ac:dyDescent="0.45">
      <c r="A401" s="65" t="s">
        <v>96</v>
      </c>
      <c r="B401" s="30">
        <v>0</v>
      </c>
      <c r="C401" s="30">
        <v>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14">
        <f>SUM(B401:M401)</f>
        <v>0</v>
      </c>
      <c r="O401"/>
    </row>
    <row r="402" spans="1:15" ht="17.25" customHeight="1" x14ac:dyDescent="0.45">
      <c r="A402" s="65" t="s">
        <v>91</v>
      </c>
      <c r="B402" s="30">
        <v>0</v>
      </c>
      <c r="C402" s="30">
        <v>0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14">
        <f>SUM(B402:M402)</f>
        <v>0</v>
      </c>
      <c r="O402"/>
    </row>
    <row r="403" spans="1:15" ht="17.25" customHeight="1" x14ac:dyDescent="0.45">
      <c r="A403" s="65" t="s">
        <v>95</v>
      </c>
      <c r="B403" s="30">
        <v>0</v>
      </c>
      <c r="C403" s="30">
        <v>0</v>
      </c>
      <c r="D403" s="30">
        <v>0</v>
      </c>
      <c r="E403" s="30">
        <v>0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14">
        <f t="shared" ref="N403" si="50">SUM(B403:M403)</f>
        <v>0</v>
      </c>
      <c r="O403"/>
    </row>
    <row r="404" spans="1:15" ht="17.25" customHeight="1" x14ac:dyDescent="0.45">
      <c r="A404" s="65" t="s">
        <v>97</v>
      </c>
      <c r="B404" s="30">
        <v>0</v>
      </c>
      <c r="C404" s="30">
        <v>0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14">
        <f t="shared" ref="N404:N406" si="51">SUM(B404:M404)</f>
        <v>0</v>
      </c>
      <c r="O404"/>
    </row>
    <row r="405" spans="1:15" ht="17.25" customHeight="1" x14ac:dyDescent="0.45">
      <c r="A405" s="65" t="s">
        <v>98</v>
      </c>
      <c r="B405" s="30">
        <v>0</v>
      </c>
      <c r="C405" s="30">
        <v>0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14">
        <f t="shared" si="51"/>
        <v>0</v>
      </c>
      <c r="O405"/>
    </row>
    <row r="406" spans="1:15" ht="17.25" customHeight="1" x14ac:dyDescent="0.45">
      <c r="A406" s="65" t="s">
        <v>100</v>
      </c>
      <c r="B406" s="30">
        <v>0</v>
      </c>
      <c r="C406" s="30">
        <v>0</v>
      </c>
      <c r="D406" s="30">
        <v>0</v>
      </c>
      <c r="E406" s="30">
        <v>0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14">
        <f t="shared" si="51"/>
        <v>0</v>
      </c>
      <c r="O406"/>
    </row>
    <row r="407" spans="1:15" x14ac:dyDescent="0.35">
      <c r="A407" s="15" t="s">
        <v>28</v>
      </c>
      <c r="B407" s="30">
        <f t="shared" ref="B407:N407" si="52">SUM(B383:B406)</f>
        <v>0</v>
      </c>
      <c r="C407" s="30">
        <f t="shared" si="52"/>
        <v>0</v>
      </c>
      <c r="D407" s="30">
        <f t="shared" si="52"/>
        <v>0</v>
      </c>
      <c r="E407" s="30">
        <f t="shared" si="52"/>
        <v>0</v>
      </c>
      <c r="F407" s="30">
        <f t="shared" si="52"/>
        <v>0</v>
      </c>
      <c r="G407" s="30">
        <f t="shared" si="52"/>
        <v>0</v>
      </c>
      <c r="H407" s="30">
        <f t="shared" si="52"/>
        <v>0</v>
      </c>
      <c r="I407" s="30">
        <f t="shared" si="52"/>
        <v>0</v>
      </c>
      <c r="J407" s="30">
        <f t="shared" si="52"/>
        <v>0</v>
      </c>
      <c r="K407" s="30">
        <f t="shared" si="52"/>
        <v>0</v>
      </c>
      <c r="L407" s="30">
        <f t="shared" si="52"/>
        <v>0</v>
      </c>
      <c r="M407" s="30">
        <f t="shared" si="52"/>
        <v>0</v>
      </c>
      <c r="N407" s="14">
        <f t="shared" si="52"/>
        <v>0</v>
      </c>
    </row>
    <row r="408" spans="1:15" x14ac:dyDescent="0.35">
      <c r="A408" s="15"/>
      <c r="N408" s="14"/>
    </row>
    <row r="409" spans="1:15" ht="15.4" thickBot="1" x14ac:dyDescent="0.45">
      <c r="A409" s="19" t="s">
        <v>15</v>
      </c>
      <c r="B409" s="34">
        <f t="shared" ref="B409:M409" si="53">+B407+B380+B353</f>
        <v>162830</v>
      </c>
      <c r="C409" s="34">
        <f t="shared" si="53"/>
        <v>0</v>
      </c>
      <c r="D409" s="34">
        <f t="shared" si="53"/>
        <v>0</v>
      </c>
      <c r="E409" s="34">
        <f t="shared" si="53"/>
        <v>0</v>
      </c>
      <c r="F409" s="34">
        <f t="shared" si="53"/>
        <v>0</v>
      </c>
      <c r="G409" s="34">
        <f t="shared" si="53"/>
        <v>0</v>
      </c>
      <c r="H409" s="34">
        <f t="shared" si="53"/>
        <v>0</v>
      </c>
      <c r="I409" s="34">
        <f t="shared" si="53"/>
        <v>0</v>
      </c>
      <c r="J409" s="34">
        <f t="shared" si="53"/>
        <v>0</v>
      </c>
      <c r="K409" s="34">
        <f>+K407+K380+K353</f>
        <v>0</v>
      </c>
      <c r="L409" s="34">
        <f t="shared" si="53"/>
        <v>0</v>
      </c>
      <c r="M409" s="34">
        <f t="shared" si="53"/>
        <v>0</v>
      </c>
      <c r="N409" s="20">
        <f>+N407+N354+N380+N353</f>
        <v>162830</v>
      </c>
    </row>
    <row r="410" spans="1:15" ht="15.4" thickBot="1" x14ac:dyDescent="0.45">
      <c r="A410" s="4"/>
    </row>
    <row r="411" spans="1:15" ht="13.15" x14ac:dyDescent="0.4">
      <c r="A411" s="5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7" t="s">
        <v>0</v>
      </c>
    </row>
    <row r="412" spans="1:15" ht="13.5" thickBot="1" x14ac:dyDescent="0.45">
      <c r="A412" s="21" t="s">
        <v>52</v>
      </c>
      <c r="B412" s="33" t="s">
        <v>2</v>
      </c>
      <c r="C412" s="33" t="s">
        <v>3</v>
      </c>
      <c r="D412" s="33" t="s">
        <v>4</v>
      </c>
      <c r="E412" s="33" t="s">
        <v>5</v>
      </c>
      <c r="F412" s="33" t="s">
        <v>6</v>
      </c>
      <c r="G412" s="33" t="s">
        <v>7</v>
      </c>
      <c r="H412" s="33" t="s">
        <v>8</v>
      </c>
      <c r="I412" s="33" t="s">
        <v>9</v>
      </c>
      <c r="J412" s="33" t="s">
        <v>10</v>
      </c>
      <c r="K412" s="33" t="s">
        <v>11</v>
      </c>
      <c r="L412" s="33" t="s">
        <v>12</v>
      </c>
      <c r="M412" s="33" t="s">
        <v>13</v>
      </c>
      <c r="N412" s="10" t="s">
        <v>14</v>
      </c>
    </row>
    <row r="413" spans="1:15" ht="13.15" x14ac:dyDescent="0.4">
      <c r="A413" s="60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52"/>
    </row>
    <row r="414" spans="1:15" x14ac:dyDescent="0.35">
      <c r="A414" s="22" t="s">
        <v>31</v>
      </c>
      <c r="B414" s="30">
        <f>0-B435-B456</f>
        <v>0</v>
      </c>
      <c r="C414" s="30">
        <f t="shared" ref="C414:E414" si="54">0-C435-C456</f>
        <v>0</v>
      </c>
      <c r="D414" s="30">
        <f t="shared" si="54"/>
        <v>0</v>
      </c>
      <c r="E414" s="30">
        <f t="shared" si="54"/>
        <v>0</v>
      </c>
      <c r="F414" s="30">
        <f t="shared" ref="F414:L414" si="55">0-F435-F456</f>
        <v>0</v>
      </c>
      <c r="G414" s="30">
        <f t="shared" si="55"/>
        <v>0</v>
      </c>
      <c r="H414" s="30">
        <f t="shared" si="55"/>
        <v>0</v>
      </c>
      <c r="I414" s="30">
        <f t="shared" si="55"/>
        <v>0</v>
      </c>
      <c r="J414" s="30">
        <f t="shared" si="55"/>
        <v>0</v>
      </c>
      <c r="K414" s="30">
        <f t="shared" si="55"/>
        <v>0</v>
      </c>
      <c r="L414" s="30">
        <f t="shared" si="55"/>
        <v>0</v>
      </c>
      <c r="M414" s="30">
        <f t="shared" ref="M414" si="56">0-M435-M456</f>
        <v>0</v>
      </c>
      <c r="N414" s="14">
        <f>SUM(B414:M414)</f>
        <v>0</v>
      </c>
    </row>
    <row r="415" spans="1:15" x14ac:dyDescent="0.35">
      <c r="A415" s="15" t="s">
        <v>49</v>
      </c>
      <c r="N415" s="14"/>
    </row>
    <row r="416" spans="1:15" x14ac:dyDescent="0.35">
      <c r="A416" s="22" t="s">
        <v>30</v>
      </c>
      <c r="N416" s="14"/>
    </row>
    <row r="417" spans="1:15" x14ac:dyDescent="0.35">
      <c r="A417" s="15" t="s">
        <v>53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14">
        <f t="shared" ref="N417:N430" si="57">SUM(B417:M417)</f>
        <v>0</v>
      </c>
      <c r="O417"/>
    </row>
    <row r="418" spans="1:15" x14ac:dyDescent="0.35">
      <c r="A418" s="15" t="s">
        <v>54</v>
      </c>
      <c r="B418" s="30">
        <v>0</v>
      </c>
      <c r="C418" s="30">
        <v>0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14">
        <f t="shared" si="57"/>
        <v>0</v>
      </c>
      <c r="O418"/>
    </row>
    <row r="419" spans="1:15" x14ac:dyDescent="0.35">
      <c r="A419" s="15" t="s">
        <v>55</v>
      </c>
      <c r="B419" s="30">
        <v>0</v>
      </c>
      <c r="C419" s="30">
        <v>0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14">
        <f t="shared" si="57"/>
        <v>0</v>
      </c>
      <c r="O419"/>
    </row>
    <row r="420" spans="1:15" x14ac:dyDescent="0.35">
      <c r="A420" s="15" t="s">
        <v>56</v>
      </c>
      <c r="B420" s="30">
        <v>0</v>
      </c>
      <c r="C420" s="30">
        <v>0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14">
        <f t="shared" si="57"/>
        <v>0</v>
      </c>
      <c r="O420"/>
    </row>
    <row r="421" spans="1:15" x14ac:dyDescent="0.35">
      <c r="A421" s="15" t="s">
        <v>57</v>
      </c>
      <c r="B421" s="30">
        <v>0</v>
      </c>
      <c r="C421" s="30">
        <v>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14">
        <f t="shared" si="57"/>
        <v>0</v>
      </c>
      <c r="O421"/>
    </row>
    <row r="422" spans="1:15" x14ac:dyDescent="0.35">
      <c r="A422" s="15" t="s">
        <v>58</v>
      </c>
      <c r="B422" s="30">
        <v>0</v>
      </c>
      <c r="C422" s="30">
        <v>0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14">
        <f t="shared" si="57"/>
        <v>0</v>
      </c>
      <c r="O422"/>
    </row>
    <row r="423" spans="1:15" x14ac:dyDescent="0.35">
      <c r="A423" s="15" t="s">
        <v>59</v>
      </c>
      <c r="B423" s="30">
        <v>0</v>
      </c>
      <c r="C423" s="30">
        <v>0</v>
      </c>
      <c r="D423" s="30">
        <v>0</v>
      </c>
      <c r="E423" s="30">
        <v>0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14">
        <f t="shared" si="57"/>
        <v>0</v>
      </c>
      <c r="O423"/>
    </row>
    <row r="424" spans="1:15" x14ac:dyDescent="0.35">
      <c r="A424" s="15" t="s">
        <v>60</v>
      </c>
      <c r="B424" s="30">
        <v>0</v>
      </c>
      <c r="C424" s="30">
        <v>0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14">
        <f t="shared" si="57"/>
        <v>0</v>
      </c>
      <c r="O424"/>
    </row>
    <row r="425" spans="1:15" x14ac:dyDescent="0.35">
      <c r="A425" s="15" t="s">
        <v>61</v>
      </c>
      <c r="B425" s="30">
        <v>0</v>
      </c>
      <c r="C425" s="30">
        <v>0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14">
        <f t="shared" si="57"/>
        <v>0</v>
      </c>
      <c r="O425"/>
    </row>
    <row r="426" spans="1:15" x14ac:dyDescent="0.35">
      <c r="A426" s="15" t="s">
        <v>62</v>
      </c>
      <c r="B426" s="30">
        <v>0</v>
      </c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14">
        <f t="shared" si="57"/>
        <v>0</v>
      </c>
      <c r="O426"/>
    </row>
    <row r="427" spans="1:15" x14ac:dyDescent="0.35">
      <c r="A427" s="15" t="s">
        <v>63</v>
      </c>
      <c r="B427" s="30">
        <v>0</v>
      </c>
      <c r="C427" s="30">
        <v>0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14">
        <f t="shared" si="57"/>
        <v>0</v>
      </c>
      <c r="O427"/>
    </row>
    <row r="428" spans="1:15" x14ac:dyDescent="0.35">
      <c r="A428" s="15" t="s">
        <v>64</v>
      </c>
      <c r="B428" s="30">
        <v>0</v>
      </c>
      <c r="C428" s="30">
        <v>0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14">
        <f t="shared" si="57"/>
        <v>0</v>
      </c>
      <c r="O428"/>
    </row>
    <row r="429" spans="1:15" x14ac:dyDescent="0.35">
      <c r="A429" s="15" t="s">
        <v>65</v>
      </c>
      <c r="B429" s="30">
        <v>0</v>
      </c>
      <c r="C429" s="30">
        <v>0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14">
        <f t="shared" si="57"/>
        <v>0</v>
      </c>
      <c r="O429"/>
    </row>
    <row r="430" spans="1:15" x14ac:dyDescent="0.35">
      <c r="A430" s="15" t="s">
        <v>66</v>
      </c>
      <c r="B430" s="30">
        <v>0</v>
      </c>
      <c r="C430" s="30">
        <v>0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14">
        <f t="shared" si="57"/>
        <v>0</v>
      </c>
      <c r="O430"/>
    </row>
    <row r="431" spans="1:15" x14ac:dyDescent="0.35">
      <c r="A431" s="15" t="s">
        <v>67</v>
      </c>
      <c r="B431" s="30">
        <v>0</v>
      </c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14">
        <f>SUM(B431:M431)</f>
        <v>0</v>
      </c>
      <c r="O431"/>
    </row>
    <row r="432" spans="1:15" x14ac:dyDescent="0.35">
      <c r="A432" s="15" t="s">
        <v>68</v>
      </c>
      <c r="B432" s="30">
        <v>0</v>
      </c>
      <c r="C432" s="30">
        <v>0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14">
        <f>SUM(B432:M432)</f>
        <v>0</v>
      </c>
      <c r="O432" s="51"/>
    </row>
    <row r="433" spans="1:15" x14ac:dyDescent="0.35">
      <c r="A433" s="15" t="s">
        <v>69</v>
      </c>
      <c r="B433" s="30">
        <v>0</v>
      </c>
      <c r="C433" s="30">
        <v>0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14">
        <f>SUM(B433:M433)</f>
        <v>0</v>
      </c>
      <c r="O433"/>
    </row>
    <row r="434" spans="1:15" x14ac:dyDescent="0.35">
      <c r="A434" s="15" t="s">
        <v>70</v>
      </c>
      <c r="B434" s="30">
        <v>0</v>
      </c>
      <c r="C434" s="30">
        <v>0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14">
        <f>SUM(B434:M434)</f>
        <v>0</v>
      </c>
      <c r="O434"/>
    </row>
    <row r="435" spans="1:15" x14ac:dyDescent="0.35">
      <c r="A435" s="15" t="s">
        <v>28</v>
      </c>
      <c r="B435" s="30">
        <f t="shared" ref="B435:M435" si="58">SUM(B417:B434)</f>
        <v>0</v>
      </c>
      <c r="C435" s="30">
        <f t="shared" si="58"/>
        <v>0</v>
      </c>
      <c r="D435" s="30">
        <f t="shared" si="58"/>
        <v>0</v>
      </c>
      <c r="E435" s="30">
        <f t="shared" si="58"/>
        <v>0</v>
      </c>
      <c r="F435" s="30">
        <f t="shared" si="58"/>
        <v>0</v>
      </c>
      <c r="G435" s="30">
        <f t="shared" si="58"/>
        <v>0</v>
      </c>
      <c r="H435" s="30">
        <f t="shared" si="58"/>
        <v>0</v>
      </c>
      <c r="I435" s="30">
        <f t="shared" si="58"/>
        <v>0</v>
      </c>
      <c r="J435" s="30">
        <f t="shared" si="58"/>
        <v>0</v>
      </c>
      <c r="K435" s="30">
        <f t="shared" si="58"/>
        <v>0</v>
      </c>
      <c r="L435" s="30">
        <f t="shared" si="58"/>
        <v>0</v>
      </c>
      <c r="M435" s="30">
        <f t="shared" si="58"/>
        <v>0</v>
      </c>
      <c r="N435" s="14">
        <f>SUM(B435:M435)</f>
        <v>0</v>
      </c>
    </row>
    <row r="436" spans="1:15" x14ac:dyDescent="0.35">
      <c r="A436" s="15"/>
      <c r="N436" s="14"/>
    </row>
    <row r="437" spans="1:15" x14ac:dyDescent="0.35">
      <c r="A437" s="22" t="s">
        <v>29</v>
      </c>
      <c r="N437" s="14"/>
    </row>
    <row r="438" spans="1:15" x14ac:dyDescent="0.35">
      <c r="A438" s="15" t="s">
        <v>53</v>
      </c>
      <c r="B438" s="30">
        <v>0</v>
      </c>
      <c r="C438" s="30">
        <v>0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14">
        <f t="shared" ref="N438:N456" si="59">SUM(B438:M438)</f>
        <v>0</v>
      </c>
      <c r="O438"/>
    </row>
    <row r="439" spans="1:15" x14ac:dyDescent="0.35">
      <c r="A439" s="15" t="s">
        <v>54</v>
      </c>
      <c r="B439" s="30">
        <v>0</v>
      </c>
      <c r="C439" s="30">
        <v>0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14">
        <f t="shared" si="59"/>
        <v>0</v>
      </c>
      <c r="O439"/>
    </row>
    <row r="440" spans="1:15" x14ac:dyDescent="0.35">
      <c r="A440" s="15" t="s">
        <v>55</v>
      </c>
      <c r="B440" s="30">
        <v>0</v>
      </c>
      <c r="C440" s="30">
        <v>0</v>
      </c>
      <c r="D440" s="30">
        <v>0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14">
        <f t="shared" si="59"/>
        <v>0</v>
      </c>
      <c r="O440"/>
    </row>
    <row r="441" spans="1:15" x14ac:dyDescent="0.35">
      <c r="A441" s="15" t="s">
        <v>56</v>
      </c>
      <c r="B441" s="30">
        <v>0</v>
      </c>
      <c r="C441" s="30">
        <v>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14">
        <f t="shared" si="59"/>
        <v>0</v>
      </c>
      <c r="O441"/>
    </row>
    <row r="442" spans="1:15" x14ac:dyDescent="0.35">
      <c r="A442" s="15" t="s">
        <v>57</v>
      </c>
      <c r="B442" s="30">
        <v>0</v>
      </c>
      <c r="C442" s="30">
        <v>0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14">
        <f t="shared" si="59"/>
        <v>0</v>
      </c>
      <c r="O442"/>
    </row>
    <row r="443" spans="1:15" x14ac:dyDescent="0.35">
      <c r="A443" s="15" t="s">
        <v>58</v>
      </c>
      <c r="B443" s="30">
        <v>0</v>
      </c>
      <c r="C443" s="30">
        <v>0</v>
      </c>
      <c r="D443" s="30">
        <v>0</v>
      </c>
      <c r="E443" s="30">
        <v>0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14">
        <f t="shared" si="59"/>
        <v>0</v>
      </c>
      <c r="O443"/>
    </row>
    <row r="444" spans="1:15" x14ac:dyDescent="0.35">
      <c r="A444" s="15" t="s">
        <v>59</v>
      </c>
      <c r="B444" s="30">
        <v>0</v>
      </c>
      <c r="C444" s="30">
        <v>0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14">
        <f t="shared" si="59"/>
        <v>0</v>
      </c>
      <c r="O444"/>
    </row>
    <row r="445" spans="1:15" x14ac:dyDescent="0.35">
      <c r="A445" s="15" t="s">
        <v>60</v>
      </c>
      <c r="B445" s="30">
        <v>0</v>
      </c>
      <c r="C445" s="30">
        <v>0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14">
        <f t="shared" si="59"/>
        <v>0</v>
      </c>
      <c r="O445"/>
    </row>
    <row r="446" spans="1:15" x14ac:dyDescent="0.35">
      <c r="A446" s="15" t="s">
        <v>61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14">
        <f t="shared" si="59"/>
        <v>0</v>
      </c>
      <c r="O446"/>
    </row>
    <row r="447" spans="1:15" x14ac:dyDescent="0.35">
      <c r="A447" s="15" t="s">
        <v>62</v>
      </c>
      <c r="B447" s="30">
        <v>0</v>
      </c>
      <c r="C447" s="30">
        <v>0</v>
      </c>
      <c r="D447" s="30">
        <v>0</v>
      </c>
      <c r="E447" s="30">
        <v>0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14">
        <f t="shared" si="59"/>
        <v>0</v>
      </c>
      <c r="O447"/>
    </row>
    <row r="448" spans="1:15" x14ac:dyDescent="0.35">
      <c r="A448" s="15" t="s">
        <v>63</v>
      </c>
      <c r="B448" s="30">
        <v>0</v>
      </c>
      <c r="C448" s="30">
        <v>0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14">
        <f t="shared" si="59"/>
        <v>0</v>
      </c>
      <c r="O448"/>
    </row>
    <row r="449" spans="1:15" x14ac:dyDescent="0.35">
      <c r="A449" s="15" t="s">
        <v>64</v>
      </c>
      <c r="B449" s="30">
        <v>0</v>
      </c>
      <c r="C449" s="30">
        <v>0</v>
      </c>
      <c r="D449" s="30">
        <v>0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14">
        <f t="shared" si="59"/>
        <v>0</v>
      </c>
      <c r="O449"/>
    </row>
    <row r="450" spans="1:15" x14ac:dyDescent="0.35">
      <c r="A450" s="15" t="s">
        <v>65</v>
      </c>
      <c r="B450" s="30">
        <v>0</v>
      </c>
      <c r="C450" s="30">
        <v>0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14">
        <f t="shared" si="59"/>
        <v>0</v>
      </c>
      <c r="O450"/>
    </row>
    <row r="451" spans="1:15" x14ac:dyDescent="0.35">
      <c r="A451" s="15" t="s">
        <v>66</v>
      </c>
      <c r="B451" s="30">
        <v>0</v>
      </c>
      <c r="C451" s="30">
        <v>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14">
        <f t="shared" si="59"/>
        <v>0</v>
      </c>
      <c r="O451"/>
    </row>
    <row r="452" spans="1:15" x14ac:dyDescent="0.35">
      <c r="A452" s="15" t="s">
        <v>67</v>
      </c>
      <c r="B452" s="30">
        <v>0</v>
      </c>
      <c r="C452" s="30">
        <v>0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14">
        <f t="shared" si="59"/>
        <v>0</v>
      </c>
      <c r="O452" s="51"/>
    </row>
    <row r="453" spans="1:15" x14ac:dyDescent="0.35">
      <c r="A453" s="15" t="s">
        <v>68</v>
      </c>
      <c r="B453" s="30">
        <v>0</v>
      </c>
      <c r="C453" s="30">
        <v>0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14">
        <f t="shared" si="59"/>
        <v>0</v>
      </c>
      <c r="O453" s="51"/>
    </row>
    <row r="454" spans="1:15" x14ac:dyDescent="0.35">
      <c r="A454" s="15" t="s">
        <v>69</v>
      </c>
      <c r="B454" s="30">
        <v>0</v>
      </c>
      <c r="C454" s="30">
        <v>0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14">
        <f t="shared" si="59"/>
        <v>0</v>
      </c>
      <c r="O454" s="51"/>
    </row>
    <row r="455" spans="1:15" x14ac:dyDescent="0.35">
      <c r="A455" s="15" t="s">
        <v>70</v>
      </c>
      <c r="B455" s="30">
        <v>0</v>
      </c>
      <c r="C455" s="30">
        <v>0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14">
        <f t="shared" si="59"/>
        <v>0</v>
      </c>
      <c r="O455" s="51"/>
    </row>
    <row r="456" spans="1:15" x14ac:dyDescent="0.35">
      <c r="A456" s="15" t="s">
        <v>28</v>
      </c>
      <c r="B456" s="30">
        <f t="shared" ref="B456:M456" si="60">SUM(B438:B455)</f>
        <v>0</v>
      </c>
      <c r="C456" s="30">
        <f t="shared" si="60"/>
        <v>0</v>
      </c>
      <c r="D456" s="30">
        <f t="shared" si="60"/>
        <v>0</v>
      </c>
      <c r="E456" s="30">
        <f t="shared" si="60"/>
        <v>0</v>
      </c>
      <c r="F456" s="30">
        <f t="shared" si="60"/>
        <v>0</v>
      </c>
      <c r="G456" s="30">
        <f t="shared" si="60"/>
        <v>0</v>
      </c>
      <c r="H456" s="30">
        <f t="shared" si="60"/>
        <v>0</v>
      </c>
      <c r="I456" s="30">
        <f t="shared" si="60"/>
        <v>0</v>
      </c>
      <c r="J456" s="30">
        <f t="shared" si="60"/>
        <v>0</v>
      </c>
      <c r="K456" s="30">
        <f t="shared" si="60"/>
        <v>0</v>
      </c>
      <c r="L456" s="30">
        <f t="shared" si="60"/>
        <v>0</v>
      </c>
      <c r="M456" s="30">
        <f t="shared" si="60"/>
        <v>0</v>
      </c>
      <c r="N456" s="14">
        <f t="shared" si="59"/>
        <v>0</v>
      </c>
    </row>
    <row r="457" spans="1:15" x14ac:dyDescent="0.35">
      <c r="A457" s="15"/>
      <c r="N457" s="14"/>
    </row>
    <row r="458" spans="1:15" ht="15.4" thickBot="1" x14ac:dyDescent="0.45">
      <c r="A458" s="19" t="s">
        <v>15</v>
      </c>
      <c r="B458" s="34">
        <f t="shared" ref="B458:M458" si="61">+B456+B435+B414</f>
        <v>0</v>
      </c>
      <c r="C458" s="34">
        <f t="shared" si="61"/>
        <v>0</v>
      </c>
      <c r="D458" s="34">
        <f t="shared" si="61"/>
        <v>0</v>
      </c>
      <c r="E458" s="34">
        <f t="shared" si="61"/>
        <v>0</v>
      </c>
      <c r="F458" s="34">
        <f t="shared" si="61"/>
        <v>0</v>
      </c>
      <c r="G458" s="34">
        <f t="shared" si="61"/>
        <v>0</v>
      </c>
      <c r="H458" s="34">
        <f t="shared" si="61"/>
        <v>0</v>
      </c>
      <c r="I458" s="34">
        <f t="shared" si="61"/>
        <v>0</v>
      </c>
      <c r="J458" s="34">
        <f t="shared" si="61"/>
        <v>0</v>
      </c>
      <c r="K458" s="34">
        <f t="shared" si="61"/>
        <v>0</v>
      </c>
      <c r="L458" s="34">
        <f t="shared" si="61"/>
        <v>0</v>
      </c>
      <c r="M458" s="34">
        <f t="shared" si="61"/>
        <v>0</v>
      </c>
      <c r="N458" s="20">
        <f>+N456+N415+N435+N414</f>
        <v>0</v>
      </c>
    </row>
    <row r="459" spans="1:15" x14ac:dyDescent="0.35">
      <c r="A459" s="2" t="s">
        <v>32</v>
      </c>
    </row>
    <row r="460" spans="1:15" x14ac:dyDescent="0.35">
      <c r="A460" s="2" t="s">
        <v>151</v>
      </c>
    </row>
    <row r="461" spans="1:15" x14ac:dyDescent="0.35">
      <c r="A461" s="2" t="s">
        <v>150</v>
      </c>
    </row>
    <row r="462" spans="1:15" x14ac:dyDescent="0.35">
      <c r="A462" s="2" t="s">
        <v>149</v>
      </c>
    </row>
    <row r="463" spans="1:15" x14ac:dyDescent="0.35">
      <c r="A463" s="2" t="s">
        <v>33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4"/>
  <sheetViews>
    <sheetView tabSelected="1" zoomScaleNormal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C23" sqref="C23"/>
    </sheetView>
  </sheetViews>
  <sheetFormatPr defaultColWidth="9.1328125" defaultRowHeight="12.75" x14ac:dyDescent="0.35"/>
  <cols>
    <col min="1" max="1" width="36.86328125" style="2" bestFit="1" customWidth="1"/>
    <col min="2" max="2" width="15.59765625" style="30" bestFit="1" customWidth="1"/>
    <col min="3" max="3" width="12.86328125" style="30" bestFit="1" customWidth="1"/>
    <col min="4" max="5" width="15.59765625" style="30" bestFit="1" customWidth="1"/>
    <col min="6" max="6" width="14.59765625" style="30" customWidth="1"/>
    <col min="7" max="10" width="15.59765625" style="30" customWidth="1"/>
    <col min="11" max="13" width="14.59765625" style="30" customWidth="1"/>
    <col min="14" max="14" width="16.59765625" style="30" bestFit="1" customWidth="1"/>
    <col min="15" max="15" width="14.59765625" style="2" bestFit="1" customWidth="1"/>
    <col min="16" max="17" width="13.59765625" style="2" bestFit="1" customWidth="1"/>
    <col min="18" max="16384" width="9.1328125" style="2"/>
  </cols>
  <sheetData>
    <row r="1" spans="1:14" ht="15.75" customHeight="1" x14ac:dyDescent="0.4">
      <c r="A1" s="1" t="s">
        <v>21</v>
      </c>
    </row>
    <row r="2" spans="1:14" ht="15.75" customHeight="1" x14ac:dyDescent="0.4">
      <c r="A2" s="3" t="s">
        <v>44</v>
      </c>
    </row>
    <row r="3" spans="1:14" ht="15.75" customHeight="1" x14ac:dyDescent="0.4">
      <c r="A3" s="1" t="str">
        <f>'Table G-1'!A3</f>
        <v>Calendar Year 2022</v>
      </c>
    </row>
    <row r="4" spans="1:14" ht="15.75" customHeight="1" x14ac:dyDescent="0.4">
      <c r="A4" s="4"/>
    </row>
    <row r="5" spans="1:14" ht="16.5" customHeight="1" thickBot="1" x14ac:dyDescent="0.45">
      <c r="A5" s="4"/>
    </row>
    <row r="6" spans="1:14" ht="12.75" customHeight="1" x14ac:dyDescent="0.4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5" t="s">
        <v>0</v>
      </c>
    </row>
    <row r="7" spans="1:14" ht="15.4" thickBot="1" x14ac:dyDescent="0.45">
      <c r="A7" s="8" t="s">
        <v>0</v>
      </c>
      <c r="B7" s="33" t="s">
        <v>2</v>
      </c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33" t="s">
        <v>25</v>
      </c>
      <c r="K7" s="50" t="s">
        <v>50</v>
      </c>
      <c r="L7" s="33" t="s">
        <v>26</v>
      </c>
      <c r="M7" s="33" t="s">
        <v>27</v>
      </c>
      <c r="N7" s="36" t="s">
        <v>14</v>
      </c>
    </row>
    <row r="8" spans="1:14" ht="15" x14ac:dyDescent="0.4">
      <c r="A8" s="1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5"/>
    </row>
    <row r="9" spans="1:14" ht="15" x14ac:dyDescent="0.4">
      <c r="A9" s="24" t="s">
        <v>92</v>
      </c>
      <c r="B9" s="40"/>
      <c r="N9" s="37"/>
    </row>
    <row r="10" spans="1:14" x14ac:dyDescent="0.35">
      <c r="A10" s="15" t="s">
        <v>18</v>
      </c>
      <c r="B10" s="40">
        <v>-54464774.040000007</v>
      </c>
      <c r="C10" s="40">
        <v>0</v>
      </c>
      <c r="D10" s="40">
        <f t="shared" ref="D10:M10" si="0">C25</f>
        <v>0</v>
      </c>
      <c r="E10" s="40">
        <f t="shared" si="0"/>
        <v>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0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37" t="s">
        <v>24</v>
      </c>
    </row>
    <row r="11" spans="1:14" x14ac:dyDescent="0.35">
      <c r="A11" s="15" t="s">
        <v>51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7">
        <f>SUM(B11:M11)</f>
        <v>0</v>
      </c>
    </row>
    <row r="12" spans="1:14" x14ac:dyDescent="0.35">
      <c r="A12" s="66" t="s">
        <v>94</v>
      </c>
      <c r="B12" s="41">
        <f>'Table G-1'!B20</f>
        <v>13840012.85</v>
      </c>
      <c r="C12" s="41">
        <f>'Table G-1'!C20</f>
        <v>0</v>
      </c>
      <c r="D12" s="41">
        <f>'Table G-1'!D20</f>
        <v>0</v>
      </c>
      <c r="E12" s="41">
        <f>'Table G-1'!E20</f>
        <v>0</v>
      </c>
      <c r="F12" s="41">
        <f>'Table G-1'!F20</f>
        <v>0</v>
      </c>
      <c r="G12" s="41">
        <f>'Table G-1'!G20</f>
        <v>0</v>
      </c>
      <c r="H12" s="41">
        <f>'Table G-1'!H20</f>
        <v>0</v>
      </c>
      <c r="I12" s="41">
        <f>'Table G-1'!I20</f>
        <v>0</v>
      </c>
      <c r="J12" s="41">
        <f>'Table G-1'!J20</f>
        <v>0</v>
      </c>
      <c r="K12" s="41">
        <f>'Table G-1'!K20</f>
        <v>0</v>
      </c>
      <c r="L12" s="41">
        <f>'Table G-1'!L20</f>
        <v>0</v>
      </c>
      <c r="M12" s="41">
        <f>'Table G-1'!M20</f>
        <v>0</v>
      </c>
      <c r="N12" s="48">
        <f>SUM(B12:M12)</f>
        <v>13840012.85</v>
      </c>
    </row>
    <row r="13" spans="1:14" x14ac:dyDescent="0.35">
      <c r="A13" s="28" t="s">
        <v>48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8">
        <f t="shared" ref="N13:N24" si="1">SUM(B13:M13)</f>
        <v>0</v>
      </c>
    </row>
    <row r="14" spans="1:14" x14ac:dyDescent="0.35">
      <c r="A14" s="15" t="s">
        <v>107</v>
      </c>
      <c r="B14" s="41">
        <f>'Table G-4'!B20+'Table G-4'!B11</f>
        <v>-27532316</v>
      </c>
      <c r="C14" s="41">
        <f>'Table G-4'!C20+'Table G-4'!C11</f>
        <v>0</v>
      </c>
      <c r="D14" s="41">
        <f>'Table G-4'!D20+'Table G-4'!D11</f>
        <v>0</v>
      </c>
      <c r="E14" s="41">
        <f>'Table G-4'!E20+'Table G-4'!E11</f>
        <v>0</v>
      </c>
      <c r="F14" s="41">
        <f>'Table G-4'!F20+'Table G-4'!F11</f>
        <v>0</v>
      </c>
      <c r="G14" s="41">
        <f>'Table G-4'!G20+'Table G-4'!G11</f>
        <v>0</v>
      </c>
      <c r="H14" s="41">
        <f>'Table G-4'!H20+'Table G-4'!H11</f>
        <v>0</v>
      </c>
      <c r="I14" s="41">
        <f>'Table G-4'!I20+'Table G-4'!I11</f>
        <v>0</v>
      </c>
      <c r="J14" s="41">
        <f>'Table G-4'!J20+'Table G-4'!J11</f>
        <v>0</v>
      </c>
      <c r="K14" s="41">
        <f>'Table G-4'!K20+'Table G-4'!K11</f>
        <v>0</v>
      </c>
      <c r="L14" s="41">
        <f>'Table G-4'!L20+'Table G-4'!L11</f>
        <v>0</v>
      </c>
      <c r="M14" s="41">
        <f>'Table G-4'!M20+'Table G-4'!M11</f>
        <v>0</v>
      </c>
      <c r="N14" s="48">
        <f t="shared" si="1"/>
        <v>-27532316</v>
      </c>
    </row>
    <row r="15" spans="1:14" x14ac:dyDescent="0.35">
      <c r="A15" s="18" t="s">
        <v>16</v>
      </c>
      <c r="B15" s="41">
        <v>-6073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8">
        <f t="shared" si="1"/>
        <v>-6073</v>
      </c>
    </row>
    <row r="16" spans="1:14" x14ac:dyDescent="0.35">
      <c r="A16" s="15" t="s">
        <v>87</v>
      </c>
      <c r="B16" s="72">
        <f>'Table G-2'!B76+'Table G-2'!B149+'Table G-2'!B218+'Table G-2'!B292+'Table G-2'!B349+'Table G-2'!B409+'Table G-2'!B458</f>
        <v>2678120</v>
      </c>
      <c r="C16" s="72">
        <f>'Table G-2'!C76+'Table G-2'!C149+'Table G-2'!C218+'Table G-2'!C292+'Table G-2'!C349+'Table G-2'!C409+'Table G-2'!C458</f>
        <v>0</v>
      </c>
      <c r="D16" s="72">
        <f>'Table G-2'!D76+'Table G-2'!D149+'Table G-2'!D218+'Table G-2'!D292+'Table G-2'!D349+'Table G-2'!D409+'Table G-2'!D458</f>
        <v>0</v>
      </c>
      <c r="E16" s="72">
        <f>'Table G-2'!E76+'Table G-2'!E149+'Table G-2'!E218+'Table G-2'!E292+'Table G-2'!E349+'Table G-2'!E409+'Table G-2'!E458</f>
        <v>0</v>
      </c>
      <c r="F16" s="72">
        <f>'Table G-2'!F76+'Table G-2'!F149+'Table G-2'!F218+'Table G-2'!F292+'Table G-2'!F349+'Table G-2'!F409+'Table G-2'!F458</f>
        <v>0</v>
      </c>
      <c r="G16" s="72">
        <f>'Table G-2'!G76+'Table G-2'!G149+'Table G-2'!G218+'Table G-2'!G292+'Table G-2'!G349+'Table G-2'!G409+'Table G-2'!G458</f>
        <v>0</v>
      </c>
      <c r="H16" s="72">
        <f>'Table G-2'!H76+'Table G-2'!H149+'Table G-2'!H218+'Table G-2'!H292+'Table G-2'!H349+'Table G-2'!H409+'Table G-2'!H458</f>
        <v>0</v>
      </c>
      <c r="I16" s="72">
        <f>'Table G-2'!I76+'Table G-2'!I149+'Table G-2'!I218+'Table G-2'!I292+'Table G-2'!I349+'Table G-2'!I409+'Table G-2'!I458</f>
        <v>0</v>
      </c>
      <c r="J16" s="72">
        <f>'Table G-2'!J76+'Table G-2'!J149+'Table G-2'!J218+'Table G-2'!J292+'Table G-2'!J349+'Table G-2'!J409+'Table G-2'!J458</f>
        <v>0</v>
      </c>
      <c r="K16" s="72">
        <f>'Table G-2'!K76+'Table G-2'!K149+'Table G-2'!K218+'Table G-2'!K292+'Table G-2'!K349+'Table G-2'!K409+'Table G-2'!K458</f>
        <v>0</v>
      </c>
      <c r="L16" s="72">
        <f>'Table G-2'!L76+'Table G-2'!L149+'Table G-2'!L218+'Table G-2'!L292+'Table G-2'!L349+'Table G-2'!L409+'Table G-2'!L458</f>
        <v>0</v>
      </c>
      <c r="M16" s="72">
        <f>'Table G-2'!M76+'Table G-2'!M149+'Table G-2'!M218+'Table G-2'!M292+'Table G-2'!M349+'Table G-2'!M409+'Table G-2'!M458</f>
        <v>0</v>
      </c>
      <c r="N16" s="48">
        <f t="shared" si="1"/>
        <v>2678120</v>
      </c>
    </row>
    <row r="17" spans="1:16" x14ac:dyDescent="0.35">
      <c r="A17" s="66" t="s">
        <v>108</v>
      </c>
      <c r="B17" s="41">
        <f>'Table G-4'!B9+'Table G-4'!B18</f>
        <v>19564752</v>
      </c>
      <c r="C17" s="41">
        <f>'Table G-4'!C9+'Table G-4'!C18</f>
        <v>0</v>
      </c>
      <c r="D17" s="41">
        <f>'Table G-4'!D9+'Table G-4'!D18</f>
        <v>0</v>
      </c>
      <c r="E17" s="41">
        <f>'Table G-4'!E9+'Table G-4'!E18</f>
        <v>0</v>
      </c>
      <c r="F17" s="41">
        <f>'Table G-4'!F9+'Table G-4'!F18</f>
        <v>0</v>
      </c>
      <c r="G17" s="41">
        <f>'Table G-4'!G9+'Table G-4'!G18</f>
        <v>0</v>
      </c>
      <c r="H17" s="41">
        <f>'Table G-4'!H9+'Table G-4'!H18</f>
        <v>0</v>
      </c>
      <c r="I17" s="41">
        <f>'Table G-4'!I9+'Table G-4'!I18</f>
        <v>0</v>
      </c>
      <c r="J17" s="41">
        <f>'Table G-4'!J9+'Table G-4'!J18</f>
        <v>0</v>
      </c>
      <c r="K17" s="41">
        <f>'Table G-4'!K9+'Table G-4'!K18</f>
        <v>0</v>
      </c>
      <c r="L17" s="41">
        <f>'Table G-4'!L9+'Table G-4'!L18</f>
        <v>0</v>
      </c>
      <c r="M17" s="41">
        <f>'Table G-4'!M9+'Table G-4'!M18</f>
        <v>0</v>
      </c>
      <c r="N17" s="48">
        <f t="shared" si="1"/>
        <v>19564752</v>
      </c>
      <c r="O17" s="74"/>
      <c r="P17"/>
    </row>
    <row r="18" spans="1:16" ht="14.25" x14ac:dyDescent="0.35">
      <c r="A18" s="64" t="s">
        <v>222</v>
      </c>
      <c r="B18" s="41">
        <v>6021482.75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37">
        <f t="shared" ref="N18:N20" si="2">SUM(B18:M18)</f>
        <v>6021482.75</v>
      </c>
      <c r="O18" s="74"/>
      <c r="P18"/>
    </row>
    <row r="19" spans="1:16" ht="14.25" x14ac:dyDescent="0.35">
      <c r="A19" s="64" t="s">
        <v>210</v>
      </c>
      <c r="B19" s="41">
        <v>0</v>
      </c>
      <c r="C19" s="41">
        <f>'Table G-4'!C10+'Table G-4'!C19</f>
        <v>0</v>
      </c>
      <c r="D19" s="41">
        <f>'Table G-4'!D10+'Table G-4'!D19</f>
        <v>0</v>
      </c>
      <c r="E19" s="41">
        <f>'Table G-4'!E10+'Table G-4'!E19</f>
        <v>0</v>
      </c>
      <c r="F19" s="41">
        <f>'Table G-4'!F10+'Table G-4'!F19</f>
        <v>0</v>
      </c>
      <c r="G19" s="41">
        <f>'Table G-4'!G10+'Table G-4'!G19</f>
        <v>0</v>
      </c>
      <c r="H19" s="41">
        <f>'Table G-4'!H10+'Table G-4'!H19</f>
        <v>0</v>
      </c>
      <c r="I19" s="41">
        <f>'Table G-4'!I10+'Table G-4'!I19</f>
        <v>0</v>
      </c>
      <c r="J19" s="41">
        <f>'Table G-4'!J10+'Table G-4'!J19</f>
        <v>0</v>
      </c>
      <c r="K19" s="41">
        <f>'Table G-4'!K10+'Table G-4'!K19</f>
        <v>0</v>
      </c>
      <c r="L19" s="41">
        <f>'Table G-4'!L10+'Table G-4'!L19</f>
        <v>0</v>
      </c>
      <c r="M19" s="41">
        <f>'Table G-4'!M10+'Table G-4'!M19</f>
        <v>0</v>
      </c>
      <c r="N19" s="37">
        <f t="shared" si="2"/>
        <v>0</v>
      </c>
      <c r="P19" s="73"/>
    </row>
    <row r="20" spans="1:16" ht="14.25" x14ac:dyDescent="0.35">
      <c r="A20" s="64" t="s">
        <v>153</v>
      </c>
      <c r="B20" s="41">
        <v>5718251.9900000002</v>
      </c>
      <c r="C20" s="41">
        <f>'Table G-4'!C11+'Table G-4'!C20</f>
        <v>0</v>
      </c>
      <c r="D20" s="41">
        <f>'Table G-4'!D11+'Table G-4'!D20</f>
        <v>0</v>
      </c>
      <c r="E20" s="41">
        <f>'Table G-4'!E11+'Table G-4'!E20</f>
        <v>0</v>
      </c>
      <c r="F20" s="41">
        <f>'Table G-4'!F11+'Table G-4'!F20</f>
        <v>0</v>
      </c>
      <c r="G20" s="41">
        <f>'Table G-4'!G11+'Table G-4'!G20</f>
        <v>0</v>
      </c>
      <c r="H20" s="41">
        <f>'Table G-4'!H11+'Table G-4'!H20</f>
        <v>0</v>
      </c>
      <c r="I20" s="41">
        <f>'Table G-4'!I11+'Table G-4'!I20</f>
        <v>0</v>
      </c>
      <c r="J20" s="41">
        <f>'Table G-4'!J11+'Table G-4'!J20</f>
        <v>0</v>
      </c>
      <c r="K20" s="41">
        <f>'Table G-4'!K11+'Table G-4'!K20</f>
        <v>0</v>
      </c>
      <c r="L20" s="41">
        <f>'Table G-4'!L11+'Table G-4'!L20</f>
        <v>0</v>
      </c>
      <c r="M20" s="41">
        <f>'Table G-4'!M11+'Table G-4'!M20</f>
        <v>0</v>
      </c>
      <c r="N20" s="37">
        <f t="shared" si="2"/>
        <v>5718251.9900000002</v>
      </c>
      <c r="P20" s="73"/>
    </row>
    <row r="21" spans="1:16" ht="14.25" x14ac:dyDescent="0.35">
      <c r="A21" s="64" t="s">
        <v>110</v>
      </c>
      <c r="B21" s="41">
        <v>386166.58999999997</v>
      </c>
      <c r="C21" s="41">
        <f>'Table G-4'!C12+'Table G-4'!C21</f>
        <v>0</v>
      </c>
      <c r="D21" s="41">
        <f>'Table G-4'!D12+'Table G-4'!D21</f>
        <v>0</v>
      </c>
      <c r="E21" s="41">
        <f>'Table G-4'!E12+'Table G-4'!E21</f>
        <v>0</v>
      </c>
      <c r="F21" s="41">
        <f>'Table G-4'!F12+'Table G-4'!F21</f>
        <v>0</v>
      </c>
      <c r="G21" s="41">
        <f>'Table G-4'!G12+'Table G-4'!G21</f>
        <v>0</v>
      </c>
      <c r="H21" s="41">
        <f>'Table G-4'!H12+'Table G-4'!H21</f>
        <v>0</v>
      </c>
      <c r="I21" s="41">
        <f>'Table G-4'!I12+'Table G-4'!I21</f>
        <v>0</v>
      </c>
      <c r="J21" s="41">
        <f>'Table G-4'!J12+'Table G-4'!J21</f>
        <v>0</v>
      </c>
      <c r="K21" s="41">
        <f>'Table G-4'!K12+'Table G-4'!K21</f>
        <v>0</v>
      </c>
      <c r="L21" s="41">
        <f>'Table G-4'!L12+'Table G-4'!L21</f>
        <v>0</v>
      </c>
      <c r="M21" s="41">
        <f>'Table G-4'!M12+'Table G-4'!M21</f>
        <v>0</v>
      </c>
      <c r="N21" s="37">
        <f t="shared" ref="N21" si="3">SUM(B21:M21)</f>
        <v>386166.58999999997</v>
      </c>
      <c r="O21" s="51"/>
    </row>
    <row r="22" spans="1:16" ht="14.25" x14ac:dyDescent="0.35">
      <c r="A22" s="64" t="s">
        <v>106</v>
      </c>
      <c r="B22" s="41">
        <v>1450092.5499999998</v>
      </c>
      <c r="C22" s="41">
        <f>'Table G-4'!C13+'Table G-4'!C22</f>
        <v>0</v>
      </c>
      <c r="D22" s="41">
        <f>'Table G-4'!D13+'Table G-4'!D22</f>
        <v>0</v>
      </c>
      <c r="E22" s="41">
        <f>'Table G-4'!E13+'Table G-4'!E22</f>
        <v>0</v>
      </c>
      <c r="F22" s="41">
        <f>'Table G-4'!F13+'Table G-4'!F22</f>
        <v>0</v>
      </c>
      <c r="G22" s="41">
        <f>'Table G-4'!G13+'Table G-4'!G22</f>
        <v>0</v>
      </c>
      <c r="H22" s="41">
        <f>'Table G-4'!H13+'Table G-4'!H22</f>
        <v>0</v>
      </c>
      <c r="I22" s="41">
        <f>'Table G-4'!I13+'Table G-4'!I22</f>
        <v>0</v>
      </c>
      <c r="J22" s="41">
        <f>'Table G-4'!J13+'Table G-4'!J22</f>
        <v>0</v>
      </c>
      <c r="K22" s="41">
        <f>'Table G-4'!K13+'Table G-4'!K22</f>
        <v>0</v>
      </c>
      <c r="L22" s="41">
        <f>'Table G-4'!L13+'Table G-4'!L22</f>
        <v>0</v>
      </c>
      <c r="M22" s="41">
        <f>'Table G-4'!M13+'Table G-4'!M22</f>
        <v>0</v>
      </c>
      <c r="N22" s="37">
        <f t="shared" ref="N22" si="4">SUM(B22:M22)</f>
        <v>1450092.5499999998</v>
      </c>
    </row>
    <row r="23" spans="1:16" ht="14.25" x14ac:dyDescent="0.35">
      <c r="A23" s="64" t="s">
        <v>103</v>
      </c>
      <c r="B23" s="41">
        <v>12336051.209999997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37">
        <f t="shared" si="1"/>
        <v>12336051.209999997</v>
      </c>
    </row>
    <row r="24" spans="1:16" ht="14.65" thickBot="1" x14ac:dyDescent="0.4">
      <c r="A24" s="29" t="s">
        <v>71</v>
      </c>
      <c r="B24" s="42">
        <v>1338789.1100000003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37">
        <f t="shared" si="1"/>
        <v>1338789.1100000003</v>
      </c>
    </row>
    <row r="25" spans="1:16" x14ac:dyDescent="0.35">
      <c r="A25" s="5" t="s">
        <v>17</v>
      </c>
      <c r="B25" s="41">
        <f>B10+B16-(B12+B14+B17)+B15+B18+B19+B20+B21+B22+B23+B24</f>
        <v>-30414341.690000009</v>
      </c>
      <c r="C25" s="41">
        <f t="shared" ref="C25:M25" si="5">C10+C16-(C12+C14+C17)+C15+C18+C19+C20+C21+C22+C23+C24</f>
        <v>0</v>
      </c>
      <c r="D25" s="41">
        <f t="shared" si="5"/>
        <v>0</v>
      </c>
      <c r="E25" s="41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61" t="s">
        <v>24</v>
      </c>
    </row>
    <row r="26" spans="1:16" ht="13.5" thickBot="1" x14ac:dyDescent="0.45">
      <c r="A26" s="62"/>
      <c r="B26" s="6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9"/>
    </row>
    <row r="27" spans="1:16" x14ac:dyDescent="0.35">
      <c r="A27" s="1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16" x14ac:dyDescent="0.35">
      <c r="A28" s="26" t="s">
        <v>46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6" x14ac:dyDescent="0.35">
      <c r="A29" s="67" t="s">
        <v>156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6" x14ac:dyDescent="0.35">
      <c r="A30" s="6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6" x14ac:dyDescent="0.35">
      <c r="A31" s="13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6" x14ac:dyDescent="0.35">
      <c r="A32" s="27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7" customFormat="1" x14ac:dyDescent="0.35">
      <c r="A33" s="26"/>
      <c r="B33" s="41"/>
      <c r="C33" s="41"/>
      <c r="D33" s="41"/>
      <c r="E33" s="51"/>
      <c r="F33" s="43"/>
      <c r="G33" s="43"/>
      <c r="H33" s="43"/>
      <c r="I33" s="43"/>
      <c r="J33" s="43"/>
      <c r="K33" s="43"/>
      <c r="L33" s="43"/>
      <c r="M33" s="43"/>
      <c r="N33" s="43"/>
      <c r="Q33" s="2"/>
    </row>
    <row r="34" spans="1:17" x14ac:dyDescent="0.35">
      <c r="A34" s="58"/>
      <c r="B34" s="53"/>
      <c r="C34" s="53"/>
      <c r="D34" s="54"/>
      <c r="E34" s="54"/>
      <c r="F34" s="54"/>
      <c r="G34" s="41"/>
      <c r="H34" s="41"/>
      <c r="I34" s="41"/>
      <c r="J34" s="41"/>
      <c r="K34" s="41"/>
      <c r="L34" s="41"/>
      <c r="M34" s="41"/>
      <c r="N34" s="41"/>
    </row>
    <row r="35" spans="1:17" x14ac:dyDescent="0.35">
      <c r="A35" s="55"/>
      <c r="B35" s="53"/>
      <c r="C35" s="53"/>
      <c r="D35" s="54"/>
      <c r="E35" s="56"/>
      <c r="F35" s="57"/>
      <c r="G35" s="41"/>
      <c r="H35" s="41"/>
      <c r="I35" s="41"/>
      <c r="J35" s="41"/>
      <c r="K35" s="41"/>
      <c r="L35" s="41"/>
      <c r="M35" s="41"/>
      <c r="N35" s="41"/>
    </row>
    <row r="36" spans="1:17" ht="12.75" customHeight="1" x14ac:dyDescent="0.35">
      <c r="A36" s="55"/>
      <c r="B36" s="53"/>
      <c r="C36" s="53"/>
      <c r="D36" s="54"/>
      <c r="E36" s="70"/>
      <c r="F36" s="71"/>
      <c r="G36" s="16"/>
      <c r="H36" s="41"/>
      <c r="I36" s="41"/>
      <c r="J36" s="41"/>
      <c r="K36" s="41"/>
      <c r="L36" s="41"/>
      <c r="M36" s="41"/>
      <c r="N36" s="41"/>
    </row>
    <row r="37" spans="1:17" ht="12.75" customHeight="1" x14ac:dyDescent="0.35">
      <c r="A37" s="55"/>
      <c r="B37" s="53"/>
      <c r="C37" s="53"/>
      <c r="D37" s="54"/>
      <c r="E37" s="56"/>
      <c r="F37" s="57"/>
      <c r="G37" s="41"/>
      <c r="H37" s="41"/>
      <c r="I37" s="41"/>
      <c r="J37" s="41"/>
      <c r="K37" s="41"/>
      <c r="L37" s="41"/>
      <c r="M37" s="41"/>
      <c r="N37" s="41"/>
    </row>
    <row r="38" spans="1:17" ht="12.75" customHeight="1" x14ac:dyDescent="0.35">
      <c r="A38" s="55"/>
      <c r="B38" s="53"/>
      <c r="C38" s="53"/>
      <c r="D38" s="54"/>
      <c r="E38" s="56"/>
      <c r="F38" s="57"/>
      <c r="G38" s="41"/>
      <c r="H38" s="41"/>
      <c r="I38" s="41"/>
      <c r="J38" s="41"/>
      <c r="K38" s="41"/>
      <c r="L38" s="41"/>
      <c r="M38" s="41"/>
      <c r="N38" s="41"/>
    </row>
    <row r="39" spans="1:17" ht="12.75" customHeight="1" x14ac:dyDescent="0.35">
      <c r="A39" s="55"/>
      <c r="B39" s="53"/>
      <c r="C39" s="53"/>
      <c r="D39" s="54"/>
      <c r="E39" s="56"/>
      <c r="F39" s="57"/>
      <c r="G39" s="41"/>
      <c r="H39" s="41"/>
      <c r="I39" s="41"/>
      <c r="J39" s="41"/>
      <c r="K39" s="41"/>
      <c r="L39" s="41"/>
      <c r="M39" s="41"/>
      <c r="N39" s="41"/>
    </row>
    <row r="40" spans="1:17" ht="12.75" customHeight="1" x14ac:dyDescent="0.35">
      <c r="A40" s="55"/>
      <c r="B40" s="53"/>
      <c r="C40" s="53"/>
      <c r="D40" s="54"/>
      <c r="E40" s="56"/>
      <c r="F40" s="57"/>
      <c r="G40" s="41"/>
      <c r="H40" s="41"/>
      <c r="I40" s="41"/>
      <c r="J40" s="41"/>
      <c r="K40" s="41"/>
      <c r="L40" s="41"/>
      <c r="M40" s="41"/>
      <c r="N40" s="41"/>
    </row>
    <row r="41" spans="1:17" ht="12.75" customHeight="1" x14ac:dyDescent="0.35">
      <c r="A41" s="55"/>
      <c r="B41" s="53"/>
      <c r="C41" s="53"/>
      <c r="D41" s="54"/>
      <c r="E41" s="56"/>
      <c r="F41" s="57"/>
      <c r="G41" s="41"/>
      <c r="H41" s="41"/>
      <c r="I41" s="41"/>
      <c r="J41" s="41"/>
      <c r="K41" s="41"/>
      <c r="L41" s="41"/>
      <c r="M41" s="41"/>
      <c r="N41" s="41"/>
    </row>
    <row r="42" spans="1:17" ht="12.75" customHeight="1" x14ac:dyDescent="0.35">
      <c r="A42" s="1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7" ht="12.75" customHeight="1" x14ac:dyDescent="0.35">
      <c r="A43" s="1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7" ht="12.75" customHeight="1" x14ac:dyDescent="0.35">
      <c r="A44" s="1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7" ht="12.75" customHeight="1" x14ac:dyDescent="0.35">
      <c r="A45" s="1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7" ht="12.75" customHeight="1" x14ac:dyDescent="0.35">
      <c r="A46" s="1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7" ht="12.75" customHeight="1" x14ac:dyDescent="0.35">
      <c r="A47" s="1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7" ht="12.75" customHeight="1" x14ac:dyDescent="0.35">
      <c r="A48" s="1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 customHeight="1" x14ac:dyDescent="0.35">
      <c r="A49" s="16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1:14" ht="12.75" customHeight="1" x14ac:dyDescent="0.35">
      <c r="A50" s="1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1:14" ht="12.75" customHeight="1" x14ac:dyDescent="0.35">
      <c r="A51" s="1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1:14" ht="12.75" customHeight="1" x14ac:dyDescent="0.35">
      <c r="A52" s="16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2.75" customHeight="1" x14ac:dyDescent="0.35">
      <c r="A53" s="16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2.75" customHeight="1" x14ac:dyDescent="0.35">
      <c r="A54" s="16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1:14" ht="12.75" customHeight="1" x14ac:dyDescent="0.35">
      <c r="A55" s="16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1:14" ht="12.75" customHeight="1" x14ac:dyDescent="0.35">
      <c r="A56" s="16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2.75" customHeight="1" x14ac:dyDescent="0.35">
      <c r="A57" s="16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1:14" ht="12.75" customHeight="1" x14ac:dyDescent="0.35">
      <c r="A58" s="16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1:14" ht="12.75" customHeight="1" x14ac:dyDescent="0.35">
      <c r="A59" s="16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  <row r="60" spans="1:14" ht="12.75" customHeight="1" x14ac:dyDescent="0.35">
      <c r="A60" s="16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</row>
    <row r="61" spans="1:14" ht="12.75" customHeight="1" x14ac:dyDescent="0.35">
      <c r="A61" s="16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</row>
    <row r="62" spans="1:14" ht="12.75" customHeight="1" x14ac:dyDescent="0.35">
      <c r="A62" s="16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ht="12.75" customHeight="1" x14ac:dyDescent="0.35">
      <c r="A63" s="16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</row>
    <row r="64" spans="1:14" ht="12.75" customHeight="1" x14ac:dyDescent="0.35">
      <c r="A64" s="16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defaultColWidth="9.1328125" defaultRowHeight="12.75" x14ac:dyDescent="0.35"/>
  <cols>
    <col min="1" max="1" width="28.3984375" style="2" customWidth="1"/>
    <col min="2" max="2" width="14" style="30" bestFit="1" customWidth="1"/>
    <col min="3" max="3" width="11.3984375" style="30" bestFit="1" customWidth="1"/>
    <col min="4" max="4" width="11.86328125" style="30" bestFit="1" customWidth="1"/>
    <col min="5" max="5" width="14.3984375" style="30" bestFit="1" customWidth="1"/>
    <col min="6" max="8" width="11.86328125" style="30" bestFit="1" customWidth="1"/>
    <col min="9" max="9" width="10.86328125" style="30" bestFit="1" customWidth="1"/>
    <col min="10" max="10" width="11.3984375" style="30" bestFit="1" customWidth="1"/>
    <col min="11" max="12" width="11.86328125" style="30" bestFit="1" customWidth="1"/>
    <col min="13" max="13" width="11.3984375" style="30" bestFit="1" customWidth="1"/>
    <col min="14" max="14" width="12.3984375" style="30" bestFit="1" customWidth="1"/>
    <col min="15" max="15" width="9.1328125" style="2"/>
    <col min="16" max="16" width="14" style="2" bestFit="1" customWidth="1"/>
    <col min="17" max="16384" width="9.1328125" style="2"/>
  </cols>
  <sheetData>
    <row r="1" spans="1:14" ht="15" x14ac:dyDescent="0.4">
      <c r="A1" s="1" t="s">
        <v>22</v>
      </c>
    </row>
    <row r="2" spans="1:14" ht="15" x14ac:dyDescent="0.4">
      <c r="A2" s="3" t="s">
        <v>45</v>
      </c>
    </row>
    <row r="3" spans="1:14" ht="15" x14ac:dyDescent="0.4">
      <c r="A3" s="1" t="str">
        <f>'Table G-1'!A3</f>
        <v>Calendar Year 2022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5" t="s">
        <v>0</v>
      </c>
    </row>
    <row r="7" spans="1:14" ht="13.15" x14ac:dyDescent="0.4">
      <c r="A7" s="24" t="s">
        <v>212</v>
      </c>
      <c r="B7" s="39" t="s">
        <v>2</v>
      </c>
      <c r="C7" s="39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39" t="s">
        <v>10</v>
      </c>
      <c r="K7" s="39" t="s">
        <v>11</v>
      </c>
      <c r="L7" s="39" t="s">
        <v>12</v>
      </c>
      <c r="M7" s="39" t="s">
        <v>13</v>
      </c>
      <c r="N7" s="45" t="s">
        <v>14</v>
      </c>
    </row>
    <row r="8" spans="1:14" x14ac:dyDescent="0.35">
      <c r="A8" s="15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7"/>
    </row>
    <row r="9" spans="1:14" ht="13.15" x14ac:dyDescent="0.4">
      <c r="A9" s="12" t="s">
        <v>102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37">
        <f>SUM(B9:M9)</f>
        <v>0</v>
      </c>
    </row>
    <row r="10" spans="1:14" x14ac:dyDescent="0.35">
      <c r="A10" s="15" t="s">
        <v>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7"/>
    </row>
    <row r="11" spans="1:14" ht="13.15" x14ac:dyDescent="0.4">
      <c r="A11" s="12" t="s">
        <v>101</v>
      </c>
      <c r="B11" s="30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7">
        <f>SUM(B11:M11)</f>
        <v>0</v>
      </c>
    </row>
    <row r="12" spans="1:14" x14ac:dyDescent="0.35">
      <c r="A12" s="1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7"/>
    </row>
    <row r="13" spans="1:14" ht="13.5" thickBot="1" x14ac:dyDescent="0.45">
      <c r="A13" s="23" t="s">
        <v>23</v>
      </c>
      <c r="B13" s="44">
        <f>SUM(B9:B12)</f>
        <v>0</v>
      </c>
      <c r="C13" s="44">
        <f>SUM(C9:C11)</f>
        <v>0</v>
      </c>
      <c r="D13" s="44">
        <f>SUM(D10:D11)</f>
        <v>0</v>
      </c>
      <c r="E13" s="44">
        <f t="shared" ref="E13:M13" si="0">SUM(E9:E11)</f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44">
        <f t="shared" si="0"/>
        <v>0</v>
      </c>
      <c r="M13" s="44">
        <f t="shared" si="0"/>
        <v>0</v>
      </c>
      <c r="N13" s="46">
        <f>SUM(B13:M13)</f>
        <v>0</v>
      </c>
    </row>
    <row r="14" spans="1:14" ht="15.4" thickBot="1" x14ac:dyDescent="0.45">
      <c r="A14" s="4"/>
    </row>
    <row r="15" spans="1:14" ht="13.15" x14ac:dyDescent="0.4">
      <c r="A15" s="5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5" t="s">
        <v>0</v>
      </c>
    </row>
    <row r="16" spans="1:14" ht="13.15" x14ac:dyDescent="0.4">
      <c r="A16" s="24" t="s">
        <v>211</v>
      </c>
      <c r="B16" s="39" t="s">
        <v>2</v>
      </c>
      <c r="C16" s="39" t="s">
        <v>3</v>
      </c>
      <c r="D16" s="39" t="s">
        <v>4</v>
      </c>
      <c r="E16" s="39" t="s">
        <v>5</v>
      </c>
      <c r="F16" s="39" t="s">
        <v>6</v>
      </c>
      <c r="G16" s="39" t="s">
        <v>7</v>
      </c>
      <c r="H16" s="39" t="s">
        <v>8</v>
      </c>
      <c r="I16" s="39" t="s">
        <v>9</v>
      </c>
      <c r="J16" s="39" t="s">
        <v>10</v>
      </c>
      <c r="K16" s="39" t="s">
        <v>11</v>
      </c>
      <c r="L16" s="39" t="s">
        <v>12</v>
      </c>
      <c r="M16" s="39" t="s">
        <v>13</v>
      </c>
      <c r="N16" s="45" t="s">
        <v>14</v>
      </c>
    </row>
    <row r="17" spans="1:14" x14ac:dyDescent="0.35">
      <c r="A17" s="15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7"/>
    </row>
    <row r="18" spans="1:14" ht="13.15" x14ac:dyDescent="0.4">
      <c r="A18" s="12" t="s">
        <v>102</v>
      </c>
      <c r="B18" s="41">
        <v>19564752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37">
        <f>SUM(B18:M18)</f>
        <v>19564752</v>
      </c>
    </row>
    <row r="19" spans="1:14" x14ac:dyDescent="0.35">
      <c r="A19" s="15" t="s">
        <v>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7"/>
    </row>
    <row r="20" spans="1:14" ht="13.15" x14ac:dyDescent="0.4">
      <c r="A20" s="12" t="s">
        <v>101</v>
      </c>
      <c r="B20" s="41">
        <v>-27532316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37">
        <f>SUM(B20:M20)</f>
        <v>-27532316</v>
      </c>
    </row>
    <row r="21" spans="1:14" x14ac:dyDescent="0.35">
      <c r="A21" s="1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7"/>
    </row>
    <row r="22" spans="1:14" ht="13.5" thickBot="1" x14ac:dyDescent="0.45">
      <c r="A22" s="23" t="s">
        <v>23</v>
      </c>
      <c r="B22" s="44">
        <f>SUM(B18:B20)</f>
        <v>-7967564</v>
      </c>
      <c r="C22" s="44">
        <f>SUM(C18:C20)</f>
        <v>0</v>
      </c>
      <c r="D22" s="44">
        <f>SUM(D19:D20)</f>
        <v>0</v>
      </c>
      <c r="E22" s="44">
        <f t="shared" ref="E22:M22" si="1">SUM(E18:E20)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6">
        <f>SUM(B22:M22)</f>
        <v>-7967564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FB0-A66C-4E39-A3F8-6A495DA9C44C}">
  <dimension ref="A1:N20"/>
  <sheetViews>
    <sheetView workbookViewId="0">
      <selection activeCell="A4" sqref="A4"/>
    </sheetView>
  </sheetViews>
  <sheetFormatPr defaultColWidth="9.1328125" defaultRowHeight="13.5" x14ac:dyDescent="0.35"/>
  <cols>
    <col min="1" max="1" width="41" style="77" bestFit="1" customWidth="1"/>
    <col min="2" max="2" width="13.3984375" style="76" customWidth="1"/>
    <col min="3" max="3" width="13.3984375" style="77" customWidth="1"/>
    <col min="4" max="4" width="13.3984375" style="76" customWidth="1"/>
    <col min="5" max="13" width="13.3984375" style="77" customWidth="1"/>
    <col min="14" max="14" width="13.3984375" style="76" customWidth="1"/>
    <col min="15" max="16384" width="9.1328125" style="77"/>
  </cols>
  <sheetData>
    <row r="1" spans="1:14" ht="13.9" x14ac:dyDescent="0.4">
      <c r="A1" s="75" t="s">
        <v>213</v>
      </c>
    </row>
    <row r="2" spans="1:14" ht="13.9" x14ac:dyDescent="0.4">
      <c r="A2" s="75" t="s">
        <v>214</v>
      </c>
      <c r="C2" s="76"/>
      <c r="E2" s="78"/>
      <c r="F2" s="79"/>
    </row>
    <row r="3" spans="1:14" ht="13.9" x14ac:dyDescent="0.4">
      <c r="A3" s="75" t="s">
        <v>157</v>
      </c>
      <c r="C3" s="76"/>
      <c r="E3" s="78"/>
      <c r="J3" s="80"/>
    </row>
    <row r="4" spans="1:14" ht="15" x14ac:dyDescent="0.4">
      <c r="A4" s="81"/>
      <c r="C4" s="76"/>
      <c r="E4" s="82"/>
    </row>
    <row r="5" spans="1:14" ht="15.4" thickBot="1" x14ac:dyDescent="0.45">
      <c r="A5" s="81"/>
      <c r="N5" s="83"/>
    </row>
    <row r="6" spans="1:14" ht="13.9" x14ac:dyDescent="0.4">
      <c r="A6" s="84"/>
      <c r="B6" s="85"/>
      <c r="C6" s="86"/>
      <c r="D6" s="85"/>
      <c r="E6" s="86"/>
      <c r="F6" s="86"/>
      <c r="G6" s="86"/>
      <c r="H6" s="86"/>
      <c r="I6" s="86"/>
      <c r="J6" s="86"/>
      <c r="K6" s="86"/>
      <c r="L6" s="86"/>
      <c r="M6" s="86"/>
      <c r="N6" s="87" t="s">
        <v>0</v>
      </c>
    </row>
    <row r="7" spans="1:14" ht="15.4" thickBot="1" x14ac:dyDescent="0.45">
      <c r="A7" s="88" t="s">
        <v>0</v>
      </c>
      <c r="B7" s="89" t="s">
        <v>2</v>
      </c>
      <c r="C7" s="90" t="s">
        <v>3</v>
      </c>
      <c r="D7" s="89" t="s">
        <v>4</v>
      </c>
      <c r="E7" s="90" t="s">
        <v>5</v>
      </c>
      <c r="F7" s="90" t="s">
        <v>6</v>
      </c>
      <c r="G7" s="90" t="s">
        <v>7</v>
      </c>
      <c r="H7" s="90" t="s">
        <v>8</v>
      </c>
      <c r="I7" s="90" t="s">
        <v>9</v>
      </c>
      <c r="J7" s="90" t="s">
        <v>10</v>
      </c>
      <c r="K7" s="90" t="s">
        <v>11</v>
      </c>
      <c r="L7" s="90" t="s">
        <v>12</v>
      </c>
      <c r="M7" s="90" t="s">
        <v>13</v>
      </c>
      <c r="N7" s="91" t="s">
        <v>14</v>
      </c>
    </row>
    <row r="8" spans="1:14" ht="15" x14ac:dyDescent="0.4">
      <c r="A8" s="92"/>
      <c r="B8" s="93"/>
      <c r="C8" s="94"/>
      <c r="D8" s="93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4" ht="13.15" x14ac:dyDescent="0.4">
      <c r="A9" s="96" t="s">
        <v>215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12.75" x14ac:dyDescent="0.35">
      <c r="A10" s="99" t="s">
        <v>18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1">
        <f>B10</f>
        <v>0</v>
      </c>
    </row>
    <row r="11" spans="1:14" ht="12.75" x14ac:dyDescent="0.35">
      <c r="A11" s="99" t="s">
        <v>216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1">
        <f>SUM(B11:M11)</f>
        <v>0</v>
      </c>
    </row>
    <row r="12" spans="1:14" ht="12.75" x14ac:dyDescent="0.35">
      <c r="A12" s="99" t="s">
        <v>217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1">
        <f>SUM(B12:M12)</f>
        <v>0</v>
      </c>
    </row>
    <row r="13" spans="1:14" ht="12.75" x14ac:dyDescent="0.35">
      <c r="A13" s="99" t="s">
        <v>218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1">
        <f>SUM(B13:M13)</f>
        <v>0</v>
      </c>
    </row>
    <row r="14" spans="1:14" ht="12.75" x14ac:dyDescent="0.35">
      <c r="A14" s="99" t="s">
        <v>219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1">
        <f>SUM(B14:M14)</f>
        <v>0</v>
      </c>
    </row>
    <row r="15" spans="1:14" ht="12.75" x14ac:dyDescent="0.35">
      <c r="A15" s="99" t="s">
        <v>220</v>
      </c>
      <c r="B15" s="100">
        <f t="shared" ref="B15:C15" si="0">SUM(B10:B14)</f>
        <v>0</v>
      </c>
      <c r="C15" s="100">
        <f t="shared" si="0"/>
        <v>0</v>
      </c>
      <c r="D15" s="100">
        <f>SUM(D10:D14)</f>
        <v>0</v>
      </c>
      <c r="E15" s="100">
        <f t="shared" ref="E15:M15" si="1">SUM(E10:E14)</f>
        <v>0</v>
      </c>
      <c r="F15" s="100">
        <f t="shared" si="1"/>
        <v>0</v>
      </c>
      <c r="G15" s="100">
        <f t="shared" si="1"/>
        <v>0</v>
      </c>
      <c r="H15" s="100">
        <f t="shared" si="1"/>
        <v>0</v>
      </c>
      <c r="I15" s="100">
        <f t="shared" si="1"/>
        <v>0</v>
      </c>
      <c r="J15" s="100">
        <f t="shared" si="1"/>
        <v>0</v>
      </c>
      <c r="K15" s="100">
        <f t="shared" si="1"/>
        <v>0</v>
      </c>
      <c r="L15" s="100">
        <f t="shared" si="1"/>
        <v>0</v>
      </c>
      <c r="M15" s="100">
        <f t="shared" si="1"/>
        <v>0</v>
      </c>
      <c r="N15" s="101">
        <f>SUM(B15:M15)</f>
        <v>0</v>
      </c>
    </row>
    <row r="16" spans="1:14" ht="12.75" x14ac:dyDescent="0.35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x14ac:dyDescent="0.3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12.75" x14ac:dyDescent="0.35">
      <c r="A18" s="107" t="s">
        <v>221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2.75" x14ac:dyDescent="0.3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x14ac:dyDescent="0.35">
      <c r="A20" s="106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8327E0-F704-43CB-BE92-7282897273FF}"/>
</file>

<file path=customXml/itemProps2.xml><?xml version="1.0" encoding="utf-8"?>
<ds:datastoreItem xmlns:ds="http://schemas.openxmlformats.org/officeDocument/2006/customXml" ds:itemID="{D407D383-5EBD-49B0-8C68-2AD949F4521E}"/>
</file>

<file path=customXml/itemProps3.xml><?xml version="1.0" encoding="utf-8"?>
<ds:datastoreItem xmlns:ds="http://schemas.openxmlformats.org/officeDocument/2006/customXml" ds:itemID="{BB04BF51-0BC1-4D7A-A778-540C80EDAC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Chien, Clinton C</cp:lastModifiedBy>
  <cp:lastPrinted>2005-04-20T21:57:08Z</cp:lastPrinted>
  <dcterms:created xsi:type="dcterms:W3CDTF">2002-02-21T22:40:26Z</dcterms:created>
  <dcterms:modified xsi:type="dcterms:W3CDTF">2022-02-22T23:46:09Z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