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20" windowWidth="9696" windowHeight="7296" tabRatio="601" activeTab="0"/>
  </bookViews>
  <sheets>
    <sheet name="Residential (Revised Oct 18)" sheetId="1" r:id="rId1"/>
  </sheets>
  <definedNames>
    <definedName name="_xlnm.Print_Area" localSheetId="0">'Residential (Revised Oct 18)'!$A:$L</definedName>
    <definedName name="_xlnm.Print_Titles" localSheetId="0">'Residential (Revised Oct 18)'!$1:$4</definedName>
  </definedNames>
  <calcPr fullCalcOnLoad="1"/>
</workbook>
</file>

<file path=xl/sharedStrings.xml><?xml version="1.0" encoding="utf-8"?>
<sst xmlns="http://schemas.openxmlformats.org/spreadsheetml/2006/main" count="192" uniqueCount="168">
  <si>
    <t xml:space="preserve">                          Performance Award  (cap at 7%)</t>
  </si>
  <si>
    <t>Increase target RCP contractors to 100 for award.  Identify PY1999 baseline for RCP contractors.  Objective for 1999 was to train 300 Stockton Trng Ctr (STC) trainees which include a wide variety of contractors and others.  Identify how demonstration of effective trng and promotion will be achieved.</t>
  </si>
  <si>
    <t>Identify and submit 1998 study;  what number does 4% and 8% represent?  Estimate the number of contractors in cited counties and the targeted number to be trained.  Estimate the number on consumers in the cited counties who could use this technology effectively.</t>
  </si>
  <si>
    <t>Code</t>
  </si>
  <si>
    <t>Program Element (Budget)</t>
  </si>
  <si>
    <t>Baseline</t>
  </si>
  <si>
    <t>Performance Award Milestone</t>
  </si>
  <si>
    <t>Mile-stone Type</t>
  </si>
  <si>
    <t>Verification Requirement</t>
  </si>
  <si>
    <t>CPUC Change</t>
  </si>
  <si>
    <t>B</t>
  </si>
  <si>
    <t>P</t>
  </si>
  <si>
    <t>M</t>
  </si>
  <si>
    <t>A</t>
  </si>
  <si>
    <t>Total</t>
  </si>
  <si>
    <t>Program Area: Residential</t>
  </si>
  <si>
    <t>Program: Residential Heating and Cooling</t>
  </si>
  <si>
    <t>Overall Objective:  The Residential Heating and Cooling Systems program seeks (1) to foster a market infrastructure which facilitates a "whole systems" and "whole house"</t>
  </si>
  <si>
    <t xml:space="preserve">        approach in the design and implementation of HVAC projects; and (2) to bring more energy efficiency HVAC technologies and best practices into the market.</t>
  </si>
  <si>
    <t>Targeted Information Delivery</t>
  </si>
  <si>
    <t>See Retrofit &amp; Renovation Program's General Information section for milestone for general Energy Star® awareness campaign</t>
  </si>
  <si>
    <t>RH&amp;C1</t>
  </si>
  <si>
    <t>50 or more contractors will receive kits and training</t>
  </si>
  <si>
    <t xml:space="preserve">Demonstrate that 35 percent of contractors who received the energy efficiency benefits information kit through trainings are actively promoting Energy Efficiency with the kit items to educate customers.  See end note 1. </t>
  </si>
  <si>
    <t>Increased target RCP contractors to 100. Other conditions remain.</t>
  </si>
  <si>
    <t>Technical Support to Trade Allies</t>
  </si>
  <si>
    <t>RH&amp;C2</t>
  </si>
  <si>
    <t>Emerging Technologies</t>
  </si>
  <si>
    <t>RAPP7  (see end note 21)</t>
  </si>
  <si>
    <t>Four percent awareness (1998 study)</t>
  </si>
  <si>
    <t xml:space="preserve">Demonstrate a 100 percent increase (to 8%) in the level of consumer awareness of geothermal heat pump technology in Eldorado and Placer Counties.  See end note 2 </t>
  </si>
  <si>
    <t>RH&amp;C3</t>
  </si>
  <si>
    <t>Linked HVAC Financial Assistance</t>
  </si>
  <si>
    <t xml:space="preserve">No PY1999 baseline exists.  </t>
  </si>
  <si>
    <t>Implement (I.e., systems in place &amp; functioning to accept participation) incentive program(s) for three or more technologies, one or more of which will be an emerging technology.  See end note 3.</t>
  </si>
  <si>
    <t>Provide HVAC technologies.  Provide program materials.</t>
  </si>
  <si>
    <t>Regional and National Initiatives</t>
  </si>
  <si>
    <t>Subtotal Res Heating &amp; Cooling</t>
  </si>
  <si>
    <t>Program: Residential Lighting Program</t>
  </si>
  <si>
    <t xml:space="preserve">Overall Objective:  The Residential Lighting program seeks to increase the market share of (1) efficient hard-wired residential lighting fixtures; and (2) efficient alternatives to </t>
  </si>
  <si>
    <t xml:space="preserve">     halogen torchieres and screw in compact fluorescent lamps (CFL).</t>
  </si>
  <si>
    <t>Targeted information and market facilitation</t>
  </si>
  <si>
    <t>RLTG1</t>
  </si>
  <si>
    <t>Improved CFL emerging technologies</t>
  </si>
  <si>
    <t>The largest 10 apartment associations represent an estimated 25,000 multifamily properties with over 4 units which are estimated to contain approximately 275,000 housing units in the service territory</t>
  </si>
  <si>
    <t xml:space="preserve">Complete presentations that aggressively promote sub-CFLs to 90% of the largest 10 apartment association representing an estimated 25,000 MF properties in service territory.  See end note 4. </t>
  </si>
  <si>
    <t>Document number of presentations with content, audience numbers. Dates and lead notices required.</t>
  </si>
  <si>
    <t>Potential PY2001 milestone</t>
  </si>
  <si>
    <t>RLTG2</t>
  </si>
  <si>
    <t>Statewide Residential Lighting Program</t>
  </si>
  <si>
    <t>New  statewide program design for PY2000.  Est. 2-3 manufacturers in '99, expect to incr. by 1 or more in 2000</t>
  </si>
  <si>
    <t>Obtain lighting fixture manufacturer participation commitments (including fixture allotments) for the PY2000 Statewide Lighting Program. See end note 5.</t>
  </si>
  <si>
    <t>Identify number of manufacturers producing Energy Star qualifying fixtures and number and type by manufacturer.  Define fixture allotment.</t>
  </si>
  <si>
    <t>RLTG3</t>
  </si>
  <si>
    <t>Torchiere retail sales for major retail stores in 1999.  Current estimate is less than 1%.</t>
  </si>
  <si>
    <t>Increase fluorescent torchiere sales to 3% in PG&amp;E's service territory (for major retailers for which retail sales data is available).  See end note 6.</t>
  </si>
  <si>
    <t>Accept DOE national data which is available in second quarter of 2001.</t>
  </si>
  <si>
    <t>RLTG4</t>
  </si>
  <si>
    <t>As of 9/8/99, the baseline is 1301 models</t>
  </si>
  <si>
    <t xml:space="preserve">Increase by 10% the number of Energy Star qualifying lighting fixture models (SKUs) listed by Energy Star.  See end note 7.
</t>
  </si>
  <si>
    <t>Accept EPA baseline list as of 1//2000 which lists 1,144 models.</t>
  </si>
  <si>
    <t>RLTG5</t>
  </si>
  <si>
    <t>PY2000 program represents the first integrated statewide portfolio of program activities</t>
  </si>
  <si>
    <t>Negotiate the scope of services (including program implementation plan, incentive payment plan and implementation milestones) contract with vendor for PY2000 Statewide Lighting Program.    End note 8.</t>
  </si>
  <si>
    <t>No milestone award.                -  $200k  See RAPP7 ADDED.</t>
  </si>
  <si>
    <t>Subtotal Res Lighting</t>
  </si>
  <si>
    <t>Program: Residential Appliances Program</t>
  </si>
  <si>
    <t xml:space="preserve">Overall Objective:  The Residential Appliance program seeks to significantly increase the market share for energy efficient appliances by increasing both demand for and </t>
  </si>
  <si>
    <t xml:space="preserve">     supply of Energy Star ® labeled appliances.</t>
  </si>
  <si>
    <t>RAPP1</t>
  </si>
  <si>
    <t>Statewide Residential Appliances Program</t>
  </si>
  <si>
    <t xml:space="preserve">New fully integrated statewide program design requires new scope of services and contract with vendor </t>
  </si>
  <si>
    <t>Negotiate the scope of services (including program implementation plan, incentive payment plan and implementation milestones) contract with vendor for PY2000 Statewide Appliance Program.  See end note 9.</t>
  </si>
  <si>
    <t>RAPP2</t>
  </si>
  <si>
    <t>There are 390 appliance retailers in each
service territory</t>
  </si>
  <si>
    <t>Obtain signed retailer agreements which represent 85% of the total storefronts throughout the service territory for the PY2000 Statewide Appliance Program.  See end note 10.</t>
  </si>
  <si>
    <t>p</t>
  </si>
  <si>
    <t xml:space="preserve">What number of signed retailer agreements expected to represent 85%?  Identify the number of total storefronts in PG&amp;E service territory. </t>
  </si>
  <si>
    <t>RAPP3</t>
  </si>
  <si>
    <t>Increase the average percent of "on-floor" stock that complies with DOE's July 2001 refrigerator standards by 50% in appliance retail stores throughout PG&amp;E's service territory. See end note 11.</t>
  </si>
  <si>
    <t>RAPP4</t>
  </si>
  <si>
    <t>4th Quarter 1998 baseline is 0.62% based on Energy Star® sales tracking data.</t>
  </si>
  <si>
    <t>Increase sales of DOE July 2001 standards compliant refrigerators to 5% of retailer sales (for at least one month) in PG&amp;E's service territory (for major retailers for which data is available-Sears, Montgomery Ward, &amp; Circuit City).  See end note 12.</t>
  </si>
  <si>
    <t>Provide data supportive of cited milestone for each of the major retailers identified.</t>
  </si>
  <si>
    <t>RAPP5</t>
  </si>
  <si>
    <t>1999 baseline is 12% market share for qualifying clothes washers as of 8/99</t>
  </si>
  <si>
    <t>Increase retailer sales of Energy Star qualifying clothes washers to 16% of retailer total clothes washer sales in PG&amp;E's service territory (for major retailers for which data is available -Sears, Montgomery Ward, &amp; Circuit City)  See end note 13.</t>
  </si>
  <si>
    <t>Accept DOE national data available second quarter of 2001.</t>
  </si>
  <si>
    <t>RAPP6</t>
  </si>
  <si>
    <t>There are 384 participating stores in service territory as of 9/99</t>
  </si>
  <si>
    <t xml:space="preserve">Conduct Energy Star sales training for at least 65 percent of sales staff in 60% of the participating retailers (65/60)  See end note 14.
</t>
  </si>
  <si>
    <t>Provide script of sales training.  Document number of sales staff trained and number of training sessions per participating retailer.</t>
  </si>
  <si>
    <t>Appliance early retirement and recycling</t>
  </si>
  <si>
    <t>Subtotal Res Appliance</t>
  </si>
  <si>
    <t>Program: Residential Retrofit &amp; Renovation Program</t>
  </si>
  <si>
    <t xml:space="preserve">Overall Objective:  The Residential Retrofit &amp; Renovation program seeks to increase market demand for energy efficiency products and services while simultaneously </t>
  </si>
  <si>
    <t xml:space="preserve">       increasing the occurrence of whole-systems and comprehensive, planned retrofit and renovation.</t>
  </si>
  <si>
    <t>Retrofit &amp; Renovation Program</t>
  </si>
  <si>
    <t>Number of Milestones in this Program</t>
  </si>
  <si>
    <t>Promotion &amp; Facilitation of Comprehensive, DR Services</t>
  </si>
  <si>
    <t>Potential milestone for PY2001</t>
  </si>
  <si>
    <t>RR&amp;R1</t>
  </si>
  <si>
    <t>Number of RCP contractors who meet the criteria as of 12/31/99.  35 contractors as of 9/21/99.  Est. 60 by year end.</t>
  </si>
  <si>
    <t>Achieve 25% increase in number of RCP contractors that completed required training and/or demonstrated required skills level through testing in whole-system approach (I.e. duct testing/sealing with HVAC installation).  End note 15.</t>
  </si>
  <si>
    <t>Identify PY1999 RCP contractors for each market.  Raise number of total qualifying contractors by 30, not 15 (15=25% of 60).  Identify length of training course; test for skills level.</t>
  </si>
  <si>
    <t>Qualify 30, not 15 contractors to meet milestone.</t>
  </si>
  <si>
    <t>RR&amp;R2</t>
  </si>
  <si>
    <t>Number of contractors who have submitted BPAs as of 12/31/99.  Expected 2-4 by year end.</t>
  </si>
  <si>
    <t>Achieve 50% increase in number of contractors that offer services to multi-family property owners/managers through performance contracting.  See end note 16.</t>
  </si>
  <si>
    <t xml:space="preserve">Identify PY1999 baseline. Provide data supportive of achievement.  </t>
  </si>
  <si>
    <t>Facilitation of efficiency R&amp;R at TOS</t>
  </si>
  <si>
    <t>RR&amp;R3</t>
  </si>
  <si>
    <t>Number of EEMs originated in 1999 [estimated projection 1800]</t>
  </si>
  <si>
    <t>Increase the number of EEMs originated in PG&amp;E's service territory by 35%.  See end note 17.</t>
  </si>
  <si>
    <t>CHUM data of FHA EEMs as provided by HUD and market activity data provided by a qualified measurement and evaluation consultant.</t>
  </si>
  <si>
    <t>RR&amp;R4</t>
  </si>
  <si>
    <t>Energy efficiency centers</t>
  </si>
  <si>
    <t>Baseline increase is approximately 40% on average based on 1999 est. to date</t>
  </si>
  <si>
    <t>Increase Sierra Energy Center and Stockton Energy Training Center trainees’ understanding of course information by an average of 45% or more (via pre/post tests)  See end note 18.</t>
  </si>
  <si>
    <t>Identify the number of contractors estimated in the area of Sierra Energy Center, number of training courses and course outline, and targeted number of trainees. Provide test samples and results.</t>
  </si>
  <si>
    <t>General information, education, branding, labeling and alliances</t>
  </si>
  <si>
    <t>RR&amp;R5</t>
  </si>
  <si>
    <t>N/A</t>
  </si>
  <si>
    <t xml:space="preserve">Develop comprehensive, cross-cutting Energy Star® awareness campaign and survey consumers to measure awareness increases and intent to purchase Energy Star® products.  See end note 19. </t>
  </si>
  <si>
    <t>Baseline studies in pre and post test to be conducted in 2000.</t>
  </si>
  <si>
    <t>RR&amp;R6</t>
  </si>
  <si>
    <t>Residential Retrofit &amp; Renovation Program Area</t>
  </si>
  <si>
    <t>Spend or commit 90% of the Residential Retrofit &amp; Renovation Program area budget ($24,293,025) by year end.  See end Note 20</t>
  </si>
  <si>
    <t>Document as cited.  See End Note 23, CPUC Added.</t>
  </si>
  <si>
    <t>Proportional Sliding Scale: 100% award for 90% to 60% award for 60% spending.</t>
  </si>
  <si>
    <t>Subtotal Res Retrofit &amp; Renovation</t>
  </si>
  <si>
    <t>Total Residential Performance Award</t>
  </si>
  <si>
    <t>End Notes:</t>
  </si>
  <si>
    <t>Milestone Type Codes: B - Base Activity, M - Market Change/Effect, P - Program Activity, A - Aggressive Implementation</t>
  </si>
  <si>
    <t>If the award is in a range between two award levels, then the award will be calculated using a linearly interpolation.</t>
  </si>
  <si>
    <t>End note 1.  Level 1 - 100% of award for 35% of contractors.  Level - 2  60% of award for 15% of contractors.</t>
  </si>
  <si>
    <t>End note 2  Level 1 - 100% award for 100%  increase.  Level 2 - 70% award for 50% increase.</t>
  </si>
  <si>
    <t>End note 3:  Level 1 - 100% award for three or more technologies, Level 2 - 80% of award for two technologies, and Level 3 - 60% of the award for just one technology.</t>
  </si>
  <si>
    <t>End note 4:  Level 1 - 100% for 90% of associations.  Level 2 - 60% award for 50% of associations.</t>
  </si>
  <si>
    <t xml:space="preserve">End note 5:  Level 1-100% of award- within 45 working days from CPUC decision or March 1, 2000, which ever is later.  Level 2- 70% of award </t>
  </si>
  <si>
    <t>End note 6:  Level 1 -100% of award for 3% market penetration.  Level 2 - 60% of award for 1.5% market penetration.</t>
  </si>
  <si>
    <t>End note 7:  Level 1-100% of award for 10% increase.  Level 2- 60% of award for 3% increase.</t>
  </si>
  <si>
    <t xml:space="preserve">End note 8:  Level 1 - 100 % of award within 20 working days from CPUC decision or Jan 5, 2000, which ever is later.    </t>
  </si>
  <si>
    <t xml:space="preserve">End note 9:  Level 1-100% of award- within 20 working days from CPUC decision on Jan 5, 2000, which ever is later.  </t>
  </si>
  <si>
    <t>End note 10:  Level 1 - 100% for 85% storefronts.  Level 2 - 60% for 60% storefronts.</t>
  </si>
  <si>
    <t>End note 11:  Level 1-100% of award for 50% increase.   Level 2- 60% of award for 25% increase.</t>
  </si>
  <si>
    <t xml:space="preserve">Current floor stocking of DOE's July 2001 standards compliant refrigerators is estimated to be approximately 2% to 5%.  Estimate will be confirmed by survey in June 2000.  </t>
  </si>
  <si>
    <t>Identify number of DOE July 2001 compliant refrig. available to stock.  Identify and true-up the 2% to 5% stocking assessment with 6/00 survey. Identify the number of non-DOE July 2001 compliant refrig. competing for floor stock.</t>
  </si>
  <si>
    <t>End note 12:  Level 1 -100% of award for 5% market penetration.  Level 2 - 60% of award for 3% market penetration.</t>
  </si>
  <si>
    <t>End note 13:  Level 1 -100% of award for 16 % market penetration.  Level 2 - 60% of award for 14% market penetration.</t>
  </si>
  <si>
    <t>End note 14:  Level 1- 100% of award for 65/60  Level 2 - 80% of award for 55/55 to 64/59   Level 3 - 60% of award for 50/50 to 59/54</t>
  </si>
  <si>
    <t>End note 15:  Level 1 - 100% award for 25% increase.    Level 2 -- 60% of award for 15% increase.</t>
  </si>
  <si>
    <t>End note 16:  Level 1 - 100% award for 50% increase.  Level 2 - 60% of award for 25% increase.</t>
  </si>
  <si>
    <t>End note 17:  Level 1 - 100 of award for 35% increase.  Level 2 - 60 % of award for 15% increase.</t>
  </si>
  <si>
    <t>End note 18:  Level 1 - 100% of award for 45% understanding. Level 2 - 60% of award for 30% understanding.</t>
  </si>
  <si>
    <t>End note 19:  100% award for execution of campaign and subsequent survey.</t>
  </si>
  <si>
    <t>End note 20:  Level 1- 100% of award for 90% of spending or commitments. Level 2 - 60% of award for 50% of spending or commitments.</t>
  </si>
  <si>
    <t>CPUC End Note 23 modifies End Note 20: Proportional Sliding Scale:  100% of award for 90% of spending or commitments.</t>
  </si>
  <si>
    <t>Scale continues to a limit of 60% of award for 60% of spending or commitments. (e.g.  80% for 75% spending, 75% for 71.25% spending)</t>
  </si>
  <si>
    <t>Award Scale for PG&amp;E RR&amp;R6</t>
  </si>
  <si>
    <t>Award %</t>
  </si>
  <si>
    <t xml:space="preserve">End note 21:  Milestone RAPP7 for the Refrigerator Recycling program is eliminated due to the Ordering Paragraph (OP) 4 of the Summer 2000 Initiative Ruling. </t>
  </si>
  <si>
    <t xml:space="preserve">                         OP 4 of the Summer 2000 Initiative Ruling for the Refrigerator Recycling program funding ($5.5 million) supersedes the funding ($2 million) in Decision 00-07-017, </t>
  </si>
  <si>
    <t xml:space="preserve">                          PG&amp;E proposes to carry-over the $2 million budget for supporting PY2001 Residential programs and the $127,000 performance award to be reallocated </t>
  </si>
  <si>
    <t xml:space="preserve">                          across all Residential programs, approximately $7,056 will be added to each of the 18 Residential program milestones.</t>
  </si>
  <si>
    <t>Table TA 6.2  -  Residential</t>
  </si>
  <si>
    <t>Spending %</t>
  </si>
  <si>
    <t>No milestone award.                -  $200k  See RAPP8.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</si>
</sst>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00_);_(* \(#,##0.000\);_(* &quot;-&quot;??_);_(@_)"/>
    <numFmt numFmtId="168" formatCode="_(* #,##0.0000_);_(* \(#,##0.0000\);_(* &quot;-&quot;??_);_(@_)"/>
    <numFmt numFmtId="169" formatCode="_(* #,##0.0_);_(* \(#,##0.0\);_(* &quot;-&quot;??_);_(@_)"/>
    <numFmt numFmtId="170" formatCode="_(* #,##0_);_(* \(#,##0\);_(* &quot;-&quot;??_);_(@_)"/>
    <numFmt numFmtId="171" formatCode="_(&quot;$&quot;* #,##0.0_);_(&quot;$&quot;* \(#,##0.0\);_(&quot;$&quot;* &quot;-&quot;??_);_(@_)"/>
    <numFmt numFmtId="172" formatCode="_(&quot;$&quot;* #,##0_);_(&quot;$&quot;* \(#,##0\);_(&quot;$&quot;* &quot;-&quot;??_);_(@_)"/>
    <numFmt numFmtId="173" formatCode="_(* #,##0.0_);_(* \(#,##0.0\);_(* &quot;-&quot;?_);_(@_)"/>
    <numFmt numFmtId="174" formatCode="&quot;$&quot;#,##0"/>
  </numFmts>
  <fonts count="4">
    <font>
      <sz val="10"/>
      <name val="Arial"/>
      <family val="0"/>
    </font>
    <font>
      <sz val="12"/>
      <color indexed="8"/>
      <name val="Times New Roman"/>
      <family val="1"/>
    </font>
    <font>
      <i/>
      <sz val="12"/>
      <color indexed="8"/>
      <name val="Times New Roman"/>
      <family val="1"/>
    </font>
    <font>
      <sz val="12"/>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8">
    <border>
      <left/>
      <right/>
      <top/>
      <bottom/>
      <diagonal/>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double"/>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dotted"/>
    </border>
    <border>
      <left style="thin"/>
      <right style="thin"/>
      <top>
        <color indexed="63"/>
      </top>
      <bottom style="double"/>
    </border>
    <border>
      <left style="thin"/>
      <right style="thin"/>
      <top style="thin"/>
      <bottom style="dashed"/>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Fill="1" applyBorder="1" applyAlignment="1">
      <alignment vertical="top" wrapText="1"/>
    </xf>
    <xf numFmtId="0" fontId="1" fillId="0" borderId="3" xfId="0" applyFont="1" applyBorder="1" applyAlignment="1">
      <alignment vertical="top" wrapText="1"/>
    </xf>
    <xf numFmtId="0" fontId="1" fillId="0" borderId="0" xfId="0" applyFont="1" applyBorder="1" applyAlignment="1">
      <alignment vertical="top" wrapText="1"/>
    </xf>
    <xf numFmtId="0" fontId="1" fillId="0" borderId="2" xfId="0" applyFont="1" applyFill="1" applyBorder="1" applyAlignment="1">
      <alignment vertical="top" wrapText="1"/>
    </xf>
    <xf numFmtId="0" fontId="1" fillId="0" borderId="0" xfId="0" applyFont="1" applyBorder="1" applyAlignment="1">
      <alignment horizontal="right" vertical="top" wrapText="1"/>
    </xf>
    <xf numFmtId="0" fontId="1" fillId="0" borderId="4" xfId="0" applyFont="1" applyBorder="1" applyAlignment="1">
      <alignment vertical="top" wrapText="1"/>
    </xf>
    <xf numFmtId="0" fontId="1" fillId="0" borderId="5" xfId="0" applyFont="1" applyFill="1" applyBorder="1" applyAlignment="1">
      <alignment vertical="top" wrapText="1"/>
    </xf>
    <xf numFmtId="0" fontId="1" fillId="2" borderId="2" xfId="0" applyFont="1" applyFill="1" applyBorder="1" applyAlignment="1">
      <alignment vertical="top" wrapText="1"/>
    </xf>
    <xf numFmtId="0" fontId="1" fillId="0" borderId="0" xfId="0" applyFont="1" applyBorder="1" applyAlignment="1">
      <alignment horizontal="right" vertical="top"/>
    </xf>
    <xf numFmtId="0" fontId="1" fillId="3" borderId="2" xfId="0" applyFont="1" applyFill="1" applyBorder="1" applyAlignment="1">
      <alignment horizontal="center" wrapText="1"/>
    </xf>
    <xf numFmtId="0" fontId="1" fillId="3" borderId="6" xfId="0" applyFont="1" applyFill="1" applyBorder="1" applyAlignment="1">
      <alignment/>
    </xf>
    <xf numFmtId="0" fontId="1" fillId="3" borderId="0" xfId="0" applyFont="1" applyFill="1" applyBorder="1" applyAlignment="1">
      <alignment/>
    </xf>
    <xf numFmtId="0" fontId="1" fillId="0" borderId="0" xfId="0" applyFont="1" applyAlignment="1">
      <alignment/>
    </xf>
    <xf numFmtId="172" fontId="1" fillId="0" borderId="2" xfId="17" applyNumberFormat="1" applyFont="1" applyBorder="1" applyAlignment="1">
      <alignment vertical="top" wrapText="1"/>
    </xf>
    <xf numFmtId="0" fontId="2" fillId="0" borderId="2" xfId="0" applyFont="1" applyBorder="1" applyAlignment="1">
      <alignment vertical="top" wrapText="1"/>
    </xf>
    <xf numFmtId="172" fontId="1" fillId="0" borderId="1" xfId="17" applyNumberFormat="1" applyFont="1" applyBorder="1" applyAlignment="1">
      <alignment vertical="top" wrapText="1"/>
    </xf>
    <xf numFmtId="172" fontId="1" fillId="0" borderId="3" xfId="17" applyNumberFormat="1" applyFont="1" applyFill="1" applyBorder="1" applyAlignment="1">
      <alignment vertical="top" wrapText="1"/>
    </xf>
    <xf numFmtId="0" fontId="1" fillId="0" borderId="1" xfId="0" applyFont="1" applyFill="1" applyBorder="1" applyAlignment="1">
      <alignment vertical="top" wrapText="1"/>
    </xf>
    <xf numFmtId="172" fontId="1" fillId="0" borderId="3" xfId="17" applyNumberFormat="1" applyFont="1" applyBorder="1" applyAlignment="1">
      <alignment vertical="top" wrapText="1"/>
    </xf>
    <xf numFmtId="172" fontId="1" fillId="0" borderId="0" xfId="17" applyNumberFormat="1" applyFont="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1" fillId="0" borderId="4" xfId="0" applyFont="1" applyFill="1" applyBorder="1" applyAlignment="1">
      <alignment vertical="top" wrapText="1"/>
    </xf>
    <xf numFmtId="174" fontId="1" fillId="0" borderId="0" xfId="17" applyNumberFormat="1" applyFont="1" applyBorder="1" applyAlignment="1">
      <alignment vertical="top" wrapText="1"/>
    </xf>
    <xf numFmtId="10" fontId="1" fillId="0" borderId="0" xfId="17" applyNumberFormat="1" applyFont="1" applyBorder="1" applyAlignment="1">
      <alignment vertical="top" wrapText="1"/>
    </xf>
    <xf numFmtId="0" fontId="1" fillId="0" borderId="5" xfId="0" applyFont="1" applyBorder="1" applyAlignment="1">
      <alignment vertical="top" wrapText="1"/>
    </xf>
    <xf numFmtId="174" fontId="1" fillId="0" borderId="2" xfId="0" applyNumberFormat="1" applyFont="1" applyBorder="1" applyAlignment="1">
      <alignment vertical="top" wrapText="1"/>
    </xf>
    <xf numFmtId="0" fontId="1" fillId="0" borderId="0" xfId="0" applyFont="1" applyBorder="1" applyAlignment="1">
      <alignment vertical="top"/>
    </xf>
    <xf numFmtId="172" fontId="1" fillId="0" borderId="7" xfId="17" applyNumberFormat="1" applyFont="1" applyBorder="1" applyAlignment="1">
      <alignment vertical="top" wrapText="1"/>
    </xf>
    <xf numFmtId="0" fontId="1" fillId="0" borderId="7" xfId="0" applyFont="1" applyBorder="1" applyAlignment="1">
      <alignment vertical="top" wrapText="1"/>
    </xf>
    <xf numFmtId="0" fontId="1" fillId="0" borderId="7" xfId="0" applyFont="1" applyFill="1" applyBorder="1" applyAlignment="1">
      <alignment vertical="top" wrapText="1"/>
    </xf>
    <xf numFmtId="0" fontId="2" fillId="0" borderId="4" xfId="0" applyFont="1" applyBorder="1" applyAlignment="1">
      <alignment vertical="top" wrapText="1"/>
    </xf>
    <xf numFmtId="172" fontId="1" fillId="0" borderId="0" xfId="17" applyNumberFormat="1" applyFont="1" applyFill="1" applyBorder="1" applyAlignment="1">
      <alignment vertical="top" wrapText="1"/>
    </xf>
    <xf numFmtId="0" fontId="1" fillId="0" borderId="8" xfId="0" applyFont="1" applyFill="1" applyBorder="1" applyAlignment="1">
      <alignment vertical="top" wrapText="1"/>
    </xf>
    <xf numFmtId="2" fontId="1" fillId="0" borderId="0" xfId="0" applyNumberFormat="1" applyFont="1" applyAlignment="1">
      <alignment horizontal="center"/>
    </xf>
    <xf numFmtId="172" fontId="1" fillId="3" borderId="2" xfId="17" applyNumberFormat="1" applyFont="1" applyFill="1" applyBorder="1" applyAlignment="1">
      <alignment horizontal="center" wrapText="1"/>
    </xf>
    <xf numFmtId="0" fontId="1" fillId="3" borderId="2" xfId="0" applyFont="1" applyFill="1" applyBorder="1" applyAlignment="1">
      <alignment horizontal="center" vertical="center" wrapText="1"/>
    </xf>
    <xf numFmtId="170" fontId="1" fillId="3" borderId="2" xfId="15" applyNumberFormat="1" applyFont="1" applyFill="1" applyBorder="1" applyAlignment="1">
      <alignment horizontal="centerContinuous"/>
    </xf>
    <xf numFmtId="170" fontId="1" fillId="3" borderId="2" xfId="15" applyNumberFormat="1" applyFont="1" applyFill="1" applyBorder="1" applyAlignment="1">
      <alignment horizontal="centerContinuous" wrapText="1"/>
    </xf>
    <xf numFmtId="170" fontId="1" fillId="3" borderId="9" xfId="15" applyNumberFormat="1" applyFont="1" applyFill="1" applyBorder="1" applyAlignment="1">
      <alignment horizontal="centerContinuous" wrapText="1"/>
    </xf>
    <xf numFmtId="0" fontId="1" fillId="3" borderId="10" xfId="0" applyFont="1" applyFill="1" applyBorder="1" applyAlignment="1">
      <alignment wrapText="1"/>
    </xf>
    <xf numFmtId="0" fontId="1" fillId="3" borderId="11" xfId="0" applyFont="1" applyFill="1" applyBorder="1" applyAlignment="1">
      <alignment wrapText="1"/>
    </xf>
    <xf numFmtId="0" fontId="1" fillId="3" borderId="0" xfId="0" applyFont="1" applyFill="1" applyBorder="1" applyAlignment="1">
      <alignment vertical="top" wrapText="1"/>
    </xf>
    <xf numFmtId="0" fontId="1" fillId="3" borderId="0" xfId="0" applyFont="1" applyFill="1" applyBorder="1" applyAlignment="1">
      <alignment wrapText="1"/>
    </xf>
    <xf numFmtId="0" fontId="1" fillId="3" borderId="0" xfId="0" applyFont="1" applyFill="1" applyAlignment="1">
      <alignment wrapText="1"/>
    </xf>
    <xf numFmtId="0" fontId="1" fillId="3" borderId="0" xfId="0" applyFont="1" applyFill="1" applyAlignment="1">
      <alignment horizontal="center"/>
    </xf>
    <xf numFmtId="172" fontId="1" fillId="3" borderId="6" xfId="17" applyNumberFormat="1" applyFont="1" applyFill="1" applyBorder="1" applyAlignment="1">
      <alignment/>
    </xf>
    <xf numFmtId="0" fontId="1" fillId="3" borderId="6" xfId="0" applyFont="1" applyFill="1" applyBorder="1" applyAlignment="1">
      <alignment horizontal="center" vertical="center"/>
    </xf>
    <xf numFmtId="170" fontId="1" fillId="3" borderId="2" xfId="15" applyNumberFormat="1"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applyAlignment="1">
      <alignment vertical="top"/>
    </xf>
    <xf numFmtId="0" fontId="1" fillId="3" borderId="0" xfId="0" applyFont="1" applyFill="1" applyAlignment="1">
      <alignment/>
    </xf>
    <xf numFmtId="172" fontId="1" fillId="3" borderId="0" xfId="17" applyNumberFormat="1" applyFont="1" applyFill="1" applyBorder="1" applyAlignment="1">
      <alignment/>
    </xf>
    <xf numFmtId="0" fontId="1" fillId="3" borderId="0" xfId="0" applyFont="1" applyFill="1" applyBorder="1" applyAlignment="1">
      <alignment horizontal="center" vertical="center"/>
    </xf>
    <xf numFmtId="170" fontId="1" fillId="3" borderId="0" xfId="15" applyNumberFormat="1" applyFont="1" applyFill="1" applyBorder="1" applyAlignment="1">
      <alignment horizontal="center"/>
    </xf>
    <xf numFmtId="0" fontId="1" fillId="3" borderId="0" xfId="0" applyFont="1" applyFill="1" applyBorder="1" applyAlignment="1">
      <alignment horizontal="center"/>
    </xf>
    <xf numFmtId="0" fontId="1" fillId="0" borderId="0" xfId="0" applyFont="1" applyAlignment="1">
      <alignment horizontal="center"/>
    </xf>
    <xf numFmtId="172" fontId="1" fillId="0" borderId="0" xfId="17" applyNumberFormat="1" applyFont="1" applyAlignment="1">
      <alignment/>
    </xf>
    <xf numFmtId="0" fontId="1" fillId="0" borderId="0" xfId="0" applyFont="1" applyAlignment="1">
      <alignment horizontal="center" vertical="center"/>
    </xf>
    <xf numFmtId="170" fontId="1" fillId="0" borderId="0" xfId="15" applyNumberFormat="1" applyFont="1" applyAlignment="1">
      <alignment/>
    </xf>
    <xf numFmtId="0" fontId="1" fillId="0" borderId="0" xfId="0" applyFont="1" applyBorder="1" applyAlignment="1">
      <alignment/>
    </xf>
    <xf numFmtId="0" fontId="1" fillId="0" borderId="0" xfId="0" applyFont="1" applyFill="1" applyBorder="1" applyAlignment="1">
      <alignment horizontal="center"/>
    </xf>
    <xf numFmtId="172" fontId="1" fillId="0" borderId="5" xfId="17" applyNumberFormat="1" applyFont="1" applyFill="1" applyBorder="1" applyAlignment="1">
      <alignment/>
    </xf>
    <xf numFmtId="0" fontId="1" fillId="0" borderId="5" xfId="0" applyFont="1" applyFill="1" applyBorder="1" applyAlignment="1">
      <alignment vertical="top"/>
    </xf>
    <xf numFmtId="0" fontId="1" fillId="0" borderId="5" xfId="0" applyFont="1" applyFill="1" applyBorder="1" applyAlignment="1">
      <alignment horizontal="center" vertical="center" wrapText="1"/>
    </xf>
    <xf numFmtId="170" fontId="1" fillId="0" borderId="5" xfId="15" applyNumberFormat="1"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0" fontId="1" fillId="0" borderId="2" xfId="0" applyFont="1" applyBorder="1" applyAlignment="1">
      <alignment horizontal="center" vertical="top"/>
    </xf>
    <xf numFmtId="0" fontId="1" fillId="0" borderId="2" xfId="0" applyFont="1" applyBorder="1" applyAlignment="1">
      <alignment horizontal="center" vertical="center" wrapText="1"/>
    </xf>
    <xf numFmtId="174" fontId="1" fillId="0" borderId="2" xfId="15" applyNumberFormat="1" applyFont="1" applyBorder="1" applyAlignment="1">
      <alignment vertical="top" wrapText="1"/>
    </xf>
    <xf numFmtId="174" fontId="1" fillId="0" borderId="2" xfId="15" applyNumberFormat="1" applyFont="1" applyBorder="1" applyAlignment="1">
      <alignment vertical="top"/>
    </xf>
    <xf numFmtId="0" fontId="1" fillId="0" borderId="2" xfId="0" applyFont="1" applyFill="1" applyBorder="1" applyAlignment="1">
      <alignment vertical="top"/>
    </xf>
    <xf numFmtId="174" fontId="1" fillId="0" borderId="9" xfId="0" applyNumberFormat="1" applyFont="1" applyFill="1" applyBorder="1" applyAlignment="1">
      <alignment vertical="top"/>
    </xf>
    <xf numFmtId="174" fontId="1" fillId="0" borderId="0" xfId="0" applyNumberFormat="1" applyFont="1" applyFill="1" applyBorder="1" applyAlignment="1">
      <alignment vertical="top"/>
    </xf>
    <xf numFmtId="0" fontId="1" fillId="0" borderId="3" xfId="0" applyFont="1" applyFill="1" applyBorder="1" applyAlignment="1">
      <alignment horizontal="center" vertical="top"/>
    </xf>
    <xf numFmtId="0" fontId="1" fillId="0" borderId="3" xfId="0" applyFont="1" applyFill="1" applyBorder="1" applyAlignment="1">
      <alignment horizontal="center" vertical="center" wrapText="1"/>
    </xf>
    <xf numFmtId="174" fontId="1" fillId="0" borderId="3" xfId="15" applyNumberFormat="1" applyFont="1" applyFill="1" applyBorder="1" applyAlignment="1">
      <alignment vertical="top" wrapText="1"/>
    </xf>
    <xf numFmtId="0" fontId="1" fillId="0" borderId="3" xfId="0" applyFont="1" applyFill="1" applyBorder="1" applyAlignment="1">
      <alignment vertical="top"/>
    </xf>
    <xf numFmtId="174" fontId="1" fillId="0" borderId="12" xfId="0" applyNumberFormat="1" applyFont="1" applyFill="1" applyBorder="1" applyAlignment="1">
      <alignment vertical="top"/>
    </xf>
    <xf numFmtId="0" fontId="1" fillId="0" borderId="13" xfId="0" applyFont="1" applyFill="1" applyBorder="1" applyAlignment="1">
      <alignment/>
    </xf>
    <xf numFmtId="0" fontId="2" fillId="0" borderId="2" xfId="0" applyFont="1" applyBorder="1" applyAlignment="1">
      <alignment horizontal="center" vertical="center" wrapText="1"/>
    </xf>
    <xf numFmtId="0" fontId="1" fillId="0" borderId="4" xfId="0" applyFont="1" applyBorder="1" applyAlignment="1">
      <alignment horizontal="center" vertical="top"/>
    </xf>
    <xf numFmtId="172" fontId="1" fillId="0" borderId="4" xfId="17" applyNumberFormat="1" applyFont="1" applyBorder="1" applyAlignment="1">
      <alignment vertical="top" wrapText="1"/>
    </xf>
    <xf numFmtId="0" fontId="2" fillId="0" borderId="4" xfId="0" applyFont="1" applyBorder="1" applyAlignment="1">
      <alignment horizontal="center" vertical="center" wrapText="1"/>
    </xf>
    <xf numFmtId="174" fontId="1" fillId="0" borderId="4" xfId="15" applyNumberFormat="1" applyFont="1" applyBorder="1" applyAlignment="1">
      <alignment vertical="top" wrapText="1"/>
    </xf>
    <xf numFmtId="0" fontId="1" fillId="0" borderId="4" xfId="0" applyFont="1" applyFill="1" applyBorder="1" applyAlignment="1">
      <alignment vertical="top"/>
    </xf>
    <xf numFmtId="174" fontId="1" fillId="0" borderId="14" xfId="0" applyNumberFormat="1" applyFont="1" applyFill="1" applyBorder="1" applyAlignment="1">
      <alignment vertical="top"/>
    </xf>
    <xf numFmtId="0" fontId="1" fillId="0" borderId="1" xfId="0" applyFont="1" applyBorder="1" applyAlignment="1">
      <alignment horizontal="center" vertical="center"/>
    </xf>
    <xf numFmtId="174" fontId="1" fillId="0" borderId="1" xfId="15" applyNumberFormat="1" applyFont="1" applyBorder="1" applyAlignment="1">
      <alignment vertical="top" wrapText="1"/>
    </xf>
    <xf numFmtId="172" fontId="1" fillId="0" borderId="2" xfId="17" applyNumberFormat="1" applyFont="1" applyBorder="1" applyAlignment="1">
      <alignment vertical="top"/>
    </xf>
    <xf numFmtId="174" fontId="1" fillId="0" borderId="4" xfId="15" applyNumberFormat="1" applyFont="1" applyFill="1" applyBorder="1" applyAlignment="1">
      <alignment vertical="top" wrapText="1"/>
    </xf>
    <xf numFmtId="174" fontId="1" fillId="0" borderId="9" xfId="15" applyNumberFormat="1" applyFont="1" applyBorder="1" applyAlignment="1">
      <alignment vertical="top" wrapText="1"/>
    </xf>
    <xf numFmtId="0" fontId="1" fillId="0" borderId="2" xfId="0" applyFont="1" applyBorder="1" applyAlignment="1">
      <alignment vertical="top"/>
    </xf>
    <xf numFmtId="0" fontId="1" fillId="0" borderId="11" xfId="0" applyFont="1" applyFill="1" applyBorder="1" applyAlignment="1">
      <alignment vertical="top"/>
    </xf>
    <xf numFmtId="0" fontId="1" fillId="0" borderId="15" xfId="0" applyFont="1" applyBorder="1" applyAlignment="1">
      <alignment/>
    </xf>
    <xf numFmtId="174" fontId="1" fillId="0" borderId="16" xfId="15" applyNumberFormat="1" applyFont="1" applyFill="1" applyBorder="1" applyAlignment="1">
      <alignment vertical="top" wrapText="1"/>
    </xf>
    <xf numFmtId="0" fontId="1" fillId="0" borderId="1" xfId="0" applyFont="1" applyBorder="1" applyAlignment="1">
      <alignment horizontal="center" vertical="center" wrapText="1"/>
    </xf>
    <xf numFmtId="174" fontId="1" fillId="0" borderId="1" xfId="15" applyNumberFormat="1" applyFont="1" applyBorder="1" applyAlignment="1">
      <alignment vertical="top"/>
    </xf>
    <xf numFmtId="172" fontId="1" fillId="0" borderId="2" xfId="0" applyNumberFormat="1" applyFont="1" applyFill="1" applyBorder="1" applyAlignment="1">
      <alignment vertical="top"/>
    </xf>
    <xf numFmtId="172" fontId="1" fillId="0" borderId="2" xfId="0" applyNumberFormat="1" applyFont="1" applyFill="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horizontal="center" vertical="center" wrapText="1"/>
    </xf>
    <xf numFmtId="174" fontId="1" fillId="0" borderId="3" xfId="15" applyNumberFormat="1" applyFont="1" applyBorder="1" applyAlignment="1">
      <alignment vertical="top" wrapText="1"/>
    </xf>
    <xf numFmtId="170" fontId="1" fillId="0" borderId="3" xfId="0" applyNumberFormat="1" applyFont="1" applyFill="1" applyBorder="1" applyAlignment="1">
      <alignment vertical="top"/>
    </xf>
    <xf numFmtId="170" fontId="1" fillId="0" borderId="2" xfId="0" applyNumberFormat="1" applyFont="1" applyFill="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center" vertical="center" wrapText="1"/>
    </xf>
    <xf numFmtId="174" fontId="1" fillId="0" borderId="0" xfId="15" applyNumberFormat="1" applyFont="1" applyBorder="1" applyAlignment="1">
      <alignment vertical="top" wrapText="1"/>
    </xf>
    <xf numFmtId="170" fontId="1" fillId="0" borderId="0" xfId="0" applyNumberFormat="1" applyFont="1" applyFill="1" applyBorder="1" applyAlignment="1">
      <alignment vertical="top"/>
    </xf>
    <xf numFmtId="0" fontId="1" fillId="0" borderId="0" xfId="0" applyFont="1" applyAlignment="1">
      <alignment horizontal="center" vertical="top"/>
    </xf>
    <xf numFmtId="10" fontId="1" fillId="0" borderId="0" xfId="15" applyNumberFormat="1" applyFont="1" applyBorder="1" applyAlignment="1">
      <alignment vertical="top" wrapText="1"/>
    </xf>
    <xf numFmtId="172" fontId="1" fillId="0" borderId="0" xfId="17" applyNumberFormat="1" applyFont="1" applyAlignment="1">
      <alignment vertical="top"/>
    </xf>
    <xf numFmtId="174" fontId="1" fillId="0" borderId="0" xfId="0" applyNumberFormat="1" applyFont="1" applyAlignment="1">
      <alignment vertical="top"/>
    </xf>
    <xf numFmtId="0" fontId="1" fillId="0" borderId="2" xfId="0" applyFont="1" applyBorder="1" applyAlignment="1">
      <alignment horizontal="center" vertical="center"/>
    </xf>
    <xf numFmtId="0" fontId="1" fillId="0" borderId="3" xfId="0" applyFont="1" applyFill="1" applyBorder="1" applyAlignment="1">
      <alignment horizontal="center" vertical="center"/>
    </xf>
    <xf numFmtId="174" fontId="1" fillId="0" borderId="3" xfId="15" applyNumberFormat="1" applyFont="1" applyFill="1" applyBorder="1" applyAlignment="1">
      <alignment vertical="top"/>
    </xf>
    <xf numFmtId="0" fontId="1" fillId="0" borderId="2" xfId="0" applyFont="1" applyFill="1" applyBorder="1" applyAlignment="1">
      <alignment horizontal="center" vertical="center"/>
    </xf>
    <xf numFmtId="0" fontId="1" fillId="0" borderId="5" xfId="0" applyFont="1" applyBorder="1" applyAlignment="1">
      <alignment vertical="top"/>
    </xf>
    <xf numFmtId="0" fontId="1" fillId="0" borderId="7" xfId="0" applyFont="1" applyBorder="1" applyAlignment="1">
      <alignment horizontal="center" vertical="center"/>
    </xf>
    <xf numFmtId="174" fontId="1" fillId="0" borderId="7" xfId="15" applyNumberFormat="1" applyFont="1" applyBorder="1" applyAlignment="1">
      <alignment vertical="top" wrapText="1"/>
    </xf>
    <xf numFmtId="174" fontId="1" fillId="0" borderId="7" xfId="15" applyNumberFormat="1" applyFont="1" applyFill="1" applyBorder="1" applyAlignment="1">
      <alignment vertical="top"/>
    </xf>
    <xf numFmtId="174" fontId="1" fillId="0" borderId="1" xfId="15" applyNumberFormat="1" applyFont="1" applyFill="1" applyBorder="1" applyAlignment="1">
      <alignment vertical="top"/>
    </xf>
    <xf numFmtId="174" fontId="3" fillId="0" borderId="2" xfId="0" applyNumberFormat="1" applyFont="1" applyBorder="1" applyAlignment="1">
      <alignment vertical="top"/>
    </xf>
    <xf numFmtId="0" fontId="3" fillId="0" borderId="2" xfId="0" applyFont="1" applyBorder="1" applyAlignment="1">
      <alignment vertical="top" wrapText="1"/>
    </xf>
    <xf numFmtId="0" fontId="1" fillId="0" borderId="3" xfId="0" applyFont="1" applyBorder="1" applyAlignment="1">
      <alignment horizontal="center" vertical="center"/>
    </xf>
    <xf numFmtId="174" fontId="3" fillId="0" borderId="2" xfId="0" applyNumberFormat="1" applyFont="1" applyBorder="1" applyAlignment="1">
      <alignment vertical="top" wrapText="1"/>
    </xf>
    <xf numFmtId="0" fontId="1" fillId="0" borderId="0" xfId="0" applyFont="1" applyBorder="1" applyAlignment="1">
      <alignment horizontal="center" vertical="center"/>
    </xf>
    <xf numFmtId="174" fontId="1" fillId="0" borderId="0" xfId="15" applyNumberFormat="1" applyFont="1" applyFill="1" applyBorder="1" applyAlignment="1">
      <alignment vertical="top"/>
    </xf>
    <xf numFmtId="10" fontId="1" fillId="0" borderId="0" xfId="0" applyNumberFormat="1"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174" fontId="1" fillId="0" borderId="4" xfId="15" applyNumberFormat="1" applyFont="1" applyFill="1" applyBorder="1" applyAlignment="1">
      <alignment vertical="top"/>
    </xf>
    <xf numFmtId="0" fontId="1" fillId="0" borderId="2" xfId="0" applyFont="1" applyFill="1" applyBorder="1" applyAlignment="1">
      <alignment horizontal="center" vertical="top"/>
    </xf>
    <xf numFmtId="174" fontId="1" fillId="0" borderId="2" xfId="15" applyNumberFormat="1" applyFont="1" applyFill="1" applyBorder="1" applyAlignment="1">
      <alignment vertical="top"/>
    </xf>
    <xf numFmtId="174" fontId="1" fillId="0" borderId="2" xfId="0" applyNumberFormat="1" applyFont="1" applyFill="1" applyBorder="1" applyAlignment="1">
      <alignment vertical="top"/>
    </xf>
    <xf numFmtId="174" fontId="1" fillId="0" borderId="17" xfId="15" applyNumberFormat="1" applyFont="1" applyBorder="1" applyAlignment="1">
      <alignment vertical="top"/>
    </xf>
    <xf numFmtId="174" fontId="1" fillId="0" borderId="17" xfId="15" applyNumberFormat="1" applyFont="1" applyBorder="1" applyAlignment="1">
      <alignment vertical="top" wrapText="1"/>
    </xf>
    <xf numFmtId="172" fontId="1" fillId="0" borderId="3" xfId="0" applyNumberFormat="1" applyFont="1" applyFill="1" applyBorder="1" applyAlignment="1">
      <alignment vertical="top"/>
    </xf>
    <xf numFmtId="172" fontId="1" fillId="0" borderId="2" xfId="0" applyNumberFormat="1" applyFont="1" applyFill="1" applyBorder="1" applyAlignment="1">
      <alignment horizontal="left" vertical="top" wrapText="1"/>
    </xf>
    <xf numFmtId="174" fontId="1" fillId="0" borderId="7" xfId="15" applyNumberFormat="1" applyFont="1" applyBorder="1" applyAlignment="1">
      <alignment vertical="top"/>
    </xf>
    <xf numFmtId="174" fontId="1" fillId="0" borderId="0" xfId="15" applyNumberFormat="1" applyFont="1" applyBorder="1" applyAlignment="1">
      <alignment vertical="top"/>
    </xf>
    <xf numFmtId="172" fontId="1" fillId="0" borderId="0" xfId="0" applyNumberFormat="1" applyFont="1" applyFill="1" applyBorder="1" applyAlignment="1">
      <alignment vertical="top"/>
    </xf>
    <xf numFmtId="0" fontId="1" fillId="0" borderId="0" xfId="0" applyFont="1" applyAlignment="1">
      <alignment vertical="top"/>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174" fontId="1" fillId="0" borderId="5" xfId="15" applyNumberFormat="1" applyFont="1" applyFill="1" applyBorder="1" applyAlignment="1">
      <alignment vertical="top" wrapText="1"/>
    </xf>
    <xf numFmtId="0" fontId="1" fillId="2" borderId="2" xfId="0" applyFont="1" applyFill="1" applyBorder="1" applyAlignment="1">
      <alignment horizontal="center" vertical="center" wrapText="1"/>
    </xf>
    <xf numFmtId="174" fontId="1" fillId="2" borderId="2" xfId="15" applyNumberFormat="1" applyFont="1" applyFill="1" applyBorder="1" applyAlignment="1">
      <alignment vertical="top" wrapText="1"/>
    </xf>
    <xf numFmtId="0" fontId="1" fillId="0" borderId="2" xfId="0" applyFont="1" applyFill="1" applyBorder="1" applyAlignment="1">
      <alignment horizontal="center" vertical="center" wrapText="1"/>
    </xf>
    <xf numFmtId="170" fontId="1" fillId="0" borderId="2" xfId="0" applyNumberFormat="1" applyFont="1" applyFill="1" applyBorder="1" applyAlignment="1">
      <alignment vertical="top"/>
    </xf>
    <xf numFmtId="6" fontId="1" fillId="0" borderId="0" xfId="0" applyNumberFormat="1" applyFont="1" applyFill="1" applyBorder="1" applyAlignment="1">
      <alignment vertical="top"/>
    </xf>
    <xf numFmtId="172" fontId="1" fillId="0" borderId="0" xfId="17" applyNumberFormat="1" applyFont="1" applyBorder="1" applyAlignment="1">
      <alignment/>
    </xf>
    <xf numFmtId="10" fontId="1" fillId="0" borderId="0" xfId="15" applyNumberFormat="1" applyFont="1" applyBorder="1" applyAlignment="1">
      <alignment vertical="top"/>
    </xf>
    <xf numFmtId="174" fontId="1" fillId="0" borderId="0" xfId="15" applyNumberFormat="1" applyFont="1" applyAlignment="1">
      <alignment vertical="top"/>
    </xf>
    <xf numFmtId="174" fontId="1" fillId="0" borderId="0" xfId="15" applyNumberFormat="1" applyFont="1" applyAlignment="1">
      <alignment/>
    </xf>
    <xf numFmtId="0" fontId="1" fillId="0" borderId="0" xfId="17" applyNumberFormat="1" applyFont="1" applyAlignment="1">
      <alignment/>
    </xf>
    <xf numFmtId="0" fontId="1" fillId="0" borderId="0" xfId="0" applyFont="1" applyAlignment="1">
      <alignment horizontal="left" vertical="top"/>
    </xf>
    <xf numFmtId="0" fontId="3" fillId="0" borderId="0" xfId="0" applyFont="1" applyAlignment="1">
      <alignment horizontal="center"/>
    </xf>
    <xf numFmtId="0" fontId="2" fillId="3" borderId="2" xfId="0" applyFont="1" applyFill="1" applyBorder="1" applyAlignment="1">
      <alignment wrapText="1"/>
    </xf>
    <xf numFmtId="172" fontId="1" fillId="0" borderId="0" xfId="17" applyNumberFormat="1" applyFont="1" applyFill="1" applyBorder="1" applyAlignment="1">
      <alignment vertical="top"/>
    </xf>
    <xf numFmtId="0" fontId="1" fillId="0" borderId="2" xfId="0" applyFont="1" applyBorder="1" applyAlignment="1">
      <alignment horizontal="center" vertical="top" wrapText="1"/>
    </xf>
    <xf numFmtId="172" fontId="1" fillId="0" borderId="1" xfId="17" applyNumberFormat="1" applyFont="1" applyBorder="1" applyAlignment="1">
      <alignment vertical="top"/>
    </xf>
    <xf numFmtId="172" fontId="1" fillId="0" borderId="4" xfId="17" applyNumberFormat="1" applyFont="1" applyBorder="1" applyAlignment="1">
      <alignment vertical="top"/>
    </xf>
    <xf numFmtId="172" fontId="1" fillId="0" borderId="5" xfId="17" applyNumberFormat="1" applyFont="1" applyFill="1" applyBorder="1" applyAlignment="1">
      <alignment vertical="top"/>
    </xf>
    <xf numFmtId="172" fontId="1" fillId="2" borderId="2" xfId="17" applyNumberFormat="1" applyFont="1" applyFill="1" applyBorder="1" applyAlignment="1">
      <alignment vertical="top"/>
    </xf>
    <xf numFmtId="0" fontId="3" fillId="0" borderId="2" xfId="0" applyFont="1" applyBorder="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801"/>
  <sheetViews>
    <sheetView tabSelected="1" zoomScale="75" zoomScaleNormal="75" workbookViewId="0" topLeftCell="A1">
      <selection activeCell="A1" sqref="A1"/>
    </sheetView>
  </sheetViews>
  <sheetFormatPr defaultColWidth="9.140625" defaultRowHeight="12.75"/>
  <cols>
    <col min="1" max="1" width="9.140625" style="59" customWidth="1"/>
    <col min="2" max="2" width="17.8515625" style="60" customWidth="1"/>
    <col min="3" max="3" width="16.7109375" style="15" customWidth="1"/>
    <col min="4" max="4" width="26.00390625" style="15" customWidth="1"/>
    <col min="5" max="5" width="7.28125" style="61" customWidth="1"/>
    <col min="6" max="6" width="11.8515625" style="62" customWidth="1"/>
    <col min="7" max="7" width="14.421875" style="62" customWidth="1"/>
    <col min="8" max="8" width="14.140625" style="62" customWidth="1"/>
    <col min="9" max="9" width="13.57421875" style="63" customWidth="1"/>
    <col min="10" max="10" width="15.7109375" style="63" customWidth="1"/>
    <col min="11" max="11" width="18.7109375" style="63" customWidth="1"/>
    <col min="12" max="12" width="15.140625" style="63" customWidth="1"/>
    <col min="13" max="13" width="12.140625" style="30" customWidth="1"/>
    <col min="14" max="14" width="9.140625" style="30" customWidth="1"/>
    <col min="15" max="15" width="11.57421875" style="30" customWidth="1"/>
    <col min="16" max="59" width="9.140625" style="63" customWidth="1"/>
    <col min="60" max="16384" width="9.140625" style="15" customWidth="1"/>
  </cols>
  <sheetData>
    <row r="1" ht="15">
      <c r="G1" s="62" t="s">
        <v>165</v>
      </c>
    </row>
    <row r="3" spans="1:59" s="47" customFormat="1" ht="80.25" customHeight="1">
      <c r="A3" s="12" t="s">
        <v>3</v>
      </c>
      <c r="B3" s="38" t="s">
        <v>4</v>
      </c>
      <c r="C3" s="12" t="s">
        <v>5</v>
      </c>
      <c r="D3" s="12" t="s">
        <v>6</v>
      </c>
      <c r="E3" s="39" t="s">
        <v>7</v>
      </c>
      <c r="F3" s="40" t="s">
        <v>0</v>
      </c>
      <c r="G3" s="41"/>
      <c r="H3" s="42"/>
      <c r="I3" s="43"/>
      <c r="J3" s="44"/>
      <c r="K3" s="163" t="s">
        <v>8</v>
      </c>
      <c r="L3" s="163" t="s">
        <v>9</v>
      </c>
      <c r="M3" s="45"/>
      <c r="N3" s="45"/>
      <c r="O3" s="45"/>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s="54" customFormat="1" ht="15">
      <c r="A4" s="48"/>
      <c r="B4" s="49"/>
      <c r="C4" s="13"/>
      <c r="D4" s="13"/>
      <c r="E4" s="50"/>
      <c r="F4" s="51" t="s">
        <v>10</v>
      </c>
      <c r="G4" s="51" t="s">
        <v>11</v>
      </c>
      <c r="H4" s="51" t="s">
        <v>12</v>
      </c>
      <c r="I4" s="52" t="s">
        <v>13</v>
      </c>
      <c r="J4" s="52" t="s">
        <v>14</v>
      </c>
      <c r="K4" s="14"/>
      <c r="L4" s="14"/>
      <c r="M4" s="53"/>
      <c r="N4" s="53"/>
      <c r="O4" s="53"/>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59" s="54" customFormat="1" ht="15">
      <c r="A5" s="48"/>
      <c r="B5" s="55"/>
      <c r="C5" s="14"/>
      <c r="D5" s="14"/>
      <c r="E5" s="56"/>
      <c r="F5" s="57"/>
      <c r="G5" s="57"/>
      <c r="H5" s="57"/>
      <c r="I5" s="58"/>
      <c r="J5" s="58"/>
      <c r="K5" s="14"/>
      <c r="L5" s="14"/>
      <c r="M5" s="53"/>
      <c r="N5" s="53"/>
      <c r="O5" s="5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ht="15">
      <c r="B6" s="60" t="s">
        <v>15</v>
      </c>
    </row>
    <row r="7" ht="15">
      <c r="B7" s="60" t="s">
        <v>16</v>
      </c>
    </row>
    <row r="8" ht="15">
      <c r="B8" s="60" t="s">
        <v>17</v>
      </c>
    </row>
    <row r="9" ht="15">
      <c r="B9" s="60" t="s">
        <v>18</v>
      </c>
    </row>
    <row r="10" spans="1:15" s="69" customFormat="1" ht="15">
      <c r="A10" s="64"/>
      <c r="B10" s="65"/>
      <c r="C10" s="9"/>
      <c r="D10" s="66"/>
      <c r="E10" s="67"/>
      <c r="F10" s="68"/>
      <c r="G10" s="68"/>
      <c r="H10" s="68"/>
      <c r="M10" s="70"/>
      <c r="N10" s="70"/>
      <c r="O10" s="70"/>
    </row>
    <row r="11" spans="1:21" ht="98.25" customHeight="1">
      <c r="A11" s="71"/>
      <c r="B11" s="16" t="s">
        <v>19</v>
      </c>
      <c r="C11" s="2"/>
      <c r="D11" s="2" t="s">
        <v>20</v>
      </c>
      <c r="E11" s="72"/>
      <c r="F11" s="73"/>
      <c r="G11" s="73"/>
      <c r="H11" s="74"/>
      <c r="I11" s="75"/>
      <c r="J11" s="76"/>
      <c r="K11" s="6"/>
      <c r="L11" s="6"/>
      <c r="M11" s="70"/>
      <c r="N11" s="70"/>
      <c r="O11" s="70"/>
      <c r="P11" s="69"/>
      <c r="Q11" s="69"/>
      <c r="R11" s="69"/>
      <c r="S11" s="69"/>
      <c r="T11" s="69"/>
      <c r="U11" s="69"/>
    </row>
    <row r="12" spans="1:21" ht="315" customHeight="1">
      <c r="A12" s="71" t="s">
        <v>21</v>
      </c>
      <c r="B12" s="16">
        <v>2823300</v>
      </c>
      <c r="C12" s="2" t="s">
        <v>22</v>
      </c>
      <c r="D12" s="2" t="s">
        <v>23</v>
      </c>
      <c r="E12" s="72" t="s">
        <v>12</v>
      </c>
      <c r="F12" s="73"/>
      <c r="G12" s="73"/>
      <c r="H12" s="73">
        <f>318000+7055.56</f>
        <v>325055.56</v>
      </c>
      <c r="I12" s="75"/>
      <c r="J12" s="76">
        <f>SUM(F12:I12)</f>
        <v>325055.56</v>
      </c>
      <c r="K12" s="6" t="s">
        <v>1</v>
      </c>
      <c r="L12" s="6" t="s">
        <v>24</v>
      </c>
      <c r="M12" s="77"/>
      <c r="N12" s="70"/>
      <c r="O12" s="70"/>
      <c r="P12" s="69"/>
      <c r="Q12" s="69"/>
      <c r="R12" s="69"/>
      <c r="S12" s="69"/>
      <c r="T12" s="69"/>
      <c r="U12" s="69"/>
    </row>
    <row r="13" spans="1:59" s="83" customFormat="1" ht="15.75" thickBot="1">
      <c r="A13" s="78"/>
      <c r="B13" s="19"/>
      <c r="C13" s="3"/>
      <c r="D13" s="3"/>
      <c r="E13" s="79"/>
      <c r="F13" s="80"/>
      <c r="G13" s="80"/>
      <c r="H13" s="80"/>
      <c r="I13" s="81"/>
      <c r="J13" s="82"/>
      <c r="K13" s="6"/>
      <c r="L13" s="6"/>
      <c r="M13" s="70"/>
      <c r="N13" s="70"/>
      <c r="O13" s="70"/>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row>
    <row r="14" spans="1:21" ht="54.75" customHeight="1" thickTop="1">
      <c r="A14" s="71"/>
      <c r="B14" s="16" t="s">
        <v>25</v>
      </c>
      <c r="C14" s="2"/>
      <c r="D14" s="6"/>
      <c r="E14" s="72"/>
      <c r="F14" s="73"/>
      <c r="G14" s="73"/>
      <c r="H14" s="74"/>
      <c r="I14" s="75"/>
      <c r="J14" s="76"/>
      <c r="K14" s="6"/>
      <c r="L14" s="6"/>
      <c r="M14" s="70"/>
      <c r="N14" s="70"/>
      <c r="O14" s="70"/>
      <c r="P14" s="69"/>
      <c r="Q14" s="69"/>
      <c r="R14" s="69"/>
      <c r="S14" s="69"/>
      <c r="T14" s="69"/>
      <c r="U14" s="69"/>
    </row>
    <row r="15" spans="1:21" ht="15">
      <c r="A15" s="71"/>
      <c r="B15" s="16">
        <v>1945000</v>
      </c>
      <c r="C15" s="17"/>
      <c r="D15" s="2"/>
      <c r="E15" s="84"/>
      <c r="F15" s="73"/>
      <c r="G15" s="73"/>
      <c r="H15" s="73"/>
      <c r="I15" s="75"/>
      <c r="J15" s="76"/>
      <c r="K15" s="6"/>
      <c r="L15" s="6"/>
      <c r="M15" s="70"/>
      <c r="N15" s="70"/>
      <c r="O15" s="70"/>
      <c r="P15" s="69"/>
      <c r="Q15" s="69"/>
      <c r="R15" s="69"/>
      <c r="S15" s="69"/>
      <c r="T15" s="69"/>
      <c r="U15" s="69"/>
    </row>
    <row r="16" spans="1:21" ht="15">
      <c r="A16" s="85"/>
      <c r="B16" s="86"/>
      <c r="C16" s="34"/>
      <c r="D16" s="8"/>
      <c r="E16" s="87"/>
      <c r="F16" s="88"/>
      <c r="G16" s="88"/>
      <c r="H16" s="88"/>
      <c r="I16" s="89"/>
      <c r="J16" s="90"/>
      <c r="K16" s="6"/>
      <c r="L16" s="6"/>
      <c r="M16" s="70"/>
      <c r="N16" s="70"/>
      <c r="O16" s="70"/>
      <c r="P16" s="69"/>
      <c r="Q16" s="69"/>
      <c r="R16" s="69"/>
      <c r="S16" s="69"/>
      <c r="T16" s="69"/>
      <c r="U16" s="69"/>
    </row>
    <row r="17" spans="1:59" s="83" customFormat="1" ht="15.75" thickBot="1">
      <c r="A17" s="78"/>
      <c r="B17" s="19"/>
      <c r="C17" s="3"/>
      <c r="D17" s="3"/>
      <c r="E17" s="79"/>
      <c r="F17" s="80"/>
      <c r="G17" s="80"/>
      <c r="H17" s="80"/>
      <c r="I17" s="81"/>
      <c r="J17" s="82"/>
      <c r="K17" s="6"/>
      <c r="L17" s="6"/>
      <c r="M17" s="70"/>
      <c r="N17" s="70"/>
      <c r="O17" s="70"/>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row>
    <row r="18" spans="1:21" s="63" customFormat="1" ht="317.25" customHeight="1" thickTop="1">
      <c r="A18" s="71" t="s">
        <v>26</v>
      </c>
      <c r="B18" s="18" t="s">
        <v>27</v>
      </c>
      <c r="C18" s="1" t="s">
        <v>29</v>
      </c>
      <c r="D18" s="1" t="s">
        <v>30</v>
      </c>
      <c r="E18" s="91" t="s">
        <v>12</v>
      </c>
      <c r="F18" s="92"/>
      <c r="G18" s="92"/>
      <c r="H18" s="92">
        <f>159000+7055.56</f>
        <v>166055.56</v>
      </c>
      <c r="I18" s="75"/>
      <c r="J18" s="76">
        <f>SUM(F18:I18)</f>
        <v>166055.56</v>
      </c>
      <c r="K18" s="6" t="s">
        <v>2</v>
      </c>
      <c r="L18" s="6"/>
      <c r="M18" s="77"/>
      <c r="N18" s="70"/>
      <c r="O18" s="70"/>
      <c r="P18" s="69"/>
      <c r="Q18" s="69"/>
      <c r="R18" s="69"/>
      <c r="S18" s="69"/>
      <c r="T18" s="69"/>
      <c r="U18" s="69"/>
    </row>
    <row r="19" spans="1:21" ht="15">
      <c r="A19" s="71"/>
      <c r="B19" s="93">
        <v>1675100</v>
      </c>
      <c r="C19" s="2"/>
      <c r="D19" s="2"/>
      <c r="E19" s="84"/>
      <c r="F19" s="73"/>
      <c r="G19" s="73"/>
      <c r="H19" s="73"/>
      <c r="I19" s="75"/>
      <c r="J19" s="76"/>
      <c r="K19" s="6"/>
      <c r="L19" s="6"/>
      <c r="M19" s="70"/>
      <c r="N19" s="70"/>
      <c r="O19" s="70"/>
      <c r="P19" s="69"/>
      <c r="Q19" s="69"/>
      <c r="R19" s="69"/>
      <c r="S19" s="69"/>
      <c r="T19" s="69"/>
      <c r="U19" s="69"/>
    </row>
    <row r="20" spans="1:59" s="83" customFormat="1" ht="15.75" thickBot="1">
      <c r="A20" s="78"/>
      <c r="B20" s="19"/>
      <c r="C20" s="3"/>
      <c r="D20" s="3"/>
      <c r="E20" s="79"/>
      <c r="F20" s="80"/>
      <c r="G20" s="80"/>
      <c r="H20" s="94"/>
      <c r="I20" s="81"/>
      <c r="J20" s="82"/>
      <c r="K20" s="6"/>
      <c r="L20" s="6"/>
      <c r="M20" s="70"/>
      <c r="N20" s="70"/>
      <c r="O20" s="70"/>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row>
    <row r="21" spans="1:59" s="98" customFormat="1" ht="128.25" customHeight="1" thickTop="1">
      <c r="A21" s="71" t="s">
        <v>31</v>
      </c>
      <c r="B21" s="16" t="s">
        <v>32</v>
      </c>
      <c r="C21" s="2" t="s">
        <v>33</v>
      </c>
      <c r="D21" s="2" t="s">
        <v>34</v>
      </c>
      <c r="E21" s="72" t="s">
        <v>10</v>
      </c>
      <c r="F21" s="73">
        <f>191000+7055.56</f>
        <v>198055.56</v>
      </c>
      <c r="G21" s="95"/>
      <c r="H21" s="96"/>
      <c r="I21" s="97"/>
      <c r="J21" s="76">
        <f>SUM(F21:I21)</f>
        <v>198055.56</v>
      </c>
      <c r="K21" s="6" t="s">
        <v>35</v>
      </c>
      <c r="L21" s="6"/>
      <c r="M21" s="70"/>
      <c r="N21" s="70"/>
      <c r="O21" s="77"/>
      <c r="P21" s="69"/>
      <c r="Q21" s="69"/>
      <c r="R21" s="69"/>
      <c r="S21" s="69"/>
      <c r="T21" s="69"/>
      <c r="U21" s="69"/>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row>
    <row r="22" spans="1:59" s="83" customFormat="1" ht="15.75" thickBot="1">
      <c r="A22" s="78"/>
      <c r="B22" s="21">
        <v>3050600</v>
      </c>
      <c r="C22" s="3"/>
      <c r="D22" s="3"/>
      <c r="E22" s="79"/>
      <c r="F22" s="80"/>
      <c r="G22" s="80"/>
      <c r="H22" s="99"/>
      <c r="I22" s="81"/>
      <c r="J22" s="82"/>
      <c r="K22" s="6"/>
      <c r="L22" s="6"/>
      <c r="M22" s="70"/>
      <c r="N22" s="70"/>
      <c r="O22" s="70"/>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row>
    <row r="23" spans="1:21" ht="49.5" customHeight="1" thickTop="1">
      <c r="A23" s="71"/>
      <c r="B23" s="18" t="s">
        <v>36</v>
      </c>
      <c r="C23" s="1"/>
      <c r="D23" s="1"/>
      <c r="E23" s="100"/>
      <c r="F23" s="92"/>
      <c r="G23" s="92"/>
      <c r="H23" s="101"/>
      <c r="I23" s="102"/>
      <c r="J23" s="76"/>
      <c r="K23" s="103"/>
      <c r="L23" s="6"/>
      <c r="M23" s="70"/>
      <c r="N23" s="70"/>
      <c r="O23" s="70"/>
      <c r="P23" s="69"/>
      <c r="Q23" s="69"/>
      <c r="R23" s="69"/>
      <c r="S23" s="69"/>
      <c r="T23" s="69"/>
      <c r="U23" s="69"/>
    </row>
    <row r="24" spans="1:21" ht="17.25" customHeight="1" thickBot="1">
      <c r="A24" s="104"/>
      <c r="B24" s="21">
        <v>381000</v>
      </c>
      <c r="C24" s="4"/>
      <c r="D24" s="4"/>
      <c r="E24" s="105"/>
      <c r="F24" s="106"/>
      <c r="G24" s="106"/>
      <c r="H24" s="106"/>
      <c r="I24" s="107"/>
      <c r="J24" s="82"/>
      <c r="K24" s="108"/>
      <c r="L24" s="6"/>
      <c r="M24" s="70"/>
      <c r="N24" s="70"/>
      <c r="O24" s="70"/>
      <c r="P24" s="69"/>
      <c r="Q24" s="69"/>
      <c r="R24" s="69"/>
      <c r="S24" s="69"/>
      <c r="T24" s="69"/>
      <c r="U24" s="69"/>
    </row>
    <row r="25" spans="1:21" ht="19.5" customHeight="1" thickTop="1">
      <c r="A25" s="109"/>
      <c r="B25" s="22"/>
      <c r="C25" s="5"/>
      <c r="D25" s="5"/>
      <c r="E25" s="110"/>
      <c r="F25" s="111"/>
      <c r="G25" s="111"/>
      <c r="H25" s="111"/>
      <c r="I25" s="112"/>
      <c r="J25" s="77"/>
      <c r="K25" s="108"/>
      <c r="L25" s="6"/>
      <c r="M25" s="70"/>
      <c r="N25" s="70"/>
      <c r="O25" s="70"/>
      <c r="P25" s="69"/>
      <c r="Q25" s="69"/>
      <c r="R25" s="69"/>
      <c r="S25" s="69"/>
      <c r="T25" s="69"/>
      <c r="U25" s="69"/>
    </row>
    <row r="26" spans="1:21" ht="15">
      <c r="A26" s="113"/>
      <c r="B26" s="22">
        <f>SUM(B12:B24)</f>
        <v>9875000</v>
      </c>
      <c r="C26" s="5"/>
      <c r="D26" s="11" t="s">
        <v>37</v>
      </c>
      <c r="E26" s="110"/>
      <c r="F26" s="111">
        <f>SUM(F12:F24)</f>
        <v>198055.56</v>
      </c>
      <c r="G26" s="111">
        <f>SUM(G12:G24)</f>
        <v>0</v>
      </c>
      <c r="H26" s="111">
        <f>SUM(H12:H24)</f>
        <v>491111.12</v>
      </c>
      <c r="I26" s="111">
        <f>SUM(I12:I24)</f>
        <v>0</v>
      </c>
      <c r="J26" s="111">
        <f>SUM(J12:J24)</f>
        <v>689166.6799999999</v>
      </c>
      <c r="K26" s="112"/>
      <c r="L26" s="112"/>
      <c r="M26" s="111"/>
      <c r="N26" s="111"/>
      <c r="O26" s="111"/>
      <c r="P26" s="69"/>
      <c r="Q26" s="69"/>
      <c r="R26" s="69"/>
      <c r="S26" s="69"/>
      <c r="T26" s="69"/>
      <c r="U26" s="69"/>
    </row>
    <row r="27" spans="1:21" ht="15">
      <c r="A27" s="113"/>
      <c r="B27" s="22"/>
      <c r="C27" s="5"/>
      <c r="D27" s="7"/>
      <c r="E27" s="110"/>
      <c r="F27" s="111"/>
      <c r="G27" s="111"/>
      <c r="H27" s="111"/>
      <c r="I27" s="111"/>
      <c r="J27" s="114"/>
      <c r="K27" s="112"/>
      <c r="L27" s="112"/>
      <c r="M27" s="111"/>
      <c r="N27" s="111"/>
      <c r="O27" s="111"/>
      <c r="P27" s="69"/>
      <c r="Q27" s="69"/>
      <c r="R27" s="69"/>
      <c r="S27" s="69"/>
      <c r="T27" s="69"/>
      <c r="U27" s="69"/>
    </row>
    <row r="28" spans="1:21" ht="15">
      <c r="A28" s="113"/>
      <c r="B28" s="115" t="s">
        <v>15</v>
      </c>
      <c r="C28" s="5"/>
      <c r="D28" s="5"/>
      <c r="E28" s="110"/>
      <c r="F28" s="111"/>
      <c r="G28" s="111"/>
      <c r="H28" s="111"/>
      <c r="I28" s="112"/>
      <c r="J28" s="112"/>
      <c r="K28" s="112"/>
      <c r="L28" s="112"/>
      <c r="M28" s="70"/>
      <c r="N28" s="70"/>
      <c r="O28" s="70"/>
      <c r="P28" s="69"/>
      <c r="Q28" s="69"/>
      <c r="R28" s="69"/>
      <c r="S28" s="69"/>
      <c r="T28" s="69"/>
      <c r="U28" s="69"/>
    </row>
    <row r="29" spans="1:21" ht="15">
      <c r="A29" s="113"/>
      <c r="B29" s="115" t="s">
        <v>38</v>
      </c>
      <c r="C29" s="5"/>
      <c r="D29" s="5"/>
      <c r="E29" s="110"/>
      <c r="F29" s="111"/>
      <c r="G29" s="111"/>
      <c r="H29" s="111"/>
      <c r="I29" s="112"/>
      <c r="J29" s="112"/>
      <c r="K29" s="112"/>
      <c r="L29" s="112"/>
      <c r="M29" s="70"/>
      <c r="N29" s="70"/>
      <c r="O29" s="70"/>
      <c r="P29" s="69"/>
      <c r="Q29" s="69"/>
      <c r="R29" s="69"/>
      <c r="S29" s="69"/>
      <c r="T29" s="69"/>
      <c r="U29" s="69"/>
    </row>
    <row r="30" spans="1:21" ht="15">
      <c r="A30" s="113"/>
      <c r="B30" s="115" t="s">
        <v>39</v>
      </c>
      <c r="C30" s="5"/>
      <c r="D30" s="5"/>
      <c r="E30" s="110"/>
      <c r="F30" s="111"/>
      <c r="G30" s="111"/>
      <c r="H30" s="111"/>
      <c r="I30" s="112"/>
      <c r="J30" s="112"/>
      <c r="K30" s="112"/>
      <c r="L30" s="112"/>
      <c r="M30" s="70"/>
      <c r="N30" s="70"/>
      <c r="O30" s="70"/>
      <c r="P30" s="69"/>
      <c r="Q30" s="69"/>
      <c r="R30" s="69"/>
      <c r="S30" s="69"/>
      <c r="T30" s="69"/>
      <c r="U30" s="69"/>
    </row>
    <row r="31" spans="1:21" ht="15">
      <c r="A31" s="113"/>
      <c r="B31" s="115" t="s">
        <v>40</v>
      </c>
      <c r="C31" s="5"/>
      <c r="D31" s="5"/>
      <c r="E31" s="110"/>
      <c r="F31" s="116"/>
      <c r="G31" s="116"/>
      <c r="H31" s="116"/>
      <c r="I31" s="112"/>
      <c r="J31" s="112"/>
      <c r="K31" s="112"/>
      <c r="L31" s="112"/>
      <c r="M31" s="70"/>
      <c r="N31" s="70"/>
      <c r="O31" s="70"/>
      <c r="P31" s="69"/>
      <c r="Q31" s="69"/>
      <c r="R31" s="69"/>
      <c r="S31" s="69"/>
      <c r="T31" s="69"/>
      <c r="U31" s="69"/>
    </row>
    <row r="32" spans="1:21" ht="15">
      <c r="A32" s="113"/>
      <c r="B32" s="115"/>
      <c r="C32" s="5"/>
      <c r="D32" s="5"/>
      <c r="E32" s="110"/>
      <c r="F32" s="116"/>
      <c r="G32" s="116"/>
      <c r="H32" s="116"/>
      <c r="I32" s="112"/>
      <c r="J32" s="112"/>
      <c r="K32" s="112"/>
      <c r="L32" s="112"/>
      <c r="M32" s="70"/>
      <c r="N32" s="70"/>
      <c r="O32" s="70"/>
      <c r="P32" s="69"/>
      <c r="Q32" s="69"/>
      <c r="R32" s="69"/>
      <c r="S32" s="69"/>
      <c r="T32" s="69"/>
      <c r="U32" s="69"/>
    </row>
    <row r="33" spans="1:21" ht="99" customHeight="1">
      <c r="A33" s="71"/>
      <c r="B33" s="16" t="s">
        <v>41</v>
      </c>
      <c r="C33" s="2"/>
      <c r="D33" s="2" t="s">
        <v>20</v>
      </c>
      <c r="E33" s="117"/>
      <c r="F33" s="74"/>
      <c r="G33" s="74"/>
      <c r="H33" s="74"/>
      <c r="I33" s="75"/>
      <c r="J33" s="76"/>
      <c r="K33" s="6"/>
      <c r="L33" s="6"/>
      <c r="M33" s="70"/>
      <c r="N33" s="70"/>
      <c r="O33" s="70"/>
      <c r="P33" s="69"/>
      <c r="Q33" s="69"/>
      <c r="R33" s="69"/>
      <c r="S33" s="69"/>
      <c r="T33" s="69"/>
      <c r="U33" s="69"/>
    </row>
    <row r="34" spans="1:21" ht="17.25" customHeight="1">
      <c r="A34" s="71"/>
      <c r="B34" s="16">
        <v>2000000</v>
      </c>
      <c r="C34" s="2"/>
      <c r="D34" s="96"/>
      <c r="E34" s="117"/>
      <c r="F34" s="74"/>
      <c r="G34" s="74"/>
      <c r="H34" s="74"/>
      <c r="I34" s="75"/>
      <c r="J34" s="76"/>
      <c r="K34" s="6"/>
      <c r="L34" s="6"/>
      <c r="M34" s="70"/>
      <c r="N34" s="70"/>
      <c r="O34" s="70"/>
      <c r="P34" s="69"/>
      <c r="Q34" s="69"/>
      <c r="R34" s="69"/>
      <c r="S34" s="69"/>
      <c r="T34" s="69"/>
      <c r="U34" s="69"/>
    </row>
    <row r="35" spans="1:59" s="83" customFormat="1" ht="17.25" customHeight="1" thickBot="1">
      <c r="A35" s="78"/>
      <c r="B35" s="19"/>
      <c r="C35" s="3"/>
      <c r="D35" s="81"/>
      <c r="E35" s="118"/>
      <c r="F35" s="119"/>
      <c r="G35" s="119"/>
      <c r="H35" s="119"/>
      <c r="I35" s="81"/>
      <c r="J35" s="82"/>
      <c r="K35" s="6"/>
      <c r="L35" s="6"/>
      <c r="M35" s="70"/>
      <c r="N35" s="70"/>
      <c r="O35" s="70"/>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row>
    <row r="36" spans="1:21" ht="244.5" customHeight="1" thickTop="1">
      <c r="A36" s="71" t="s">
        <v>42</v>
      </c>
      <c r="B36" s="31" t="s">
        <v>43</v>
      </c>
      <c r="C36" s="6" t="s">
        <v>44</v>
      </c>
      <c r="D36" s="6" t="s">
        <v>45</v>
      </c>
      <c r="E36" s="120" t="s">
        <v>11</v>
      </c>
      <c r="F36" s="74"/>
      <c r="G36" s="73">
        <f>159000+7055.56</f>
        <v>166055.56</v>
      </c>
      <c r="H36" s="121"/>
      <c r="I36" s="75"/>
      <c r="J36" s="76">
        <f>SUM(F36:I36)</f>
        <v>166055.56</v>
      </c>
      <c r="K36" s="6" t="s">
        <v>46</v>
      </c>
      <c r="L36" s="6"/>
      <c r="M36" s="70"/>
      <c r="N36" s="77"/>
      <c r="O36" s="70"/>
      <c r="P36" s="69"/>
      <c r="Q36" s="69"/>
      <c r="R36" s="69"/>
      <c r="S36" s="69"/>
      <c r="T36" s="69"/>
      <c r="U36" s="69"/>
    </row>
    <row r="37" spans="1:21" ht="33.75" customHeight="1" thickBot="1">
      <c r="A37" s="71"/>
      <c r="B37" s="16">
        <v>2295000</v>
      </c>
      <c r="C37" s="2"/>
      <c r="D37" s="2" t="s">
        <v>47</v>
      </c>
      <c r="E37" s="117"/>
      <c r="F37" s="74"/>
      <c r="G37" s="74"/>
      <c r="H37" s="74"/>
      <c r="I37" s="75"/>
      <c r="J37" s="76"/>
      <c r="K37" s="6"/>
      <c r="L37" s="6"/>
      <c r="M37" s="70"/>
      <c r="N37" s="70"/>
      <c r="O37" s="70"/>
      <c r="P37" s="69"/>
      <c r="Q37" s="69"/>
      <c r="R37" s="69"/>
      <c r="S37" s="69"/>
      <c r="T37" s="69"/>
      <c r="U37" s="69"/>
    </row>
    <row r="38" spans="1:21" ht="150.75" customHeight="1" thickTop="1">
      <c r="A38" s="71" t="s">
        <v>48</v>
      </c>
      <c r="B38" s="31" t="s">
        <v>49</v>
      </c>
      <c r="C38" s="32" t="s">
        <v>50</v>
      </c>
      <c r="D38" s="33" t="s">
        <v>51</v>
      </c>
      <c r="E38" s="122" t="s">
        <v>11</v>
      </c>
      <c r="F38" s="123"/>
      <c r="G38" s="124">
        <f>159000+7055.56</f>
        <v>166055.56</v>
      </c>
      <c r="H38" s="125"/>
      <c r="I38" s="75"/>
      <c r="J38" s="126">
        <f>SUM(F38:I38)</f>
        <v>166055.56</v>
      </c>
      <c r="K38" s="127" t="s">
        <v>52</v>
      </c>
      <c r="L38" s="170"/>
      <c r="M38" s="70"/>
      <c r="N38" s="70"/>
      <c r="O38" s="77"/>
      <c r="P38" s="69"/>
      <c r="Q38" s="69"/>
      <c r="R38" s="69"/>
      <c r="S38" s="69"/>
      <c r="T38" s="69"/>
      <c r="U38" s="69"/>
    </row>
    <row r="39" spans="1:21" ht="93" customHeight="1">
      <c r="A39" s="71" t="s">
        <v>53</v>
      </c>
      <c r="B39" s="18"/>
      <c r="C39" s="1" t="s">
        <v>54</v>
      </c>
      <c r="D39" s="20" t="s">
        <v>55</v>
      </c>
      <c r="E39" s="91" t="s">
        <v>12</v>
      </c>
      <c r="F39" s="92"/>
      <c r="G39" s="125"/>
      <c r="H39" s="125">
        <f>191000+7055.56</f>
        <v>198055.56</v>
      </c>
      <c r="I39" s="75"/>
      <c r="J39" s="126">
        <f>SUM(F39:I39)</f>
        <v>198055.56</v>
      </c>
      <c r="K39" s="127" t="s">
        <v>56</v>
      </c>
      <c r="L39" s="170"/>
      <c r="M39" s="70"/>
      <c r="N39" s="70"/>
      <c r="O39" s="77"/>
      <c r="P39" s="69"/>
      <c r="Q39" s="69"/>
      <c r="R39" s="69"/>
      <c r="S39" s="69"/>
      <c r="T39" s="69"/>
      <c r="U39" s="69"/>
    </row>
    <row r="40" spans="1:21" ht="96.75" customHeight="1">
      <c r="A40" s="71" t="s">
        <v>57</v>
      </c>
      <c r="B40" s="16">
        <v>4783000</v>
      </c>
      <c r="C40" s="6" t="s">
        <v>58</v>
      </c>
      <c r="D40" s="20" t="s">
        <v>59</v>
      </c>
      <c r="E40" s="120" t="s">
        <v>12</v>
      </c>
      <c r="F40" s="101"/>
      <c r="G40" s="92"/>
      <c r="H40" s="73">
        <f>191000+7055.56</f>
        <v>198055.56</v>
      </c>
      <c r="I40" s="73"/>
      <c r="J40" s="126">
        <f>SUM(F40:I40)</f>
        <v>198055.56</v>
      </c>
      <c r="K40" s="6" t="s">
        <v>60</v>
      </c>
      <c r="L40" s="170"/>
      <c r="M40" s="70"/>
      <c r="N40" s="70"/>
      <c r="O40" s="70"/>
      <c r="P40" s="69"/>
      <c r="Q40" s="69"/>
      <c r="R40" s="69"/>
      <c r="S40" s="69"/>
      <c r="T40" s="69"/>
      <c r="U40" s="69"/>
    </row>
    <row r="41" spans="1:21" ht="144.75" customHeight="1" thickBot="1">
      <c r="A41" s="104" t="s">
        <v>61</v>
      </c>
      <c r="B41" s="21"/>
      <c r="C41" s="3" t="s">
        <v>62</v>
      </c>
      <c r="D41" s="3" t="s">
        <v>63</v>
      </c>
      <c r="E41" s="128" t="s">
        <v>10</v>
      </c>
      <c r="F41" s="106"/>
      <c r="G41" s="119"/>
      <c r="H41" s="119"/>
      <c r="I41" s="107"/>
      <c r="J41" s="129"/>
      <c r="K41" s="129"/>
      <c r="L41" s="129" t="s">
        <v>64</v>
      </c>
      <c r="M41" s="70"/>
      <c r="N41" s="70"/>
      <c r="O41" s="77"/>
      <c r="P41" s="69"/>
      <c r="Q41" s="69"/>
      <c r="R41" s="69"/>
      <c r="S41" s="69"/>
      <c r="T41" s="69"/>
      <c r="U41" s="69"/>
    </row>
    <row r="42" spans="1:21" ht="19.5" customHeight="1" thickTop="1">
      <c r="A42" s="113"/>
      <c r="B42" s="22"/>
      <c r="C42" s="5"/>
      <c r="D42" s="23"/>
      <c r="E42" s="130"/>
      <c r="F42" s="111"/>
      <c r="G42" s="131"/>
      <c r="H42" s="131"/>
      <c r="I42" s="112"/>
      <c r="J42" s="112"/>
      <c r="K42" s="70"/>
      <c r="L42" s="70"/>
      <c r="M42" s="70"/>
      <c r="N42" s="70"/>
      <c r="O42" s="70"/>
      <c r="P42" s="69"/>
      <c r="Q42" s="69"/>
      <c r="R42" s="69"/>
      <c r="S42" s="69"/>
      <c r="T42" s="69"/>
      <c r="U42" s="69"/>
    </row>
    <row r="43" spans="1:21" ht="15">
      <c r="A43" s="113"/>
      <c r="B43" s="22">
        <f>SUM(B34:B41)</f>
        <v>9078000</v>
      </c>
      <c r="C43" s="5"/>
      <c r="D43" s="24" t="s">
        <v>65</v>
      </c>
      <c r="E43" s="130"/>
      <c r="F43" s="111">
        <f>SUM(F34:F41)</f>
        <v>0</v>
      </c>
      <c r="G43" s="111">
        <f>SUM(G34:G41)</f>
        <v>332111.12</v>
      </c>
      <c r="H43" s="111">
        <f>SUM(H34:H41)</f>
        <v>396111.12</v>
      </c>
      <c r="I43" s="111">
        <f>SUM(I34:I41)</f>
        <v>0</v>
      </c>
      <c r="J43" s="111">
        <f>SUM(J34:J41)</f>
        <v>728222.24</v>
      </c>
      <c r="K43" s="70"/>
      <c r="L43" s="70"/>
      <c r="M43" s="70"/>
      <c r="N43" s="70"/>
      <c r="O43" s="70"/>
      <c r="P43" s="69"/>
      <c r="Q43" s="69"/>
      <c r="R43" s="69"/>
      <c r="S43" s="69"/>
      <c r="T43" s="69"/>
      <c r="U43" s="69"/>
    </row>
    <row r="44" spans="1:21" ht="15">
      <c r="A44" s="113"/>
      <c r="B44" s="22"/>
      <c r="C44" s="5"/>
      <c r="D44" s="23"/>
      <c r="E44" s="130"/>
      <c r="F44" s="111"/>
      <c r="G44" s="131"/>
      <c r="H44" s="131"/>
      <c r="I44" s="112"/>
      <c r="J44" s="132"/>
      <c r="K44" s="70"/>
      <c r="L44" s="70"/>
      <c r="M44" s="70"/>
      <c r="N44" s="70"/>
      <c r="O44" s="70"/>
      <c r="P44" s="69"/>
      <c r="Q44" s="69"/>
      <c r="R44" s="69"/>
      <c r="S44" s="69"/>
      <c r="T44" s="69"/>
      <c r="U44" s="69"/>
    </row>
    <row r="45" spans="1:21" ht="15">
      <c r="A45" s="113"/>
      <c r="B45" s="22"/>
      <c r="C45" s="5"/>
      <c r="D45" s="23"/>
      <c r="E45" s="130"/>
      <c r="F45" s="111"/>
      <c r="G45" s="131"/>
      <c r="H45" s="131"/>
      <c r="I45" s="112"/>
      <c r="J45" s="112"/>
      <c r="K45" s="70"/>
      <c r="L45" s="70"/>
      <c r="M45" s="70"/>
      <c r="N45" s="70"/>
      <c r="O45" s="70"/>
      <c r="P45" s="69"/>
      <c r="Q45" s="69"/>
      <c r="R45" s="69"/>
      <c r="S45" s="69"/>
      <c r="T45" s="69"/>
      <c r="U45" s="69"/>
    </row>
    <row r="46" spans="1:21" ht="15">
      <c r="A46" s="113"/>
      <c r="B46" s="22"/>
      <c r="C46" s="5"/>
      <c r="D46" s="23"/>
      <c r="E46" s="130"/>
      <c r="F46" s="111"/>
      <c r="G46" s="131"/>
      <c r="H46" s="131"/>
      <c r="I46" s="112"/>
      <c r="J46" s="112"/>
      <c r="K46" s="70"/>
      <c r="L46" s="70"/>
      <c r="M46" s="70"/>
      <c r="N46" s="70"/>
      <c r="O46" s="70"/>
      <c r="P46" s="69"/>
      <c r="Q46" s="69"/>
      <c r="R46" s="69"/>
      <c r="S46" s="69"/>
      <c r="T46" s="69"/>
      <c r="U46" s="69"/>
    </row>
    <row r="47" spans="1:21" ht="15">
      <c r="A47" s="113"/>
      <c r="B47" s="115" t="s">
        <v>15</v>
      </c>
      <c r="C47" s="5"/>
      <c r="D47" s="23"/>
      <c r="E47" s="130"/>
      <c r="F47" s="111"/>
      <c r="G47" s="131"/>
      <c r="H47" s="131"/>
      <c r="I47" s="112"/>
      <c r="J47" s="112"/>
      <c r="K47" s="70"/>
      <c r="L47" s="70"/>
      <c r="M47" s="70"/>
      <c r="N47" s="70"/>
      <c r="O47" s="70"/>
      <c r="P47" s="69"/>
      <c r="Q47" s="69"/>
      <c r="R47" s="69"/>
      <c r="S47" s="69"/>
      <c r="T47" s="69"/>
      <c r="U47" s="69"/>
    </row>
    <row r="48" spans="1:21" ht="15">
      <c r="A48" s="113"/>
      <c r="B48" s="115" t="s">
        <v>66</v>
      </c>
      <c r="C48" s="5"/>
      <c r="D48" s="23"/>
      <c r="E48" s="130"/>
      <c r="F48" s="111"/>
      <c r="G48" s="131"/>
      <c r="H48" s="131"/>
      <c r="I48" s="112"/>
      <c r="J48" s="112"/>
      <c r="K48" s="70"/>
      <c r="L48" s="70"/>
      <c r="M48" s="70"/>
      <c r="N48" s="70"/>
      <c r="O48" s="70"/>
      <c r="P48" s="69"/>
      <c r="Q48" s="69"/>
      <c r="R48" s="69"/>
      <c r="S48" s="69"/>
      <c r="T48" s="69"/>
      <c r="U48" s="69"/>
    </row>
    <row r="49" spans="1:21" ht="15">
      <c r="A49" s="113"/>
      <c r="B49" s="115" t="s">
        <v>67</v>
      </c>
      <c r="C49" s="5"/>
      <c r="D49" s="23"/>
      <c r="E49" s="130"/>
      <c r="F49" s="111"/>
      <c r="G49" s="131"/>
      <c r="H49" s="131"/>
      <c r="I49" s="112"/>
      <c r="J49" s="112"/>
      <c r="K49" s="70"/>
      <c r="L49" s="70"/>
      <c r="M49" s="70"/>
      <c r="N49" s="70"/>
      <c r="O49" s="70"/>
      <c r="P49" s="69"/>
      <c r="Q49" s="69"/>
      <c r="R49" s="69"/>
      <c r="S49" s="69"/>
      <c r="T49" s="69"/>
      <c r="U49" s="69"/>
    </row>
    <row r="50" spans="1:21" ht="15">
      <c r="A50" s="113"/>
      <c r="B50" s="115" t="s">
        <v>68</v>
      </c>
      <c r="C50" s="5"/>
      <c r="D50" s="23"/>
      <c r="E50" s="130"/>
      <c r="F50" s="116"/>
      <c r="G50" s="116"/>
      <c r="H50" s="116"/>
      <c r="I50" s="112"/>
      <c r="J50" s="112"/>
      <c r="K50" s="70"/>
      <c r="L50" s="70"/>
      <c r="M50" s="70"/>
      <c r="N50" s="70"/>
      <c r="O50" s="70"/>
      <c r="P50" s="69"/>
      <c r="Q50" s="69"/>
      <c r="R50" s="69"/>
      <c r="S50" s="69"/>
      <c r="T50" s="69"/>
      <c r="U50" s="69"/>
    </row>
    <row r="51" spans="1:15" s="69" customFormat="1" ht="15">
      <c r="A51" s="133"/>
      <c r="B51" s="164"/>
      <c r="C51" s="23"/>
      <c r="D51" s="70"/>
      <c r="E51" s="134"/>
      <c r="F51" s="131"/>
      <c r="G51" s="131"/>
      <c r="H51" s="131"/>
      <c r="I51" s="70"/>
      <c r="J51" s="70"/>
      <c r="K51" s="70"/>
      <c r="L51" s="70"/>
      <c r="M51" s="70"/>
      <c r="N51" s="70"/>
      <c r="O51" s="70"/>
    </row>
    <row r="52" spans="1:21" ht="99.75" customHeight="1">
      <c r="A52" s="71"/>
      <c r="B52" s="16" t="s">
        <v>41</v>
      </c>
      <c r="C52" s="2"/>
      <c r="D52" s="2" t="s">
        <v>20</v>
      </c>
      <c r="E52" s="117"/>
      <c r="F52" s="74"/>
      <c r="G52" s="74"/>
      <c r="H52" s="74"/>
      <c r="I52" s="75"/>
      <c r="J52" s="76"/>
      <c r="K52" s="6"/>
      <c r="L52" s="6"/>
      <c r="M52" s="70"/>
      <c r="N52" s="70"/>
      <c r="O52" s="70"/>
      <c r="P52" s="69"/>
      <c r="Q52" s="69"/>
      <c r="R52" s="69"/>
      <c r="S52" s="69"/>
      <c r="T52" s="69"/>
      <c r="U52" s="69"/>
    </row>
    <row r="53" spans="1:21" ht="15">
      <c r="A53" s="71"/>
      <c r="B53" s="16">
        <v>3436000</v>
      </c>
      <c r="C53" s="2"/>
      <c r="D53" s="96"/>
      <c r="E53" s="117"/>
      <c r="F53" s="74"/>
      <c r="G53" s="74"/>
      <c r="H53" s="74"/>
      <c r="I53" s="75"/>
      <c r="J53" s="76"/>
      <c r="K53" s="6"/>
      <c r="L53" s="6"/>
      <c r="M53" s="70"/>
      <c r="N53" s="70"/>
      <c r="O53" s="70"/>
      <c r="P53" s="69"/>
      <c r="Q53" s="69"/>
      <c r="R53" s="69"/>
      <c r="S53" s="69"/>
      <c r="T53" s="69"/>
      <c r="U53" s="69"/>
    </row>
    <row r="54" spans="1:59" s="83" customFormat="1" ht="15.75" thickBot="1">
      <c r="A54" s="133"/>
      <c r="B54" s="35"/>
      <c r="C54" s="23"/>
      <c r="D54" s="70"/>
      <c r="E54" s="134"/>
      <c r="F54" s="131"/>
      <c r="G54" s="131"/>
      <c r="H54" s="131"/>
      <c r="I54" s="70"/>
      <c r="J54" s="77"/>
      <c r="K54" s="23"/>
      <c r="L54" s="23"/>
      <c r="M54" s="70"/>
      <c r="N54" s="70"/>
      <c r="O54" s="70"/>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row>
    <row r="55" ht="15.75" thickTop="1"/>
    <row r="57" spans="1:59" s="83" customFormat="1" ht="15.75" thickBot="1">
      <c r="A57" s="78"/>
      <c r="B57" s="19"/>
      <c r="C57" s="3"/>
      <c r="D57" s="81"/>
      <c r="E57" s="135"/>
      <c r="F57" s="136"/>
      <c r="G57" s="136"/>
      <c r="H57" s="136"/>
      <c r="I57" s="89"/>
      <c r="J57" s="90"/>
      <c r="K57" s="6"/>
      <c r="L57" s="6"/>
      <c r="M57" s="70"/>
      <c r="N57" s="70"/>
      <c r="O57" s="70"/>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row>
    <row r="58" spans="1:15" s="69" customFormat="1" ht="144" customHeight="1" thickTop="1">
      <c r="A58" s="137" t="s">
        <v>69</v>
      </c>
      <c r="B58" s="16" t="s">
        <v>70</v>
      </c>
      <c r="C58" s="2" t="s">
        <v>71</v>
      </c>
      <c r="D58" s="6" t="s">
        <v>72</v>
      </c>
      <c r="E58" s="120"/>
      <c r="F58" s="138"/>
      <c r="G58" s="138"/>
      <c r="H58" s="138"/>
      <c r="I58" s="75"/>
      <c r="J58" s="139"/>
      <c r="K58" s="6"/>
      <c r="L58" s="6" t="s">
        <v>167</v>
      </c>
      <c r="M58" s="70"/>
      <c r="N58" s="70"/>
      <c r="O58" s="70"/>
    </row>
    <row r="59" spans="1:21" ht="154.5" customHeight="1">
      <c r="A59" s="71" t="s">
        <v>73</v>
      </c>
      <c r="B59" s="16">
        <v>9666000</v>
      </c>
      <c r="C59" s="2" t="s">
        <v>74</v>
      </c>
      <c r="D59" s="6" t="s">
        <v>75</v>
      </c>
      <c r="E59" s="117" t="s">
        <v>76</v>
      </c>
      <c r="F59" s="73"/>
      <c r="G59" s="138">
        <f>191000+7055.56</f>
        <v>198055.56</v>
      </c>
      <c r="H59" s="138"/>
      <c r="I59" s="75"/>
      <c r="J59" s="76">
        <f>SUM(F59:I59)</f>
        <v>198055.56</v>
      </c>
      <c r="K59" s="6" t="s">
        <v>77</v>
      </c>
      <c r="L59" s="6"/>
      <c r="M59" s="70"/>
      <c r="N59" s="70"/>
      <c r="O59" s="77"/>
      <c r="P59" s="69"/>
      <c r="Q59" s="69"/>
      <c r="R59" s="69"/>
      <c r="S59" s="69"/>
      <c r="T59" s="69"/>
      <c r="U59" s="69"/>
    </row>
    <row r="60" spans="1:21" ht="242.25" customHeight="1">
      <c r="A60" s="71" t="s">
        <v>78</v>
      </c>
      <c r="B60" s="96"/>
      <c r="C60" s="25" t="s">
        <v>146</v>
      </c>
      <c r="D60" s="2" t="s">
        <v>79</v>
      </c>
      <c r="E60" s="117" t="s">
        <v>12</v>
      </c>
      <c r="F60" s="74"/>
      <c r="G60" s="73"/>
      <c r="H60" s="73">
        <f>286000+7055.56</f>
        <v>293055.56</v>
      </c>
      <c r="I60" s="75"/>
      <c r="J60" s="76">
        <f>SUM(F60:I60)</f>
        <v>293055.56</v>
      </c>
      <c r="K60" s="6" t="s">
        <v>147</v>
      </c>
      <c r="L60" s="6"/>
      <c r="M60" s="77"/>
      <c r="N60" s="70"/>
      <c r="O60" s="15"/>
      <c r="P60" s="69"/>
      <c r="Q60" s="69"/>
      <c r="R60" s="69"/>
      <c r="S60" s="69"/>
      <c r="T60" s="69"/>
      <c r="U60" s="69"/>
    </row>
    <row r="61" spans="1:21" ht="179.25" customHeight="1">
      <c r="A61" s="71" t="s">
        <v>80</v>
      </c>
      <c r="B61" s="96"/>
      <c r="C61" s="6" t="s">
        <v>81</v>
      </c>
      <c r="D61" s="36" t="s">
        <v>82</v>
      </c>
      <c r="E61" s="117" t="s">
        <v>12</v>
      </c>
      <c r="F61" s="74"/>
      <c r="G61" s="73"/>
      <c r="H61" s="73">
        <f>286000+7055.56</f>
        <v>293055.56</v>
      </c>
      <c r="I61" s="75"/>
      <c r="J61" s="76">
        <f>SUM(F61:I61)</f>
        <v>293055.56</v>
      </c>
      <c r="K61" s="6" t="s">
        <v>83</v>
      </c>
      <c r="L61" s="6"/>
      <c r="M61" s="77"/>
      <c r="N61" s="70"/>
      <c r="O61" s="15"/>
      <c r="P61" s="69"/>
      <c r="Q61" s="69"/>
      <c r="R61" s="69"/>
      <c r="S61" s="69"/>
      <c r="T61" s="69"/>
      <c r="U61" s="69"/>
    </row>
    <row r="62" spans="1:21" ht="177" customHeight="1">
      <c r="A62" s="71" t="s">
        <v>84</v>
      </c>
      <c r="B62" s="16"/>
      <c r="C62" s="20" t="s">
        <v>85</v>
      </c>
      <c r="D62" s="6" t="s">
        <v>86</v>
      </c>
      <c r="E62" s="117" t="s">
        <v>12</v>
      </c>
      <c r="F62" s="140"/>
      <c r="G62" s="92"/>
      <c r="H62" s="141">
        <f>343000+7055.56</f>
        <v>350055.56</v>
      </c>
      <c r="I62" s="75"/>
      <c r="J62" s="76">
        <f>SUM(F62:I62)</f>
        <v>350055.56</v>
      </c>
      <c r="K62" s="6" t="s">
        <v>87</v>
      </c>
      <c r="L62" s="6"/>
      <c r="M62" s="77"/>
      <c r="N62" s="70"/>
      <c r="O62" s="15"/>
      <c r="P62" s="69"/>
      <c r="Q62" s="69"/>
      <c r="R62" s="69"/>
      <c r="S62" s="69"/>
      <c r="T62" s="69"/>
      <c r="U62" s="69"/>
    </row>
    <row r="63" spans="1:21" ht="153" customHeight="1" thickBot="1">
      <c r="A63" s="104" t="s">
        <v>88</v>
      </c>
      <c r="B63" s="21"/>
      <c r="C63" s="4" t="s">
        <v>89</v>
      </c>
      <c r="D63" s="4" t="s">
        <v>90</v>
      </c>
      <c r="E63" s="128" t="s">
        <v>11</v>
      </c>
      <c r="F63" s="106"/>
      <c r="G63" s="106">
        <f>236000+7055.56</f>
        <v>243055.56</v>
      </c>
      <c r="H63" s="106"/>
      <c r="I63" s="142"/>
      <c r="J63" s="82">
        <f>SUM(F63:I63)</f>
        <v>243055.56</v>
      </c>
      <c r="K63" s="143" t="s">
        <v>91</v>
      </c>
      <c r="L63" s="6"/>
      <c r="M63" s="70"/>
      <c r="N63" s="77"/>
      <c r="O63" s="70"/>
      <c r="P63" s="69"/>
      <c r="Q63" s="69"/>
      <c r="R63" s="69"/>
      <c r="S63" s="69"/>
      <c r="T63" s="69"/>
      <c r="U63" s="69"/>
    </row>
    <row r="64" spans="1:21" ht="84.75" customHeight="1" thickTop="1">
      <c r="A64" s="165" t="s">
        <v>28</v>
      </c>
      <c r="B64" s="31" t="s">
        <v>92</v>
      </c>
      <c r="C64" s="32"/>
      <c r="D64" s="6"/>
      <c r="E64" s="122"/>
      <c r="F64" s="144"/>
      <c r="G64" s="101"/>
      <c r="H64" s="101"/>
      <c r="I64" s="75"/>
      <c r="J64" s="76"/>
      <c r="K64" s="6"/>
      <c r="L64" s="6"/>
      <c r="M64" s="70"/>
      <c r="N64" s="70"/>
      <c r="O64" s="70"/>
      <c r="P64" s="69"/>
      <c r="Q64" s="69"/>
      <c r="R64" s="69"/>
      <c r="S64" s="69"/>
      <c r="T64" s="69"/>
      <c r="U64" s="69"/>
    </row>
    <row r="65" spans="1:21" ht="22.5" customHeight="1">
      <c r="A65" s="109"/>
      <c r="B65" s="22">
        <v>2000000</v>
      </c>
      <c r="C65" s="5"/>
      <c r="D65" s="5"/>
      <c r="E65" s="130"/>
      <c r="F65" s="145"/>
      <c r="G65" s="145"/>
      <c r="H65" s="145"/>
      <c r="I65" s="70"/>
      <c r="J65" s="77"/>
      <c r="K65" s="23"/>
      <c r="L65" s="23"/>
      <c r="M65" s="70"/>
      <c r="N65" s="70"/>
      <c r="O65" s="70"/>
      <c r="P65" s="69"/>
      <c r="Q65" s="69"/>
      <c r="R65" s="69"/>
      <c r="S65" s="69"/>
      <c r="T65" s="69"/>
      <c r="U65" s="69"/>
    </row>
    <row r="66" spans="1:21" ht="15">
      <c r="A66" s="113"/>
      <c r="B66" s="22">
        <f>SUM(B52:B65)</f>
        <v>15102000</v>
      </c>
      <c r="C66" s="5"/>
      <c r="D66" s="11" t="s">
        <v>93</v>
      </c>
      <c r="E66" s="134"/>
      <c r="F66" s="26">
        <f>SUM(F52:F64)</f>
        <v>0</v>
      </c>
      <c r="G66" s="26">
        <f>SUM(G52:G64)</f>
        <v>441111.12</v>
      </c>
      <c r="H66" s="26">
        <f>SUM(H52:H64)</f>
        <v>936166.6799999999</v>
      </c>
      <c r="I66" s="26">
        <f>SUM(I52:I64)</f>
        <v>0</v>
      </c>
      <c r="J66" s="26">
        <f>SUM(J52:J64)</f>
        <v>1377277.8</v>
      </c>
      <c r="K66" s="77"/>
      <c r="L66" s="70"/>
      <c r="M66" s="70"/>
      <c r="N66" s="70"/>
      <c r="O66" s="70"/>
      <c r="P66" s="69"/>
      <c r="Q66" s="69"/>
      <c r="R66" s="69"/>
      <c r="S66" s="69"/>
      <c r="T66" s="69"/>
      <c r="U66" s="69"/>
    </row>
    <row r="67" spans="1:21" ht="15">
      <c r="A67" s="113"/>
      <c r="B67" s="22"/>
      <c r="C67" s="5"/>
      <c r="D67" s="7"/>
      <c r="E67" s="134"/>
      <c r="F67" s="26"/>
      <c r="G67" s="26"/>
      <c r="H67" s="26"/>
      <c r="I67" s="26"/>
      <c r="J67" s="27"/>
      <c r="K67" s="70"/>
      <c r="L67" s="70"/>
      <c r="M67" s="70"/>
      <c r="N67" s="70"/>
      <c r="O67" s="70"/>
      <c r="P67" s="69"/>
      <c r="Q67" s="69"/>
      <c r="R67" s="69"/>
      <c r="S67" s="69"/>
      <c r="T67" s="69"/>
      <c r="U67" s="69"/>
    </row>
    <row r="68" spans="1:21" ht="15">
      <c r="A68" s="113"/>
      <c r="B68" s="22"/>
      <c r="C68" s="5"/>
      <c r="D68" s="5"/>
      <c r="E68" s="134"/>
      <c r="F68" s="111"/>
      <c r="G68" s="131"/>
      <c r="H68" s="131"/>
      <c r="I68" s="146"/>
      <c r="J68" s="146"/>
      <c r="K68" s="70"/>
      <c r="L68" s="70"/>
      <c r="M68" s="70"/>
      <c r="N68" s="70"/>
      <c r="O68" s="70"/>
      <c r="P68" s="69"/>
      <c r="Q68" s="69"/>
      <c r="R68" s="69"/>
      <c r="S68" s="69"/>
      <c r="T68" s="69"/>
      <c r="U68" s="69"/>
    </row>
    <row r="69" spans="1:21" ht="15">
      <c r="A69" s="113"/>
      <c r="B69" s="147"/>
      <c r="C69" s="5"/>
      <c r="D69" s="5"/>
      <c r="E69" s="134"/>
      <c r="F69" s="111"/>
      <c r="G69" s="131"/>
      <c r="H69" s="131"/>
      <c r="I69" s="146"/>
      <c r="J69" s="146"/>
      <c r="K69" s="70"/>
      <c r="L69" s="70"/>
      <c r="M69" s="70"/>
      <c r="N69" s="70"/>
      <c r="O69" s="70"/>
      <c r="P69" s="69"/>
      <c r="Q69" s="69"/>
      <c r="R69" s="69"/>
      <c r="S69" s="69"/>
      <c r="T69" s="69"/>
      <c r="U69" s="69"/>
    </row>
    <row r="70" spans="1:21" ht="15">
      <c r="A70" s="113"/>
      <c r="B70" s="147"/>
      <c r="C70" s="5"/>
      <c r="D70" s="5"/>
      <c r="E70" s="134"/>
      <c r="F70" s="111"/>
      <c r="G70" s="131"/>
      <c r="H70" s="131"/>
      <c r="I70" s="146"/>
      <c r="J70" s="146"/>
      <c r="K70" s="70"/>
      <c r="L70" s="70"/>
      <c r="M70" s="70"/>
      <c r="N70" s="70"/>
      <c r="O70" s="70"/>
      <c r="P70" s="69"/>
      <c r="Q70" s="69"/>
      <c r="R70" s="69"/>
      <c r="S70" s="69"/>
      <c r="T70" s="69"/>
      <c r="U70" s="69"/>
    </row>
    <row r="71" spans="1:21" ht="15">
      <c r="A71" s="113"/>
      <c r="B71" s="115" t="s">
        <v>15</v>
      </c>
      <c r="C71" s="5"/>
      <c r="D71" s="5"/>
      <c r="E71" s="134"/>
      <c r="F71" s="111"/>
      <c r="G71" s="131"/>
      <c r="H71" s="131"/>
      <c r="I71" s="146"/>
      <c r="J71" s="146"/>
      <c r="K71" s="70"/>
      <c r="L71" s="70"/>
      <c r="M71" s="70"/>
      <c r="N71" s="70"/>
      <c r="O71" s="70"/>
      <c r="P71" s="69"/>
      <c r="Q71" s="69"/>
      <c r="R71" s="69"/>
      <c r="S71" s="69"/>
      <c r="T71" s="69"/>
      <c r="U71" s="69"/>
    </row>
    <row r="72" spans="1:21" ht="15">
      <c r="A72" s="113"/>
      <c r="B72" s="115" t="s">
        <v>94</v>
      </c>
      <c r="C72" s="5"/>
      <c r="D72" s="5"/>
      <c r="E72" s="134"/>
      <c r="F72" s="111"/>
      <c r="G72" s="131"/>
      <c r="H72" s="131"/>
      <c r="I72" s="146"/>
      <c r="J72" s="146"/>
      <c r="K72" s="70"/>
      <c r="L72" s="70"/>
      <c r="M72" s="70"/>
      <c r="N72" s="70"/>
      <c r="O72" s="70"/>
      <c r="P72" s="69"/>
      <c r="Q72" s="69"/>
      <c r="R72" s="69"/>
      <c r="S72" s="69"/>
      <c r="T72" s="69"/>
      <c r="U72" s="69"/>
    </row>
    <row r="73" spans="1:21" ht="15">
      <c r="A73" s="113"/>
      <c r="B73" s="115" t="s">
        <v>95</v>
      </c>
      <c r="C73" s="5"/>
      <c r="D73" s="5"/>
      <c r="E73" s="134"/>
      <c r="F73" s="111"/>
      <c r="G73" s="131"/>
      <c r="H73" s="131"/>
      <c r="I73" s="146"/>
      <c r="J73" s="146"/>
      <c r="K73" s="70"/>
      <c r="L73" s="70"/>
      <c r="M73" s="70"/>
      <c r="N73" s="70"/>
      <c r="O73" s="70"/>
      <c r="P73" s="69"/>
      <c r="Q73" s="69"/>
      <c r="R73" s="69"/>
      <c r="S73" s="69"/>
      <c r="T73" s="69"/>
      <c r="U73" s="69"/>
    </row>
    <row r="74" spans="1:21" ht="15">
      <c r="A74" s="113"/>
      <c r="B74" s="115" t="s">
        <v>96</v>
      </c>
      <c r="C74" s="5"/>
      <c r="D74" s="5"/>
      <c r="E74" s="134"/>
      <c r="F74" s="116"/>
      <c r="G74" s="116"/>
      <c r="H74" s="116"/>
      <c r="I74" s="146"/>
      <c r="J74" s="146"/>
      <c r="K74" s="70"/>
      <c r="L74" s="70"/>
      <c r="M74" s="70"/>
      <c r="N74" s="70"/>
      <c r="O74" s="70"/>
      <c r="P74" s="69"/>
      <c r="Q74" s="69"/>
      <c r="R74" s="69"/>
      <c r="S74" s="69"/>
      <c r="T74" s="69"/>
      <c r="U74" s="69"/>
    </row>
    <row r="75" spans="1:21" ht="15" hidden="1">
      <c r="A75" s="113"/>
      <c r="B75" s="166" t="s">
        <v>97</v>
      </c>
      <c r="C75" s="28"/>
      <c r="D75" s="121"/>
      <c r="E75" s="148"/>
      <c r="F75" s="116"/>
      <c r="G75" s="116"/>
      <c r="H75" s="116"/>
      <c r="I75" s="70"/>
      <c r="J75" s="70"/>
      <c r="K75" s="70"/>
      <c r="L75" s="70"/>
      <c r="M75" s="70"/>
      <c r="N75" s="70"/>
      <c r="O75" s="70"/>
      <c r="P75" s="69"/>
      <c r="Q75" s="69"/>
      <c r="R75" s="69"/>
      <c r="S75" s="69"/>
      <c r="T75" s="69"/>
      <c r="U75" s="69"/>
    </row>
    <row r="76" spans="1:21" ht="15" hidden="1">
      <c r="A76" s="113"/>
      <c r="B76" s="167">
        <v>27679000</v>
      </c>
      <c r="C76" s="8"/>
      <c r="D76" s="8"/>
      <c r="E76" s="149"/>
      <c r="F76" s="88"/>
      <c r="G76" s="88"/>
      <c r="H76" s="88"/>
      <c r="I76" s="70"/>
      <c r="J76" s="70"/>
      <c r="K76" s="70"/>
      <c r="L76" s="70"/>
      <c r="M76" s="70"/>
      <c r="N76" s="70"/>
      <c r="O76" s="70"/>
      <c r="P76" s="69"/>
      <c r="Q76" s="69"/>
      <c r="R76" s="69"/>
      <c r="S76" s="69"/>
      <c r="T76" s="69"/>
      <c r="U76" s="69"/>
    </row>
    <row r="77" spans="1:15" s="69" customFormat="1" ht="15">
      <c r="A77" s="133"/>
      <c r="B77" s="168"/>
      <c r="C77" s="9"/>
      <c r="D77" s="9"/>
      <c r="E77" s="67"/>
      <c r="F77" s="150"/>
      <c r="G77" s="150"/>
      <c r="H77" s="150"/>
      <c r="I77" s="70"/>
      <c r="J77" s="70"/>
      <c r="K77" s="70"/>
      <c r="L77" s="70"/>
      <c r="M77" s="70"/>
      <c r="N77" s="70"/>
      <c r="O77" s="70"/>
    </row>
    <row r="78" spans="1:21" ht="15" hidden="1">
      <c r="A78" s="113"/>
      <c r="B78" s="169"/>
      <c r="C78" s="10"/>
      <c r="D78" s="10"/>
      <c r="E78" s="151"/>
      <c r="F78" s="152">
        <v>5</v>
      </c>
      <c r="G78" s="152">
        <v>5</v>
      </c>
      <c r="H78" s="152">
        <v>5</v>
      </c>
      <c r="I78" s="70" t="s">
        <v>98</v>
      </c>
      <c r="J78" s="70"/>
      <c r="K78" s="6"/>
      <c r="L78" s="6"/>
      <c r="M78" s="70"/>
      <c r="N78" s="70"/>
      <c r="O78" s="70"/>
      <c r="P78" s="69"/>
      <c r="Q78" s="69"/>
      <c r="R78" s="69"/>
      <c r="S78" s="69"/>
      <c r="T78" s="69"/>
      <c r="U78" s="69"/>
    </row>
    <row r="79" spans="1:21" ht="66.75" customHeight="1">
      <c r="A79" s="71"/>
      <c r="B79" s="16" t="s">
        <v>99</v>
      </c>
      <c r="C79" s="2"/>
      <c r="D79" s="2" t="s">
        <v>100</v>
      </c>
      <c r="E79" s="72"/>
      <c r="F79" s="73"/>
      <c r="G79" s="73"/>
      <c r="H79" s="74"/>
      <c r="I79" s="75"/>
      <c r="J79" s="76"/>
      <c r="K79" s="6"/>
      <c r="L79" s="6"/>
      <c r="M79" s="70"/>
      <c r="N79" s="70"/>
      <c r="O79" s="70"/>
      <c r="P79" s="69"/>
      <c r="Q79" s="69"/>
      <c r="R79" s="69"/>
      <c r="S79" s="69"/>
      <c r="T79" s="69"/>
      <c r="U79" s="69"/>
    </row>
    <row r="80" spans="1:21" ht="186.75" customHeight="1">
      <c r="A80" s="71" t="s">
        <v>101</v>
      </c>
      <c r="B80" s="16">
        <v>15866250</v>
      </c>
      <c r="C80" s="2" t="s">
        <v>102</v>
      </c>
      <c r="D80" s="2" t="s">
        <v>103</v>
      </c>
      <c r="E80" s="153" t="s">
        <v>11</v>
      </c>
      <c r="F80" s="29"/>
      <c r="G80" s="73">
        <f>318000+7055.56</f>
        <v>325055.56</v>
      </c>
      <c r="H80" s="96"/>
      <c r="I80" s="75"/>
      <c r="J80" s="76">
        <f>SUM(F80:I80)</f>
        <v>325055.56</v>
      </c>
      <c r="K80" s="6" t="s">
        <v>104</v>
      </c>
      <c r="L80" s="6" t="s">
        <v>105</v>
      </c>
      <c r="M80" s="77"/>
      <c r="N80" s="70"/>
      <c r="O80" s="70"/>
      <c r="P80" s="15"/>
      <c r="Q80" s="69"/>
      <c r="R80" s="69"/>
      <c r="S80" s="69"/>
      <c r="T80" s="69"/>
      <c r="U80" s="69"/>
    </row>
    <row r="81" spans="1:21" ht="115.5" customHeight="1">
      <c r="A81" s="71" t="s">
        <v>106</v>
      </c>
      <c r="B81" s="16"/>
      <c r="C81" s="2" t="s">
        <v>107</v>
      </c>
      <c r="D81" s="2" t="s">
        <v>108</v>
      </c>
      <c r="E81" s="153" t="s">
        <v>12</v>
      </c>
      <c r="F81" s="73"/>
      <c r="G81" s="73"/>
      <c r="H81" s="73">
        <f>318000+7055.56</f>
        <v>325055.56</v>
      </c>
      <c r="I81" s="75"/>
      <c r="J81" s="76">
        <f>SUM(F81:I81)</f>
        <v>325055.56</v>
      </c>
      <c r="K81" s="6" t="s">
        <v>109</v>
      </c>
      <c r="L81" s="6"/>
      <c r="M81" s="77"/>
      <c r="N81" s="70"/>
      <c r="O81" s="70"/>
      <c r="P81" s="69"/>
      <c r="Q81" s="69"/>
      <c r="R81" s="69"/>
      <c r="S81" s="69"/>
      <c r="T81" s="69"/>
      <c r="U81" s="69"/>
    </row>
    <row r="82" spans="1:21" ht="48.75" customHeight="1">
      <c r="A82" s="71"/>
      <c r="B82" s="18" t="s">
        <v>110</v>
      </c>
      <c r="C82" s="1"/>
      <c r="D82" s="1"/>
      <c r="E82" s="100"/>
      <c r="F82" s="92"/>
      <c r="G82" s="92"/>
      <c r="H82" s="101"/>
      <c r="I82" s="75"/>
      <c r="J82" s="76"/>
      <c r="K82" s="6"/>
      <c r="L82" s="6"/>
      <c r="M82" s="70"/>
      <c r="N82" s="70"/>
      <c r="O82" s="70"/>
      <c r="P82" s="69"/>
      <c r="Q82" s="69"/>
      <c r="R82" s="69"/>
      <c r="S82" s="69"/>
      <c r="T82" s="69"/>
      <c r="U82" s="69"/>
    </row>
    <row r="83" spans="1:21" ht="154.5" customHeight="1" thickBot="1">
      <c r="A83" s="104" t="s">
        <v>111</v>
      </c>
      <c r="B83" s="21">
        <v>1350000</v>
      </c>
      <c r="C83" s="4" t="s">
        <v>112</v>
      </c>
      <c r="D83" s="4" t="s">
        <v>113</v>
      </c>
      <c r="E83" s="105" t="s">
        <v>12</v>
      </c>
      <c r="F83" s="106"/>
      <c r="G83" s="106"/>
      <c r="H83" s="106">
        <f>191000+7055.56</f>
        <v>198055.56</v>
      </c>
      <c r="I83" s="81"/>
      <c r="J83" s="82">
        <f>SUM(F83:I83)</f>
        <v>198055.56</v>
      </c>
      <c r="K83" s="6" t="s">
        <v>114</v>
      </c>
      <c r="L83" s="6"/>
      <c r="M83" s="70"/>
      <c r="N83" s="70"/>
      <c r="O83" s="70"/>
      <c r="P83" s="69"/>
      <c r="Q83" s="69"/>
      <c r="R83" s="69"/>
      <c r="S83" s="69"/>
      <c r="T83" s="69"/>
      <c r="U83" s="69"/>
    </row>
    <row r="84" spans="1:21" ht="228" customHeight="1" thickTop="1">
      <c r="A84" s="71" t="s">
        <v>115</v>
      </c>
      <c r="B84" s="16" t="s">
        <v>116</v>
      </c>
      <c r="C84" s="6" t="s">
        <v>117</v>
      </c>
      <c r="D84" s="2" t="s">
        <v>118</v>
      </c>
      <c r="E84" s="72" t="s">
        <v>11</v>
      </c>
      <c r="F84" s="101"/>
      <c r="G84" s="92">
        <f>318000+7055.56</f>
        <v>325055.56</v>
      </c>
      <c r="H84" s="92"/>
      <c r="I84" s="75"/>
      <c r="J84" s="76">
        <f>SUM(F84:I84)</f>
        <v>325055.56</v>
      </c>
      <c r="K84" s="6" t="s">
        <v>119</v>
      </c>
      <c r="L84" s="6"/>
      <c r="M84" s="77"/>
      <c r="N84" s="70"/>
      <c r="O84" s="70"/>
      <c r="P84" s="69"/>
      <c r="Q84" s="69"/>
      <c r="R84" s="69"/>
      <c r="S84" s="69"/>
      <c r="T84" s="69"/>
      <c r="U84" s="69"/>
    </row>
    <row r="85" spans="1:21" ht="21.75" customHeight="1">
      <c r="A85" s="71"/>
      <c r="B85" s="16">
        <v>1624900</v>
      </c>
      <c r="C85" s="2"/>
      <c r="D85" s="2"/>
      <c r="E85" s="72"/>
      <c r="F85" s="73"/>
      <c r="G85" s="73"/>
      <c r="H85" s="73"/>
      <c r="I85" s="75"/>
      <c r="J85" s="76"/>
      <c r="K85" s="6"/>
      <c r="L85" s="6"/>
      <c r="M85" s="70"/>
      <c r="N85" s="70"/>
      <c r="O85" s="70"/>
      <c r="P85" s="69"/>
      <c r="Q85" s="69"/>
      <c r="R85" s="69"/>
      <c r="S85" s="69"/>
      <c r="T85" s="69"/>
      <c r="U85" s="69"/>
    </row>
    <row r="86" spans="1:21" ht="84" customHeight="1">
      <c r="A86" s="71"/>
      <c r="B86" s="18" t="s">
        <v>120</v>
      </c>
      <c r="C86" s="20"/>
      <c r="D86" s="1"/>
      <c r="E86" s="100"/>
      <c r="F86" s="92"/>
      <c r="G86" s="92"/>
      <c r="H86" s="101"/>
      <c r="I86" s="75"/>
      <c r="J86" s="76"/>
      <c r="K86" s="6"/>
      <c r="L86" s="6"/>
      <c r="M86" s="70"/>
      <c r="N86" s="70"/>
      <c r="O86" s="70"/>
      <c r="P86" s="69"/>
      <c r="Q86" s="69"/>
      <c r="R86" s="69"/>
      <c r="S86" s="69"/>
      <c r="T86" s="69"/>
      <c r="U86" s="69"/>
    </row>
    <row r="87" spans="1:21" ht="132" customHeight="1">
      <c r="A87" s="71" t="s">
        <v>121</v>
      </c>
      <c r="B87" s="16">
        <v>5451875</v>
      </c>
      <c r="C87" s="2" t="s">
        <v>122</v>
      </c>
      <c r="D87" s="6" t="s">
        <v>123</v>
      </c>
      <c r="E87" s="72" t="s">
        <v>11</v>
      </c>
      <c r="F87" s="73"/>
      <c r="G87" s="73">
        <f>191000+7055.56</f>
        <v>198055.56</v>
      </c>
      <c r="H87" s="73"/>
      <c r="I87" s="154"/>
      <c r="J87" s="76">
        <f>SUM(F87:I87)</f>
        <v>198055.56</v>
      </c>
      <c r="K87" s="108" t="s">
        <v>124</v>
      </c>
      <c r="L87" s="6"/>
      <c r="M87" s="70"/>
      <c r="N87" s="77"/>
      <c r="O87" s="70"/>
      <c r="P87" s="69"/>
      <c r="Q87" s="69"/>
      <c r="R87" s="69"/>
      <c r="S87" s="69"/>
      <c r="T87" s="69"/>
      <c r="U87" s="69"/>
    </row>
    <row r="88" spans="1:21" ht="105" customHeight="1" thickBot="1">
      <c r="A88" s="104" t="s">
        <v>125</v>
      </c>
      <c r="B88" s="21" t="s">
        <v>126</v>
      </c>
      <c r="C88" s="4"/>
      <c r="D88" s="3" t="s">
        <v>127</v>
      </c>
      <c r="E88" s="105" t="s">
        <v>13</v>
      </c>
      <c r="F88" s="106"/>
      <c r="G88" s="106"/>
      <c r="H88" s="106"/>
      <c r="I88" s="107">
        <f>318000+7055.56</f>
        <v>325055.56</v>
      </c>
      <c r="J88" s="82">
        <f>SUM(F88:I88)</f>
        <v>325055.56</v>
      </c>
      <c r="K88" s="108" t="s">
        <v>128</v>
      </c>
      <c r="L88" s="6" t="s">
        <v>129</v>
      </c>
      <c r="M88" s="70"/>
      <c r="N88" s="77"/>
      <c r="O88" s="70"/>
      <c r="P88" s="69"/>
      <c r="Q88" s="69"/>
      <c r="R88" s="69"/>
      <c r="S88" s="69"/>
      <c r="T88" s="69"/>
      <c r="U88" s="69"/>
    </row>
    <row r="89" spans="1:21" ht="18.75" customHeight="1" thickTop="1">
      <c r="A89" s="113"/>
      <c r="B89" s="22"/>
      <c r="C89" s="5"/>
      <c r="D89" s="23"/>
      <c r="E89" s="110"/>
      <c r="F89" s="111"/>
      <c r="G89" s="111"/>
      <c r="H89" s="111"/>
      <c r="I89" s="112"/>
      <c r="J89" s="77"/>
      <c r="K89" s="70"/>
      <c r="L89" s="70"/>
      <c r="M89" s="70"/>
      <c r="N89" s="77"/>
      <c r="O89" s="70"/>
      <c r="P89" s="69"/>
      <c r="Q89" s="69"/>
      <c r="R89" s="69"/>
      <c r="S89" s="69"/>
      <c r="T89" s="69"/>
      <c r="U89" s="69"/>
    </row>
    <row r="90" spans="1:21" ht="15">
      <c r="A90" s="113"/>
      <c r="B90" s="22">
        <f>SUM(B79:B87)</f>
        <v>24293025</v>
      </c>
      <c r="C90" s="30"/>
      <c r="D90" s="11" t="s">
        <v>130</v>
      </c>
      <c r="E90" s="130"/>
      <c r="F90" s="145">
        <f>SUM(F79:F88)</f>
        <v>0</v>
      </c>
      <c r="G90" s="145">
        <f>SUM(G79:G88)</f>
        <v>848166.6799999999</v>
      </c>
      <c r="H90" s="145">
        <f>SUM(H79:H88)</f>
        <v>523111.12</v>
      </c>
      <c r="I90" s="145">
        <f>SUM(I79:I88)</f>
        <v>325055.56</v>
      </c>
      <c r="J90" s="77">
        <f>SUM(F90:I90)</f>
        <v>1696333.3599999999</v>
      </c>
      <c r="K90" s="70"/>
      <c r="L90" s="70"/>
      <c r="M90" s="70"/>
      <c r="N90" s="70"/>
      <c r="O90" s="70"/>
      <c r="P90" s="69"/>
      <c r="Q90" s="69"/>
      <c r="R90" s="69"/>
      <c r="S90" s="69"/>
      <c r="T90" s="69"/>
      <c r="U90" s="69"/>
    </row>
    <row r="91" spans="1:21" ht="15">
      <c r="A91" s="113"/>
      <c r="B91" s="22"/>
      <c r="C91" s="30"/>
      <c r="D91" s="11"/>
      <c r="E91" s="130"/>
      <c r="F91" s="145"/>
      <c r="G91" s="145"/>
      <c r="H91" s="145"/>
      <c r="I91" s="145"/>
      <c r="J91" s="132"/>
      <c r="K91" s="70"/>
      <c r="L91" s="70"/>
      <c r="M91" s="70"/>
      <c r="N91" s="70"/>
      <c r="O91" s="70"/>
      <c r="P91" s="69"/>
      <c r="Q91" s="69"/>
      <c r="R91" s="69"/>
      <c r="S91" s="69"/>
      <c r="T91" s="69"/>
      <c r="U91" s="69"/>
    </row>
    <row r="92" spans="1:21" ht="15">
      <c r="A92" s="113"/>
      <c r="B92" s="22"/>
      <c r="C92" s="30"/>
      <c r="D92" s="11"/>
      <c r="E92" s="130"/>
      <c r="F92" s="145"/>
      <c r="G92" s="145"/>
      <c r="H92" s="145"/>
      <c r="I92" s="70"/>
      <c r="J92" s="70"/>
      <c r="K92" s="70"/>
      <c r="L92" s="70"/>
      <c r="M92" s="70"/>
      <c r="N92" s="70"/>
      <c r="O92" s="70"/>
      <c r="P92" s="69"/>
      <c r="Q92" s="69"/>
      <c r="R92" s="69"/>
      <c r="S92" s="69"/>
      <c r="T92" s="69"/>
      <c r="U92" s="69"/>
    </row>
    <row r="93" spans="1:21" ht="15">
      <c r="A93" s="113"/>
      <c r="B93" s="22">
        <f>SUM(B90,B66,B43,B26)</f>
        <v>58348025</v>
      </c>
      <c r="C93" s="30"/>
      <c r="D93" s="11"/>
      <c r="E93" s="130"/>
      <c r="F93" s="145"/>
      <c r="G93" s="145"/>
      <c r="H93" s="145"/>
      <c r="I93" s="70"/>
      <c r="J93" s="70"/>
      <c r="K93" s="70"/>
      <c r="L93" s="70"/>
      <c r="M93" s="70"/>
      <c r="N93" s="70"/>
      <c r="O93" s="70"/>
      <c r="P93" s="69"/>
      <c r="Q93" s="69"/>
      <c r="R93" s="69"/>
      <c r="S93" s="69"/>
      <c r="T93" s="69"/>
      <c r="U93" s="69"/>
    </row>
    <row r="94" spans="1:21" ht="15">
      <c r="A94" s="113"/>
      <c r="B94" s="22"/>
      <c r="C94" s="30"/>
      <c r="D94" s="11"/>
      <c r="E94" s="130"/>
      <c r="F94" s="145"/>
      <c r="G94" s="145"/>
      <c r="H94" s="145"/>
      <c r="I94" s="70"/>
      <c r="J94" s="70"/>
      <c r="K94" s="70"/>
      <c r="L94" s="70"/>
      <c r="M94" s="70"/>
      <c r="N94" s="70"/>
      <c r="O94" s="70"/>
      <c r="P94" s="69"/>
      <c r="Q94" s="69"/>
      <c r="R94" s="69"/>
      <c r="S94" s="69"/>
      <c r="T94" s="69"/>
      <c r="U94" s="69"/>
    </row>
    <row r="95" spans="1:21" ht="15">
      <c r="A95" s="113"/>
      <c r="B95" s="15"/>
      <c r="C95" s="30"/>
      <c r="D95" s="11" t="s">
        <v>131</v>
      </c>
      <c r="E95" s="130"/>
      <c r="F95" s="145">
        <f>SUM(F90,F66,F43,F26)</f>
        <v>198055.56</v>
      </c>
      <c r="G95" s="145">
        <f>SUM(G90,G66,G43,G26)</f>
        <v>1621388.92</v>
      </c>
      <c r="H95" s="145">
        <f>SUM(H90,H66,H43,H26)</f>
        <v>2346500.04</v>
      </c>
      <c r="I95" s="145">
        <f>SUM(I90,I66,I43,I26)</f>
        <v>325055.56</v>
      </c>
      <c r="J95" s="145">
        <f>SUM(F95:I95)</f>
        <v>4491000.08</v>
      </c>
      <c r="K95" s="70"/>
      <c r="L95" s="70"/>
      <c r="M95" s="155"/>
      <c r="N95" s="155"/>
      <c r="O95" s="155"/>
      <c r="P95" s="69"/>
      <c r="Q95" s="69"/>
      <c r="R95" s="69"/>
      <c r="S95" s="69"/>
      <c r="T95" s="69"/>
      <c r="U95" s="69"/>
    </row>
    <row r="96" spans="1:21" ht="15.75" customHeight="1">
      <c r="A96" s="113"/>
      <c r="B96" s="156"/>
      <c r="C96" s="30"/>
      <c r="D96" s="30"/>
      <c r="E96" s="130"/>
      <c r="F96" s="157">
        <f>F95/$J$95</f>
        <v>0.044100546976610165</v>
      </c>
      <c r="G96" s="157">
        <f>G95/$J$95</f>
        <v>0.36103070387832187</v>
      </c>
      <c r="H96" s="157">
        <f>H95/$J$95</f>
        <v>0.5224894228904133</v>
      </c>
      <c r="I96" s="157">
        <f>I95/$J$95</f>
        <v>0.07237932625465462</v>
      </c>
      <c r="J96" s="132">
        <f>J95/B93</f>
        <v>0.07696918756033302</v>
      </c>
      <c r="K96" s="70"/>
      <c r="L96" s="70"/>
      <c r="M96" s="70"/>
      <c r="N96" s="70"/>
      <c r="O96" s="70"/>
      <c r="P96" s="69"/>
      <c r="Q96" s="69"/>
      <c r="R96" s="69"/>
      <c r="S96" s="69"/>
      <c r="T96" s="69"/>
      <c r="U96" s="69"/>
    </row>
    <row r="97" spans="1:21" ht="15.75" customHeight="1">
      <c r="A97" s="113"/>
      <c r="B97" s="156"/>
      <c r="C97" s="30"/>
      <c r="D97" s="30"/>
      <c r="E97" s="130"/>
      <c r="F97" s="157"/>
      <c r="G97" s="157"/>
      <c r="H97" s="157"/>
      <c r="I97" s="157"/>
      <c r="J97" s="70"/>
      <c r="K97" s="70"/>
      <c r="L97" s="70"/>
      <c r="M97" s="70"/>
      <c r="N97" s="70"/>
      <c r="O97" s="70"/>
      <c r="P97" s="69"/>
      <c r="Q97" s="69"/>
      <c r="R97" s="69"/>
      <c r="S97" s="69"/>
      <c r="T97" s="69"/>
      <c r="U97" s="69"/>
    </row>
    <row r="98" spans="1:21" ht="15.75" customHeight="1">
      <c r="A98" s="113"/>
      <c r="B98" s="156"/>
      <c r="C98" s="30"/>
      <c r="D98" s="30"/>
      <c r="E98" s="130"/>
      <c r="F98" s="157"/>
      <c r="G98" s="157"/>
      <c r="H98" s="157"/>
      <c r="I98" s="157"/>
      <c r="J98" s="70"/>
      <c r="K98" s="70"/>
      <c r="L98" s="70"/>
      <c r="M98" s="70"/>
      <c r="N98" s="70"/>
      <c r="O98" s="70"/>
      <c r="P98" s="69"/>
      <c r="Q98" s="69"/>
      <c r="R98" s="69"/>
      <c r="S98" s="69"/>
      <c r="T98" s="69"/>
      <c r="U98" s="69"/>
    </row>
    <row r="99" spans="1:21" ht="15">
      <c r="A99" s="113"/>
      <c r="B99" s="156"/>
      <c r="C99" s="30"/>
      <c r="D99" s="30"/>
      <c r="E99" s="130"/>
      <c r="F99" s="157"/>
      <c r="G99" s="157"/>
      <c r="H99" s="157"/>
      <c r="I99" s="157"/>
      <c r="J99" s="70"/>
      <c r="K99" s="70"/>
      <c r="L99" s="70"/>
      <c r="M99" s="70"/>
      <c r="N99" s="70"/>
      <c r="O99" s="70"/>
      <c r="P99" s="69"/>
      <c r="Q99" s="69"/>
      <c r="R99" s="69"/>
      <c r="S99" s="69"/>
      <c r="T99" s="69"/>
      <c r="U99" s="69"/>
    </row>
    <row r="100" spans="1:21" ht="15">
      <c r="A100" s="113"/>
      <c r="B100" s="156"/>
      <c r="C100" s="30"/>
      <c r="D100" s="30"/>
      <c r="E100" s="130"/>
      <c r="F100" s="157"/>
      <c r="G100" s="157"/>
      <c r="H100" s="157"/>
      <c r="I100" s="157"/>
      <c r="J100" s="70"/>
      <c r="K100" s="70"/>
      <c r="L100" s="70"/>
      <c r="M100" s="70"/>
      <c r="N100" s="70"/>
      <c r="O100" s="70"/>
      <c r="P100" s="69"/>
      <c r="Q100" s="69"/>
      <c r="R100" s="69"/>
      <c r="S100" s="69"/>
      <c r="T100" s="69"/>
      <c r="U100" s="69"/>
    </row>
    <row r="101" spans="1:21" ht="15">
      <c r="A101" s="113"/>
      <c r="B101" s="156" t="s">
        <v>132</v>
      </c>
      <c r="C101" s="30"/>
      <c r="D101" s="30"/>
      <c r="E101" s="130"/>
      <c r="F101" s="157"/>
      <c r="G101" s="157"/>
      <c r="H101" s="157"/>
      <c r="I101" s="157"/>
      <c r="J101" s="70"/>
      <c r="K101" s="70"/>
      <c r="L101" s="70"/>
      <c r="M101" s="70"/>
      <c r="N101" s="70"/>
      <c r="O101" s="70"/>
      <c r="P101" s="69"/>
      <c r="Q101" s="69"/>
      <c r="R101" s="69"/>
      <c r="S101" s="69"/>
      <c r="T101" s="69"/>
      <c r="U101" s="69"/>
    </row>
    <row r="102" spans="1:21" ht="15">
      <c r="A102" s="113"/>
      <c r="B102" s="156" t="s">
        <v>133</v>
      </c>
      <c r="C102" s="30"/>
      <c r="D102" s="30"/>
      <c r="E102" s="130"/>
      <c r="F102" s="157"/>
      <c r="G102" s="157"/>
      <c r="H102" s="157"/>
      <c r="I102" s="157"/>
      <c r="J102" s="70"/>
      <c r="K102" s="70"/>
      <c r="L102" s="70"/>
      <c r="M102" s="70"/>
      <c r="N102" s="70"/>
      <c r="O102" s="70"/>
      <c r="P102" s="69"/>
      <c r="Q102" s="69"/>
      <c r="R102" s="69"/>
      <c r="S102" s="69"/>
      <c r="T102" s="69"/>
      <c r="U102" s="69"/>
    </row>
    <row r="103" spans="1:21" ht="15.75" customHeight="1">
      <c r="A103" s="113"/>
      <c r="B103" s="156" t="s">
        <v>134</v>
      </c>
      <c r="C103" s="30"/>
      <c r="D103" s="30"/>
      <c r="E103" s="130"/>
      <c r="F103" s="158"/>
      <c r="G103" s="158"/>
      <c r="H103" s="158"/>
      <c r="I103" s="70"/>
      <c r="J103" s="70"/>
      <c r="K103" s="70"/>
      <c r="L103" s="70"/>
      <c r="M103" s="70"/>
      <c r="N103" s="70"/>
      <c r="O103" s="155"/>
      <c r="P103" s="69"/>
      <c r="Q103" s="69"/>
      <c r="R103" s="69"/>
      <c r="S103" s="69"/>
      <c r="T103" s="69"/>
      <c r="U103" s="69"/>
    </row>
    <row r="104" spans="1:21" ht="15.75" customHeight="1">
      <c r="A104" s="113"/>
      <c r="B104" s="156"/>
      <c r="C104" s="30"/>
      <c r="D104" s="30"/>
      <c r="E104" s="130"/>
      <c r="F104" s="158"/>
      <c r="G104" s="158"/>
      <c r="H104" s="158"/>
      <c r="I104" s="70"/>
      <c r="J104" s="70"/>
      <c r="K104" s="70"/>
      <c r="L104" s="70"/>
      <c r="M104" s="70"/>
      <c r="N104" s="70"/>
      <c r="O104" s="155"/>
      <c r="P104" s="69"/>
      <c r="Q104" s="69"/>
      <c r="R104" s="69"/>
      <c r="S104" s="69"/>
      <c r="T104" s="69"/>
      <c r="U104" s="69"/>
    </row>
    <row r="105" spans="1:21" ht="15">
      <c r="A105" s="113"/>
      <c r="B105" s="156" t="s">
        <v>135</v>
      </c>
      <c r="C105" s="30"/>
      <c r="D105" s="30"/>
      <c r="E105" s="130"/>
      <c r="F105" s="159"/>
      <c r="G105" s="159"/>
      <c r="H105" s="159"/>
      <c r="I105" s="69"/>
      <c r="J105" s="69"/>
      <c r="K105" s="70"/>
      <c r="L105" s="70"/>
      <c r="M105" s="70"/>
      <c r="N105" s="70"/>
      <c r="O105" s="70"/>
      <c r="P105" s="69"/>
      <c r="Q105" s="69"/>
      <c r="R105" s="69"/>
      <c r="S105" s="69"/>
      <c r="T105" s="69"/>
      <c r="U105" s="69"/>
    </row>
    <row r="106" spans="1:21" ht="15">
      <c r="A106" s="113"/>
      <c r="B106" s="156" t="s">
        <v>136</v>
      </c>
      <c r="C106" s="30"/>
      <c r="D106" s="30"/>
      <c r="E106" s="130"/>
      <c r="F106" s="159"/>
      <c r="G106" s="159"/>
      <c r="H106" s="159"/>
      <c r="I106" s="69"/>
      <c r="J106" s="69"/>
      <c r="K106" s="70"/>
      <c r="L106" s="70"/>
      <c r="M106" s="70"/>
      <c r="N106" s="70"/>
      <c r="O106" s="70"/>
      <c r="P106" s="69"/>
      <c r="Q106" s="69"/>
      <c r="R106" s="69"/>
      <c r="S106" s="69"/>
      <c r="T106" s="69"/>
      <c r="U106" s="69"/>
    </row>
    <row r="107" spans="1:21" ht="15">
      <c r="A107" s="113"/>
      <c r="B107" s="156" t="s">
        <v>137</v>
      </c>
      <c r="C107" s="30"/>
      <c r="D107" s="30"/>
      <c r="E107" s="130"/>
      <c r="F107" s="159"/>
      <c r="G107" s="159"/>
      <c r="H107" s="159"/>
      <c r="I107" s="69"/>
      <c r="J107" s="69"/>
      <c r="K107" s="69"/>
      <c r="L107" s="69"/>
      <c r="M107" s="70"/>
      <c r="N107" s="70"/>
      <c r="O107" s="70"/>
      <c r="P107" s="69"/>
      <c r="Q107" s="69"/>
      <c r="R107" s="69"/>
      <c r="S107" s="69"/>
      <c r="T107" s="69"/>
      <c r="U107" s="69"/>
    </row>
    <row r="108" spans="1:2" ht="15">
      <c r="A108" s="113"/>
      <c r="B108" s="60" t="s">
        <v>138</v>
      </c>
    </row>
    <row r="109" spans="1:2" ht="15">
      <c r="A109" s="113"/>
      <c r="B109" s="60" t="s">
        <v>139</v>
      </c>
    </row>
    <row r="110" ht="15">
      <c r="A110" s="113"/>
    </row>
    <row r="111" spans="1:2" ht="15">
      <c r="A111" s="113"/>
      <c r="B111" s="60" t="s">
        <v>140</v>
      </c>
    </row>
    <row r="112" spans="1:2" ht="15">
      <c r="A112" s="113"/>
      <c r="B112" s="60" t="s">
        <v>141</v>
      </c>
    </row>
    <row r="113" spans="1:2" ht="15">
      <c r="A113" s="113"/>
      <c r="B113" s="60" t="s">
        <v>142</v>
      </c>
    </row>
    <row r="114" ht="15">
      <c r="A114" s="113"/>
    </row>
    <row r="115" spans="1:2" ht="15">
      <c r="A115" s="113"/>
      <c r="B115" s="60" t="s">
        <v>143</v>
      </c>
    </row>
    <row r="116" ht="15">
      <c r="A116" s="113"/>
    </row>
    <row r="117" spans="1:2" ht="15">
      <c r="A117" s="113"/>
      <c r="B117" s="60" t="s">
        <v>144</v>
      </c>
    </row>
    <row r="118" spans="1:2" ht="15">
      <c r="A118" s="113"/>
      <c r="B118" s="60" t="s">
        <v>145</v>
      </c>
    </row>
    <row r="119" spans="1:2" ht="15">
      <c r="A119" s="113"/>
      <c r="B119" s="60" t="s">
        <v>148</v>
      </c>
    </row>
    <row r="120" spans="1:2" ht="15">
      <c r="A120" s="113"/>
      <c r="B120" s="60" t="s">
        <v>149</v>
      </c>
    </row>
    <row r="121" spans="1:2" ht="15">
      <c r="A121" s="113"/>
      <c r="B121" s="60" t="s">
        <v>150</v>
      </c>
    </row>
    <row r="122" spans="1:2" ht="15">
      <c r="A122" s="113"/>
      <c r="B122" s="60" t="s">
        <v>151</v>
      </c>
    </row>
    <row r="123" spans="1:2" ht="15">
      <c r="A123" s="113"/>
      <c r="B123" s="60" t="s">
        <v>152</v>
      </c>
    </row>
    <row r="124" spans="1:2" ht="15">
      <c r="A124" s="113"/>
      <c r="B124" s="60" t="s">
        <v>153</v>
      </c>
    </row>
    <row r="125" spans="1:2" ht="15">
      <c r="A125" s="113"/>
      <c r="B125" s="60" t="s">
        <v>154</v>
      </c>
    </row>
    <row r="126" spans="1:2" ht="15">
      <c r="A126" s="113"/>
      <c r="B126" s="60" t="s">
        <v>155</v>
      </c>
    </row>
    <row r="127" spans="1:2" ht="15">
      <c r="A127" s="113"/>
      <c r="B127" s="60" t="s">
        <v>156</v>
      </c>
    </row>
    <row r="128" spans="1:2" ht="15">
      <c r="A128" s="113"/>
      <c r="B128" s="60" t="s">
        <v>161</v>
      </c>
    </row>
    <row r="129" spans="1:2" ht="15">
      <c r="A129" s="113"/>
      <c r="B129" s="60" t="s">
        <v>162</v>
      </c>
    </row>
    <row r="130" spans="1:2" ht="15">
      <c r="A130" s="113"/>
      <c r="B130" s="160" t="s">
        <v>163</v>
      </c>
    </row>
    <row r="131" ht="15">
      <c r="B131" s="161" t="s">
        <v>164</v>
      </c>
    </row>
    <row r="132" ht="15">
      <c r="A132" s="113"/>
    </row>
    <row r="133" spans="1:2" ht="15">
      <c r="A133" s="113"/>
      <c r="B133" s="60" t="s">
        <v>157</v>
      </c>
    </row>
    <row r="134" spans="1:2" ht="15">
      <c r="A134" s="113"/>
      <c r="B134" s="60" t="s">
        <v>158</v>
      </c>
    </row>
    <row r="135" ht="15">
      <c r="A135" s="113"/>
    </row>
    <row r="136" ht="15">
      <c r="A136" s="113"/>
    </row>
    <row r="137" spans="1:2" ht="15">
      <c r="A137" s="113"/>
      <c r="B137" s="171" t="s">
        <v>159</v>
      </c>
    </row>
    <row r="138" spans="1:3" ht="15">
      <c r="A138" s="113"/>
      <c r="B138" s="162" t="s">
        <v>160</v>
      </c>
      <c r="C138" s="37" t="s">
        <v>166</v>
      </c>
    </row>
    <row r="139" spans="1:3" ht="15">
      <c r="A139" s="113"/>
      <c r="B139" s="162">
        <v>100</v>
      </c>
      <c r="C139" s="37">
        <v>90</v>
      </c>
    </row>
    <row r="140" spans="1:3" ht="15">
      <c r="A140" s="113"/>
      <c r="B140" s="162">
        <f>B139-5</f>
        <v>95</v>
      </c>
      <c r="C140" s="37">
        <v>86.25</v>
      </c>
    </row>
    <row r="141" spans="1:3" ht="15">
      <c r="A141" s="113"/>
      <c r="B141" s="162">
        <f aca="true" t="shared" si="0" ref="B141:B147">B140-5</f>
        <v>90</v>
      </c>
      <c r="C141" s="37">
        <v>82.5</v>
      </c>
    </row>
    <row r="142" spans="1:3" ht="15">
      <c r="A142" s="113"/>
      <c r="B142" s="162">
        <f t="shared" si="0"/>
        <v>85</v>
      </c>
      <c r="C142" s="37">
        <v>78.75</v>
      </c>
    </row>
    <row r="143" spans="1:3" ht="15">
      <c r="A143" s="113"/>
      <c r="B143" s="162">
        <f t="shared" si="0"/>
        <v>80</v>
      </c>
      <c r="C143" s="37">
        <v>75</v>
      </c>
    </row>
    <row r="144" spans="1:3" ht="15">
      <c r="A144" s="113"/>
      <c r="B144" s="162">
        <f t="shared" si="0"/>
        <v>75</v>
      </c>
      <c r="C144" s="37">
        <v>71.25</v>
      </c>
    </row>
    <row r="145" spans="1:3" ht="15">
      <c r="A145" s="113"/>
      <c r="B145" s="162">
        <f t="shared" si="0"/>
        <v>70</v>
      </c>
      <c r="C145" s="37">
        <v>67.5</v>
      </c>
    </row>
    <row r="146" spans="1:3" ht="15">
      <c r="A146" s="113"/>
      <c r="B146" s="162">
        <f t="shared" si="0"/>
        <v>65</v>
      </c>
      <c r="C146" s="37">
        <v>63.75</v>
      </c>
    </row>
    <row r="147" spans="1:3" ht="15">
      <c r="A147" s="113"/>
      <c r="B147" s="162">
        <f t="shared" si="0"/>
        <v>60</v>
      </c>
      <c r="C147" s="37">
        <v>60</v>
      </c>
    </row>
    <row r="148" spans="1:3" ht="15">
      <c r="A148" s="113"/>
      <c r="C148" s="37"/>
    </row>
    <row r="149" ht="15">
      <c r="A149" s="113"/>
    </row>
    <row r="150" ht="15">
      <c r="A150" s="113"/>
    </row>
    <row r="151" ht="15">
      <c r="A151" s="113"/>
    </row>
    <row r="152" ht="15">
      <c r="A152" s="113"/>
    </row>
    <row r="153" ht="15">
      <c r="A153" s="113"/>
    </row>
    <row r="154" ht="15">
      <c r="A154" s="113"/>
    </row>
    <row r="155" ht="15">
      <c r="A155" s="113"/>
    </row>
    <row r="156" ht="15">
      <c r="A156" s="113"/>
    </row>
    <row r="157" ht="15">
      <c r="A157" s="113"/>
    </row>
    <row r="158" ht="15">
      <c r="A158" s="113"/>
    </row>
    <row r="159" ht="15">
      <c r="A159" s="113"/>
    </row>
    <row r="160" ht="15">
      <c r="A160" s="113"/>
    </row>
    <row r="161" ht="15">
      <c r="A161" s="113"/>
    </row>
    <row r="162" ht="15">
      <c r="A162" s="113"/>
    </row>
    <row r="163" ht="15">
      <c r="A163" s="113"/>
    </row>
    <row r="164" ht="15">
      <c r="A164" s="113"/>
    </row>
    <row r="165" ht="15">
      <c r="A165" s="113"/>
    </row>
    <row r="166" ht="15">
      <c r="A166" s="113"/>
    </row>
    <row r="167" ht="15">
      <c r="A167" s="113"/>
    </row>
    <row r="168" ht="15">
      <c r="A168" s="113"/>
    </row>
    <row r="169" ht="15">
      <c r="A169" s="113"/>
    </row>
    <row r="170" ht="15">
      <c r="A170" s="113"/>
    </row>
    <row r="171" ht="15">
      <c r="A171" s="113"/>
    </row>
    <row r="172" ht="15">
      <c r="A172" s="113"/>
    </row>
    <row r="173" ht="15">
      <c r="A173" s="113"/>
    </row>
    <row r="174" ht="15">
      <c r="A174" s="113"/>
    </row>
    <row r="175" ht="15">
      <c r="A175" s="113"/>
    </row>
    <row r="176" ht="15">
      <c r="A176" s="113"/>
    </row>
    <row r="177" ht="15">
      <c r="A177" s="113"/>
    </row>
    <row r="178" ht="15">
      <c r="A178" s="113"/>
    </row>
    <row r="179" ht="15">
      <c r="A179" s="113"/>
    </row>
    <row r="180" ht="15">
      <c r="A180" s="113"/>
    </row>
    <row r="181" ht="15">
      <c r="A181" s="113"/>
    </row>
    <row r="182" ht="15">
      <c r="A182" s="113"/>
    </row>
    <row r="183" ht="15">
      <c r="A183" s="113"/>
    </row>
    <row r="184" ht="15">
      <c r="A184" s="113"/>
    </row>
    <row r="185" ht="15">
      <c r="A185" s="113"/>
    </row>
    <row r="186" ht="15">
      <c r="A186" s="113"/>
    </row>
    <row r="187" ht="15">
      <c r="A187" s="113"/>
    </row>
    <row r="188" ht="15">
      <c r="A188" s="113"/>
    </row>
    <row r="189" ht="15">
      <c r="A189" s="113"/>
    </row>
    <row r="190" ht="15">
      <c r="A190" s="113"/>
    </row>
    <row r="191" ht="15">
      <c r="A191" s="113"/>
    </row>
    <row r="192" ht="15">
      <c r="A192" s="113"/>
    </row>
    <row r="193" ht="15">
      <c r="A193" s="113"/>
    </row>
    <row r="194" ht="15">
      <c r="A194" s="113"/>
    </row>
    <row r="195" ht="15">
      <c r="A195" s="113"/>
    </row>
    <row r="196" ht="15">
      <c r="A196" s="113"/>
    </row>
    <row r="197" ht="15">
      <c r="A197" s="113"/>
    </row>
    <row r="198" ht="15">
      <c r="A198" s="113"/>
    </row>
    <row r="199" ht="15">
      <c r="A199" s="113"/>
    </row>
    <row r="200" ht="15">
      <c r="A200" s="113"/>
    </row>
    <row r="201" ht="15">
      <c r="A201" s="113"/>
    </row>
    <row r="202" ht="15">
      <c r="A202" s="113"/>
    </row>
    <row r="203" ht="15">
      <c r="A203" s="113"/>
    </row>
    <row r="204" ht="15">
      <c r="A204" s="113"/>
    </row>
    <row r="205" ht="15">
      <c r="A205" s="113"/>
    </row>
    <row r="206" ht="15">
      <c r="A206" s="113"/>
    </row>
    <row r="207" ht="15">
      <c r="A207" s="113"/>
    </row>
    <row r="208" ht="15">
      <c r="A208" s="113"/>
    </row>
    <row r="209" ht="15">
      <c r="A209" s="113"/>
    </row>
    <row r="210" ht="15">
      <c r="A210" s="113"/>
    </row>
    <row r="211" ht="15">
      <c r="A211" s="113"/>
    </row>
    <row r="212" ht="15">
      <c r="A212" s="113"/>
    </row>
    <row r="213" ht="15">
      <c r="A213" s="113"/>
    </row>
    <row r="214" ht="15">
      <c r="A214" s="113"/>
    </row>
    <row r="215" ht="15">
      <c r="A215" s="113"/>
    </row>
    <row r="216" ht="15">
      <c r="A216" s="113"/>
    </row>
    <row r="217" ht="15">
      <c r="A217" s="113"/>
    </row>
    <row r="218" ht="15">
      <c r="A218" s="113"/>
    </row>
    <row r="219" ht="15">
      <c r="A219" s="113"/>
    </row>
    <row r="220" ht="15">
      <c r="A220" s="113"/>
    </row>
    <row r="221" ht="15">
      <c r="A221" s="113"/>
    </row>
    <row r="222" ht="15">
      <c r="A222" s="113"/>
    </row>
    <row r="223" ht="15">
      <c r="A223" s="113"/>
    </row>
    <row r="224" ht="15">
      <c r="A224" s="113"/>
    </row>
    <row r="225" ht="15">
      <c r="A225" s="113"/>
    </row>
    <row r="226" ht="15">
      <c r="A226" s="113"/>
    </row>
    <row r="227" ht="15">
      <c r="A227" s="113"/>
    </row>
    <row r="228" ht="15">
      <c r="A228" s="113"/>
    </row>
    <row r="229" ht="15">
      <c r="A229" s="113"/>
    </row>
    <row r="230" ht="15">
      <c r="A230" s="113"/>
    </row>
    <row r="231" ht="15">
      <c r="A231" s="113"/>
    </row>
    <row r="232" ht="15">
      <c r="A232" s="113"/>
    </row>
    <row r="233" ht="15">
      <c r="A233" s="113"/>
    </row>
    <row r="234" ht="15">
      <c r="A234" s="113"/>
    </row>
    <row r="235" ht="15">
      <c r="A235" s="113"/>
    </row>
    <row r="236" ht="15">
      <c r="A236" s="113"/>
    </row>
    <row r="237" ht="15">
      <c r="A237" s="113"/>
    </row>
    <row r="238" ht="15">
      <c r="A238" s="113"/>
    </row>
    <row r="239" ht="15">
      <c r="A239" s="113"/>
    </row>
    <row r="240" ht="15">
      <c r="A240" s="113"/>
    </row>
    <row r="241" ht="15">
      <c r="A241" s="113"/>
    </row>
    <row r="242" ht="15">
      <c r="A242" s="113"/>
    </row>
    <row r="243" ht="15">
      <c r="A243" s="113"/>
    </row>
    <row r="244" ht="15">
      <c r="A244" s="113"/>
    </row>
    <row r="245" ht="15">
      <c r="A245" s="113"/>
    </row>
    <row r="246" ht="15">
      <c r="A246" s="113"/>
    </row>
    <row r="247" ht="15">
      <c r="A247" s="113"/>
    </row>
    <row r="248" ht="15">
      <c r="A248" s="113"/>
    </row>
    <row r="249" ht="15">
      <c r="A249" s="113"/>
    </row>
    <row r="250" ht="15">
      <c r="A250" s="113"/>
    </row>
    <row r="251" ht="15">
      <c r="A251" s="113"/>
    </row>
    <row r="252" ht="15">
      <c r="A252" s="113"/>
    </row>
    <row r="253" ht="15">
      <c r="A253" s="113"/>
    </row>
    <row r="254" ht="15">
      <c r="A254" s="113"/>
    </row>
    <row r="255" ht="15">
      <c r="A255" s="113"/>
    </row>
    <row r="256" ht="15">
      <c r="A256" s="113"/>
    </row>
    <row r="257" ht="15">
      <c r="A257" s="113"/>
    </row>
    <row r="258" ht="15">
      <c r="A258" s="113"/>
    </row>
    <row r="259" ht="15">
      <c r="A259" s="113"/>
    </row>
    <row r="260" ht="15">
      <c r="A260" s="113"/>
    </row>
    <row r="261" ht="15">
      <c r="A261" s="113"/>
    </row>
    <row r="262" ht="15">
      <c r="A262" s="113"/>
    </row>
    <row r="263" ht="15">
      <c r="A263" s="113"/>
    </row>
    <row r="264" ht="15">
      <c r="A264" s="113"/>
    </row>
    <row r="265" ht="15">
      <c r="A265" s="113"/>
    </row>
    <row r="266" ht="15">
      <c r="A266" s="113"/>
    </row>
    <row r="267" ht="15">
      <c r="A267" s="113"/>
    </row>
    <row r="268" ht="15">
      <c r="A268" s="113"/>
    </row>
    <row r="269" ht="15">
      <c r="A269" s="113"/>
    </row>
    <row r="270" ht="15">
      <c r="A270" s="113"/>
    </row>
    <row r="271" ht="15">
      <c r="A271" s="113"/>
    </row>
    <row r="272" ht="15">
      <c r="A272" s="113"/>
    </row>
    <row r="273" ht="15">
      <c r="A273" s="113"/>
    </row>
    <row r="274" ht="15">
      <c r="A274" s="113"/>
    </row>
    <row r="275" ht="15">
      <c r="A275" s="113"/>
    </row>
    <row r="276" ht="15">
      <c r="A276" s="113"/>
    </row>
    <row r="277" ht="15">
      <c r="A277" s="113"/>
    </row>
    <row r="278" ht="15">
      <c r="A278" s="113"/>
    </row>
    <row r="279" ht="15">
      <c r="A279" s="113"/>
    </row>
    <row r="280" ht="15">
      <c r="A280" s="113"/>
    </row>
    <row r="281" ht="15">
      <c r="A281" s="113"/>
    </row>
    <row r="282" ht="15">
      <c r="A282" s="113"/>
    </row>
    <row r="283" ht="15">
      <c r="A283" s="113"/>
    </row>
    <row r="284" ht="15">
      <c r="A284" s="113"/>
    </row>
    <row r="285" ht="15">
      <c r="A285" s="113"/>
    </row>
    <row r="286" ht="15">
      <c r="A286" s="113"/>
    </row>
    <row r="287" ht="15">
      <c r="A287" s="113"/>
    </row>
    <row r="288" ht="15">
      <c r="A288" s="113"/>
    </row>
    <row r="289" ht="15">
      <c r="A289" s="113"/>
    </row>
    <row r="290" ht="15">
      <c r="A290" s="113"/>
    </row>
    <row r="291" ht="15">
      <c r="A291" s="113"/>
    </row>
    <row r="292" ht="15">
      <c r="A292" s="113"/>
    </row>
    <row r="293" ht="15">
      <c r="A293" s="113"/>
    </row>
    <row r="294" ht="15">
      <c r="A294" s="113"/>
    </row>
    <row r="295" ht="15">
      <c r="A295" s="113"/>
    </row>
    <row r="296" ht="15">
      <c r="A296" s="113"/>
    </row>
    <row r="297" ht="15">
      <c r="A297" s="113"/>
    </row>
    <row r="298" ht="15">
      <c r="A298" s="113"/>
    </row>
    <row r="299" ht="15">
      <c r="A299" s="113"/>
    </row>
    <row r="300" ht="15">
      <c r="A300" s="113"/>
    </row>
    <row r="301" ht="15">
      <c r="A301" s="113"/>
    </row>
    <row r="302" ht="15">
      <c r="A302" s="113"/>
    </row>
    <row r="303" ht="15">
      <c r="A303" s="113"/>
    </row>
    <row r="304" ht="15">
      <c r="A304" s="113"/>
    </row>
    <row r="305" ht="15">
      <c r="A305" s="113"/>
    </row>
    <row r="306" ht="15">
      <c r="A306" s="113"/>
    </row>
    <row r="307" ht="15">
      <c r="A307" s="113"/>
    </row>
    <row r="308" ht="15">
      <c r="A308" s="113"/>
    </row>
    <row r="309" ht="15">
      <c r="A309" s="113"/>
    </row>
    <row r="310" ht="15">
      <c r="A310" s="113"/>
    </row>
    <row r="311" ht="15">
      <c r="A311" s="113"/>
    </row>
    <row r="312" ht="15">
      <c r="A312" s="113"/>
    </row>
    <row r="313" ht="15">
      <c r="A313" s="113"/>
    </row>
    <row r="314" ht="15">
      <c r="A314" s="113"/>
    </row>
    <row r="315" ht="15">
      <c r="A315" s="113"/>
    </row>
    <row r="316" ht="15">
      <c r="A316" s="113"/>
    </row>
    <row r="317" ht="15">
      <c r="A317" s="113"/>
    </row>
    <row r="318" ht="15">
      <c r="A318" s="113"/>
    </row>
    <row r="319" ht="15">
      <c r="A319" s="113"/>
    </row>
    <row r="320" ht="15">
      <c r="A320" s="113"/>
    </row>
    <row r="321" ht="15">
      <c r="A321" s="113"/>
    </row>
    <row r="322" ht="15">
      <c r="A322" s="113"/>
    </row>
    <row r="323" ht="15">
      <c r="A323" s="113"/>
    </row>
    <row r="324" ht="15">
      <c r="A324" s="113"/>
    </row>
    <row r="325" ht="15">
      <c r="A325" s="113"/>
    </row>
    <row r="326" ht="15">
      <c r="A326" s="113"/>
    </row>
    <row r="327" ht="15">
      <c r="A327" s="113"/>
    </row>
    <row r="328" ht="15">
      <c r="A328" s="113"/>
    </row>
    <row r="329" ht="15">
      <c r="A329" s="113"/>
    </row>
    <row r="330" ht="15">
      <c r="A330" s="113"/>
    </row>
    <row r="331" ht="15">
      <c r="A331" s="113"/>
    </row>
    <row r="332" ht="15">
      <c r="A332" s="113"/>
    </row>
    <row r="333" ht="15">
      <c r="A333" s="113"/>
    </row>
    <row r="334" ht="15">
      <c r="A334" s="113"/>
    </row>
    <row r="335" ht="15">
      <c r="A335" s="113"/>
    </row>
    <row r="336" ht="15">
      <c r="A336" s="113"/>
    </row>
    <row r="337" ht="15">
      <c r="A337" s="113"/>
    </row>
    <row r="338" ht="15">
      <c r="A338" s="113"/>
    </row>
    <row r="339" ht="15">
      <c r="A339" s="113"/>
    </row>
    <row r="340" ht="15">
      <c r="A340" s="113"/>
    </row>
    <row r="341" ht="15">
      <c r="A341" s="113"/>
    </row>
    <row r="342" ht="15">
      <c r="A342" s="113"/>
    </row>
    <row r="343" ht="15">
      <c r="A343" s="113"/>
    </row>
    <row r="344" ht="15">
      <c r="A344" s="113"/>
    </row>
    <row r="345" ht="15">
      <c r="A345" s="113"/>
    </row>
    <row r="346" ht="15">
      <c r="A346" s="113"/>
    </row>
    <row r="347" ht="15">
      <c r="A347" s="113"/>
    </row>
    <row r="348" ht="15">
      <c r="A348" s="113"/>
    </row>
    <row r="349" ht="15">
      <c r="A349" s="113"/>
    </row>
    <row r="350" ht="15">
      <c r="A350" s="113"/>
    </row>
    <row r="351" ht="15">
      <c r="A351" s="113"/>
    </row>
    <row r="352" ht="15">
      <c r="A352" s="113"/>
    </row>
    <row r="353" ht="15">
      <c r="A353" s="113"/>
    </row>
    <row r="354" ht="15">
      <c r="A354" s="113"/>
    </row>
    <row r="355" ht="15">
      <c r="A355" s="113"/>
    </row>
    <row r="356" ht="15">
      <c r="A356" s="113"/>
    </row>
    <row r="357" ht="15">
      <c r="A357" s="113"/>
    </row>
    <row r="358" ht="15">
      <c r="A358" s="113"/>
    </row>
    <row r="359" ht="15">
      <c r="A359" s="113"/>
    </row>
    <row r="360" ht="15">
      <c r="A360" s="113"/>
    </row>
    <row r="361" ht="15">
      <c r="A361" s="113"/>
    </row>
    <row r="362" ht="15">
      <c r="A362" s="113"/>
    </row>
    <row r="363" ht="15">
      <c r="A363" s="113"/>
    </row>
    <row r="364" ht="15">
      <c r="A364" s="113"/>
    </row>
    <row r="365" ht="15">
      <c r="A365" s="113"/>
    </row>
    <row r="366" ht="15">
      <c r="A366" s="113"/>
    </row>
    <row r="367" ht="15">
      <c r="A367" s="113"/>
    </row>
    <row r="368" ht="15">
      <c r="A368" s="113"/>
    </row>
    <row r="369" ht="15">
      <c r="A369" s="113"/>
    </row>
    <row r="370" ht="15">
      <c r="A370" s="113"/>
    </row>
    <row r="371" ht="15">
      <c r="A371" s="113"/>
    </row>
    <row r="372" ht="15">
      <c r="A372" s="113"/>
    </row>
    <row r="373" ht="15">
      <c r="A373" s="113"/>
    </row>
    <row r="374" ht="15">
      <c r="A374" s="113"/>
    </row>
    <row r="375" ht="15">
      <c r="A375" s="113"/>
    </row>
    <row r="376" ht="15">
      <c r="A376" s="113"/>
    </row>
    <row r="377" ht="15">
      <c r="A377" s="113"/>
    </row>
    <row r="378" ht="15">
      <c r="A378" s="113"/>
    </row>
    <row r="379" ht="15">
      <c r="A379" s="113"/>
    </row>
    <row r="380" ht="15">
      <c r="A380" s="113"/>
    </row>
    <row r="381" ht="15">
      <c r="A381" s="113"/>
    </row>
    <row r="382" ht="15">
      <c r="A382" s="113"/>
    </row>
    <row r="383" ht="15">
      <c r="A383" s="113"/>
    </row>
    <row r="384" ht="15">
      <c r="A384" s="113"/>
    </row>
    <row r="385" ht="15">
      <c r="A385" s="113"/>
    </row>
    <row r="386" ht="15">
      <c r="A386" s="113"/>
    </row>
    <row r="387" ht="15">
      <c r="A387" s="113"/>
    </row>
    <row r="388" ht="15">
      <c r="A388" s="113"/>
    </row>
    <row r="389" ht="15">
      <c r="A389" s="113"/>
    </row>
    <row r="390" ht="15">
      <c r="A390" s="113"/>
    </row>
    <row r="391" ht="15">
      <c r="A391" s="113"/>
    </row>
    <row r="392" ht="15">
      <c r="A392" s="113"/>
    </row>
    <row r="393" ht="15">
      <c r="A393" s="113"/>
    </row>
    <row r="394" ht="15">
      <c r="A394" s="113"/>
    </row>
    <row r="395" ht="15">
      <c r="A395" s="113"/>
    </row>
    <row r="396" ht="15">
      <c r="A396" s="113"/>
    </row>
    <row r="397" ht="15">
      <c r="A397" s="113"/>
    </row>
    <row r="398" ht="15">
      <c r="A398" s="113"/>
    </row>
    <row r="399" ht="15">
      <c r="A399" s="113"/>
    </row>
    <row r="400" ht="15">
      <c r="A400" s="113"/>
    </row>
    <row r="401" ht="15">
      <c r="A401" s="113"/>
    </row>
    <row r="402" ht="15">
      <c r="A402" s="113"/>
    </row>
    <row r="403" ht="15">
      <c r="A403" s="113"/>
    </row>
    <row r="404" ht="15">
      <c r="A404" s="113"/>
    </row>
    <row r="405" ht="15">
      <c r="A405" s="113"/>
    </row>
    <row r="406" ht="15">
      <c r="A406" s="113"/>
    </row>
    <row r="407" ht="15">
      <c r="A407" s="113"/>
    </row>
    <row r="408" ht="15">
      <c r="A408" s="113"/>
    </row>
    <row r="409" ht="15">
      <c r="A409" s="113"/>
    </row>
    <row r="410" ht="15">
      <c r="A410" s="113"/>
    </row>
    <row r="411" ht="15">
      <c r="A411" s="113"/>
    </row>
    <row r="412" ht="15">
      <c r="A412" s="113"/>
    </row>
    <row r="413" ht="15">
      <c r="A413" s="113"/>
    </row>
    <row r="414" ht="15">
      <c r="A414" s="113"/>
    </row>
    <row r="415" ht="15">
      <c r="A415" s="113"/>
    </row>
    <row r="416" ht="15">
      <c r="A416" s="113"/>
    </row>
    <row r="417" ht="15">
      <c r="A417" s="113"/>
    </row>
    <row r="418" ht="15">
      <c r="A418" s="113"/>
    </row>
    <row r="419" ht="15">
      <c r="A419" s="113"/>
    </row>
    <row r="420" ht="15">
      <c r="A420" s="113"/>
    </row>
    <row r="421" ht="15">
      <c r="A421" s="113"/>
    </row>
    <row r="422" ht="15">
      <c r="A422" s="113"/>
    </row>
    <row r="423" ht="15">
      <c r="A423" s="113"/>
    </row>
    <row r="424" ht="15">
      <c r="A424" s="113"/>
    </row>
    <row r="425" ht="15">
      <c r="A425" s="113"/>
    </row>
    <row r="426" ht="15">
      <c r="A426" s="113"/>
    </row>
    <row r="427" ht="15">
      <c r="A427" s="113"/>
    </row>
    <row r="428" ht="15">
      <c r="A428" s="113"/>
    </row>
    <row r="429" ht="15">
      <c r="A429" s="113"/>
    </row>
    <row r="430" ht="15">
      <c r="A430" s="113"/>
    </row>
    <row r="431" ht="15">
      <c r="A431" s="113"/>
    </row>
    <row r="432" ht="15">
      <c r="A432" s="113"/>
    </row>
    <row r="433" ht="15">
      <c r="A433" s="113"/>
    </row>
    <row r="434" ht="15">
      <c r="A434" s="113"/>
    </row>
    <row r="435" ht="15">
      <c r="A435" s="113"/>
    </row>
    <row r="436" ht="15">
      <c r="A436" s="113"/>
    </row>
    <row r="437" ht="15">
      <c r="A437" s="113"/>
    </row>
    <row r="438" ht="15">
      <c r="A438" s="113"/>
    </row>
    <row r="439" ht="15">
      <c r="A439" s="113"/>
    </row>
    <row r="440" ht="15">
      <c r="A440" s="113"/>
    </row>
    <row r="441" ht="15">
      <c r="A441" s="113"/>
    </row>
    <row r="442" ht="15">
      <c r="A442" s="113"/>
    </row>
    <row r="443" ht="15">
      <c r="A443" s="113"/>
    </row>
    <row r="444" ht="15">
      <c r="A444" s="113"/>
    </row>
    <row r="445" ht="15">
      <c r="A445" s="113"/>
    </row>
    <row r="446" ht="15">
      <c r="A446" s="113"/>
    </row>
    <row r="447" ht="15">
      <c r="A447" s="113"/>
    </row>
    <row r="448" ht="15">
      <c r="A448" s="113"/>
    </row>
    <row r="449" ht="15">
      <c r="A449" s="113"/>
    </row>
    <row r="450" ht="15">
      <c r="A450" s="113"/>
    </row>
    <row r="451" ht="15">
      <c r="A451" s="113"/>
    </row>
    <row r="452" ht="15">
      <c r="A452" s="113"/>
    </row>
    <row r="453" ht="15">
      <c r="A453" s="113"/>
    </row>
    <row r="454" ht="15">
      <c r="A454" s="113"/>
    </row>
    <row r="455" ht="15">
      <c r="A455" s="113"/>
    </row>
    <row r="456" ht="15">
      <c r="A456" s="113"/>
    </row>
    <row r="457" ht="15">
      <c r="A457" s="113"/>
    </row>
    <row r="458" ht="15">
      <c r="A458" s="113"/>
    </row>
    <row r="459" ht="15">
      <c r="A459" s="113"/>
    </row>
    <row r="460" ht="15">
      <c r="A460" s="113"/>
    </row>
    <row r="461" ht="15">
      <c r="A461" s="113"/>
    </row>
    <row r="462" ht="15">
      <c r="A462" s="113"/>
    </row>
    <row r="463" ht="15">
      <c r="A463" s="113"/>
    </row>
    <row r="464" ht="15">
      <c r="A464" s="113"/>
    </row>
    <row r="465" ht="15">
      <c r="A465" s="113"/>
    </row>
    <row r="466" ht="15">
      <c r="A466" s="113"/>
    </row>
    <row r="467" ht="15">
      <c r="A467" s="113"/>
    </row>
    <row r="468" ht="15">
      <c r="A468" s="113"/>
    </row>
    <row r="469" ht="15">
      <c r="A469" s="113"/>
    </row>
    <row r="470" ht="15">
      <c r="A470" s="113"/>
    </row>
    <row r="471" ht="15">
      <c r="A471" s="113"/>
    </row>
    <row r="472" ht="15">
      <c r="A472" s="113"/>
    </row>
    <row r="473" ht="15">
      <c r="A473" s="113"/>
    </row>
    <row r="474" ht="15">
      <c r="A474" s="113"/>
    </row>
    <row r="475" ht="15">
      <c r="A475" s="113"/>
    </row>
    <row r="476" ht="15">
      <c r="A476" s="113"/>
    </row>
    <row r="477" ht="15">
      <c r="A477" s="113"/>
    </row>
    <row r="478" ht="15">
      <c r="A478" s="113"/>
    </row>
    <row r="479" ht="15">
      <c r="A479" s="113"/>
    </row>
    <row r="480" ht="15">
      <c r="A480" s="113"/>
    </row>
    <row r="481" ht="15">
      <c r="A481" s="113"/>
    </row>
    <row r="482" ht="15">
      <c r="A482" s="113"/>
    </row>
    <row r="483" ht="15">
      <c r="A483" s="113"/>
    </row>
    <row r="484" ht="15">
      <c r="A484" s="113"/>
    </row>
    <row r="485" ht="15">
      <c r="A485" s="113"/>
    </row>
    <row r="486" ht="15">
      <c r="A486" s="113"/>
    </row>
    <row r="487" ht="15">
      <c r="A487" s="113"/>
    </row>
    <row r="488" ht="15">
      <c r="A488" s="113"/>
    </row>
    <row r="489" ht="15">
      <c r="A489" s="113"/>
    </row>
    <row r="490" ht="15">
      <c r="A490" s="113"/>
    </row>
    <row r="491" ht="15">
      <c r="A491" s="113"/>
    </row>
    <row r="492" ht="15">
      <c r="A492" s="113"/>
    </row>
    <row r="493" ht="15">
      <c r="A493" s="113"/>
    </row>
    <row r="494" ht="15">
      <c r="A494" s="113"/>
    </row>
    <row r="495" ht="15">
      <c r="A495" s="113"/>
    </row>
    <row r="496" ht="15">
      <c r="A496" s="113"/>
    </row>
    <row r="497" ht="15">
      <c r="A497" s="113"/>
    </row>
    <row r="498" ht="15">
      <c r="A498" s="113"/>
    </row>
    <row r="499" ht="15">
      <c r="A499" s="113"/>
    </row>
    <row r="500" ht="15">
      <c r="A500" s="113"/>
    </row>
    <row r="501" ht="15">
      <c r="A501" s="113"/>
    </row>
    <row r="502" ht="15">
      <c r="A502" s="113"/>
    </row>
    <row r="503" ht="15">
      <c r="A503" s="113"/>
    </row>
    <row r="504" ht="15">
      <c r="A504" s="113"/>
    </row>
    <row r="505" ht="15">
      <c r="A505" s="113"/>
    </row>
    <row r="506" ht="15">
      <c r="A506" s="113"/>
    </row>
    <row r="507" ht="15">
      <c r="A507" s="113"/>
    </row>
    <row r="508" ht="15">
      <c r="A508" s="113"/>
    </row>
    <row r="509" ht="15">
      <c r="A509" s="113"/>
    </row>
    <row r="510" ht="15">
      <c r="A510" s="113"/>
    </row>
    <row r="511" ht="15">
      <c r="A511" s="113"/>
    </row>
    <row r="512" ht="15">
      <c r="A512" s="113"/>
    </row>
    <row r="513" ht="15">
      <c r="A513" s="113"/>
    </row>
    <row r="514" ht="15">
      <c r="A514" s="113"/>
    </row>
    <row r="515" ht="15">
      <c r="A515" s="113"/>
    </row>
    <row r="516" ht="15">
      <c r="A516" s="113"/>
    </row>
    <row r="517" ht="15">
      <c r="A517" s="113"/>
    </row>
    <row r="518" ht="15">
      <c r="A518" s="113"/>
    </row>
    <row r="519" ht="15">
      <c r="A519" s="113"/>
    </row>
    <row r="520" ht="15">
      <c r="A520" s="113"/>
    </row>
    <row r="521" ht="15">
      <c r="A521" s="113"/>
    </row>
    <row r="522" ht="15">
      <c r="A522" s="113"/>
    </row>
    <row r="523" ht="15">
      <c r="A523" s="113"/>
    </row>
    <row r="524" ht="15">
      <c r="A524" s="113"/>
    </row>
    <row r="525" ht="15">
      <c r="A525" s="113"/>
    </row>
    <row r="526" ht="15">
      <c r="A526" s="113"/>
    </row>
    <row r="527" ht="15">
      <c r="A527" s="113"/>
    </row>
    <row r="528" ht="15">
      <c r="A528" s="113"/>
    </row>
    <row r="529" ht="15">
      <c r="A529" s="113"/>
    </row>
    <row r="530" ht="15">
      <c r="A530" s="113"/>
    </row>
    <row r="531" ht="15">
      <c r="A531" s="113"/>
    </row>
    <row r="532" ht="15">
      <c r="A532" s="113"/>
    </row>
    <row r="533" ht="15">
      <c r="A533" s="113"/>
    </row>
    <row r="534" ht="15">
      <c r="A534" s="113"/>
    </row>
    <row r="535" ht="15">
      <c r="A535" s="113"/>
    </row>
    <row r="536" ht="15">
      <c r="A536" s="113"/>
    </row>
    <row r="537" ht="15">
      <c r="A537" s="113"/>
    </row>
    <row r="538" ht="15">
      <c r="A538" s="113"/>
    </row>
    <row r="539" ht="15">
      <c r="A539" s="113"/>
    </row>
    <row r="540" ht="15">
      <c r="A540" s="113"/>
    </row>
    <row r="541" ht="15">
      <c r="A541" s="113"/>
    </row>
    <row r="542" ht="15">
      <c r="A542" s="113"/>
    </row>
    <row r="543" ht="15">
      <c r="A543" s="113"/>
    </row>
    <row r="544" ht="15">
      <c r="A544" s="113"/>
    </row>
    <row r="545" ht="15">
      <c r="A545" s="113"/>
    </row>
    <row r="546" ht="15">
      <c r="A546" s="113"/>
    </row>
    <row r="547" ht="15">
      <c r="A547" s="113"/>
    </row>
    <row r="548" ht="15">
      <c r="A548" s="113"/>
    </row>
    <row r="549" ht="15">
      <c r="A549" s="113"/>
    </row>
    <row r="550" ht="15">
      <c r="A550" s="113"/>
    </row>
    <row r="551" ht="15">
      <c r="A551" s="113"/>
    </row>
    <row r="552" ht="15">
      <c r="A552" s="113"/>
    </row>
    <row r="553" ht="15">
      <c r="A553" s="113"/>
    </row>
    <row r="554" ht="15">
      <c r="A554" s="113"/>
    </row>
    <row r="555" ht="15">
      <c r="A555" s="113"/>
    </row>
    <row r="556" ht="15">
      <c r="A556" s="113"/>
    </row>
    <row r="557" ht="15">
      <c r="A557" s="113"/>
    </row>
    <row r="558" ht="15">
      <c r="A558" s="113"/>
    </row>
    <row r="559" ht="15">
      <c r="A559" s="113"/>
    </row>
    <row r="560" ht="15">
      <c r="A560" s="113"/>
    </row>
    <row r="561" ht="15">
      <c r="A561" s="113"/>
    </row>
    <row r="562" ht="15">
      <c r="A562" s="113"/>
    </row>
    <row r="563" ht="15">
      <c r="A563" s="113"/>
    </row>
    <row r="564" ht="15">
      <c r="A564" s="113"/>
    </row>
    <row r="565" ht="15">
      <c r="A565" s="113"/>
    </row>
    <row r="566" ht="15">
      <c r="A566" s="113"/>
    </row>
    <row r="567" ht="15">
      <c r="A567" s="113"/>
    </row>
    <row r="568" ht="15">
      <c r="A568" s="113"/>
    </row>
    <row r="569" ht="15">
      <c r="A569" s="113"/>
    </row>
    <row r="570" ht="15">
      <c r="A570" s="113"/>
    </row>
    <row r="571" ht="15">
      <c r="A571" s="113"/>
    </row>
    <row r="572" ht="15">
      <c r="A572" s="113"/>
    </row>
    <row r="573" ht="15">
      <c r="A573" s="113"/>
    </row>
    <row r="574" ht="15">
      <c r="A574" s="113"/>
    </row>
    <row r="575" ht="15">
      <c r="A575" s="113"/>
    </row>
    <row r="576" ht="15">
      <c r="A576" s="113"/>
    </row>
    <row r="577" ht="15">
      <c r="A577" s="113"/>
    </row>
    <row r="578" ht="15">
      <c r="A578" s="113"/>
    </row>
    <row r="579" ht="15">
      <c r="A579" s="113"/>
    </row>
    <row r="580" ht="15">
      <c r="A580" s="113"/>
    </row>
    <row r="581" ht="15">
      <c r="A581" s="113"/>
    </row>
    <row r="582" ht="15">
      <c r="A582" s="113"/>
    </row>
    <row r="583" ht="15">
      <c r="A583" s="113"/>
    </row>
    <row r="584" ht="15">
      <c r="A584" s="113"/>
    </row>
    <row r="585" ht="15">
      <c r="A585" s="113"/>
    </row>
    <row r="586" ht="15">
      <c r="A586" s="113"/>
    </row>
    <row r="587" ht="15">
      <c r="A587" s="113"/>
    </row>
    <row r="588" ht="15">
      <c r="A588" s="113"/>
    </row>
    <row r="589" ht="15">
      <c r="A589" s="113"/>
    </row>
    <row r="590" ht="15">
      <c r="A590" s="113"/>
    </row>
    <row r="591" ht="15">
      <c r="A591" s="113"/>
    </row>
    <row r="592" ht="15">
      <c r="A592" s="113"/>
    </row>
    <row r="593" ht="15">
      <c r="A593" s="113"/>
    </row>
    <row r="594" ht="15">
      <c r="A594" s="113"/>
    </row>
    <row r="595" ht="15">
      <c r="A595" s="113"/>
    </row>
    <row r="596" ht="15">
      <c r="A596" s="113"/>
    </row>
    <row r="597" ht="15">
      <c r="A597" s="113"/>
    </row>
    <row r="598" ht="15">
      <c r="A598" s="113"/>
    </row>
    <row r="599" ht="15">
      <c r="A599" s="113"/>
    </row>
    <row r="600" ht="15">
      <c r="A600" s="113"/>
    </row>
    <row r="601" ht="15">
      <c r="A601" s="113"/>
    </row>
    <row r="602" ht="15">
      <c r="A602" s="113"/>
    </row>
    <row r="603" ht="15">
      <c r="A603" s="113"/>
    </row>
    <row r="604" ht="15">
      <c r="A604" s="113"/>
    </row>
    <row r="605" ht="15">
      <c r="A605" s="113"/>
    </row>
    <row r="606" ht="15">
      <c r="A606" s="113"/>
    </row>
    <row r="607" ht="15">
      <c r="A607" s="113"/>
    </row>
    <row r="608" ht="15">
      <c r="A608" s="113"/>
    </row>
    <row r="609" ht="15">
      <c r="A609" s="113"/>
    </row>
    <row r="610" ht="15">
      <c r="A610" s="113"/>
    </row>
    <row r="611" ht="15">
      <c r="A611" s="113"/>
    </row>
    <row r="612" ht="15">
      <c r="A612" s="113"/>
    </row>
    <row r="613" ht="15">
      <c r="A613" s="113"/>
    </row>
    <row r="614" ht="15">
      <c r="A614" s="113"/>
    </row>
    <row r="615" ht="15">
      <c r="A615" s="113"/>
    </row>
    <row r="616" ht="15">
      <c r="A616" s="113"/>
    </row>
    <row r="617" ht="15">
      <c r="A617" s="113"/>
    </row>
    <row r="618" ht="15">
      <c r="A618" s="113"/>
    </row>
    <row r="619" ht="15">
      <c r="A619" s="113"/>
    </row>
    <row r="620" ht="15">
      <c r="A620" s="113"/>
    </row>
    <row r="621" ht="15">
      <c r="A621" s="113"/>
    </row>
    <row r="622" ht="15">
      <c r="A622" s="113"/>
    </row>
    <row r="623" ht="15">
      <c r="A623" s="113"/>
    </row>
    <row r="624" ht="15">
      <c r="A624" s="113"/>
    </row>
    <row r="625" ht="15">
      <c r="A625" s="113"/>
    </row>
    <row r="626" ht="15">
      <c r="A626" s="113"/>
    </row>
    <row r="627" ht="15">
      <c r="A627" s="113"/>
    </row>
    <row r="628" ht="15">
      <c r="A628" s="113"/>
    </row>
    <row r="629" ht="15">
      <c r="A629" s="113"/>
    </row>
    <row r="630" ht="15">
      <c r="A630" s="113"/>
    </row>
    <row r="631" ht="15">
      <c r="A631" s="113"/>
    </row>
    <row r="632" ht="15">
      <c r="A632" s="113"/>
    </row>
    <row r="633" ht="15">
      <c r="A633" s="113"/>
    </row>
    <row r="634" ht="15">
      <c r="A634" s="113"/>
    </row>
    <row r="635" ht="15">
      <c r="A635" s="113"/>
    </row>
    <row r="636" ht="15">
      <c r="A636" s="113"/>
    </row>
    <row r="637" ht="15">
      <c r="A637" s="113"/>
    </row>
    <row r="638" ht="15">
      <c r="A638" s="113"/>
    </row>
    <row r="639" ht="15">
      <c r="A639" s="113"/>
    </row>
    <row r="640" ht="15">
      <c r="A640" s="113"/>
    </row>
    <row r="641" ht="15">
      <c r="A641" s="113"/>
    </row>
    <row r="642" ht="15">
      <c r="A642" s="113"/>
    </row>
    <row r="643" ht="15">
      <c r="A643" s="113"/>
    </row>
    <row r="644" ht="15">
      <c r="A644" s="113"/>
    </row>
    <row r="645" ht="15">
      <c r="A645" s="113"/>
    </row>
    <row r="646" ht="15">
      <c r="A646" s="113"/>
    </row>
    <row r="647" ht="15">
      <c r="A647" s="113"/>
    </row>
    <row r="648" ht="15">
      <c r="A648" s="113"/>
    </row>
    <row r="649" ht="15">
      <c r="A649" s="113"/>
    </row>
    <row r="650" ht="15">
      <c r="A650" s="113"/>
    </row>
    <row r="651" ht="15">
      <c r="A651" s="113"/>
    </row>
    <row r="652" ht="15">
      <c r="A652" s="113"/>
    </row>
    <row r="653" ht="15">
      <c r="A653" s="113"/>
    </row>
    <row r="654" ht="15">
      <c r="A654" s="113"/>
    </row>
    <row r="655" ht="15">
      <c r="A655" s="113"/>
    </row>
    <row r="656" ht="15">
      <c r="A656" s="113"/>
    </row>
    <row r="657" ht="15">
      <c r="A657" s="113"/>
    </row>
    <row r="658" ht="15">
      <c r="A658" s="113"/>
    </row>
    <row r="659" ht="15">
      <c r="A659" s="113"/>
    </row>
    <row r="660" ht="15">
      <c r="A660" s="113"/>
    </row>
    <row r="661" ht="15">
      <c r="A661" s="113"/>
    </row>
    <row r="662" ht="15">
      <c r="A662" s="113"/>
    </row>
    <row r="663" ht="15">
      <c r="A663" s="113"/>
    </row>
    <row r="664" ht="15">
      <c r="A664" s="113"/>
    </row>
    <row r="665" ht="15">
      <c r="A665" s="113"/>
    </row>
    <row r="666" ht="15">
      <c r="A666" s="113"/>
    </row>
    <row r="667" ht="15">
      <c r="A667" s="113"/>
    </row>
    <row r="668" ht="15">
      <c r="A668" s="113"/>
    </row>
    <row r="669" ht="15">
      <c r="A669" s="113"/>
    </row>
    <row r="670" ht="15">
      <c r="A670" s="113"/>
    </row>
    <row r="671" ht="15">
      <c r="A671" s="113"/>
    </row>
    <row r="672" ht="15">
      <c r="A672" s="113"/>
    </row>
    <row r="673" ht="15">
      <c r="A673" s="113"/>
    </row>
    <row r="674" ht="15">
      <c r="A674" s="113"/>
    </row>
    <row r="675" ht="15">
      <c r="A675" s="113"/>
    </row>
    <row r="676" ht="15">
      <c r="A676" s="113"/>
    </row>
    <row r="677" ht="15">
      <c r="A677" s="113"/>
    </row>
    <row r="678" ht="15">
      <c r="A678" s="113"/>
    </row>
    <row r="679" ht="15">
      <c r="A679" s="113"/>
    </row>
    <row r="680" ht="15">
      <c r="A680" s="113"/>
    </row>
    <row r="681" ht="15">
      <c r="A681" s="113"/>
    </row>
    <row r="682" ht="15">
      <c r="A682" s="113"/>
    </row>
    <row r="683" ht="15">
      <c r="A683" s="113"/>
    </row>
    <row r="684" ht="15">
      <c r="A684" s="113"/>
    </row>
    <row r="685" ht="15">
      <c r="A685" s="113"/>
    </row>
    <row r="686" ht="15">
      <c r="A686" s="113"/>
    </row>
    <row r="687" ht="15">
      <c r="A687" s="113"/>
    </row>
    <row r="688" ht="15">
      <c r="A688" s="113"/>
    </row>
    <row r="689" ht="15">
      <c r="A689" s="113"/>
    </row>
    <row r="690" ht="15">
      <c r="A690" s="113"/>
    </row>
    <row r="691" ht="15">
      <c r="A691" s="113"/>
    </row>
    <row r="692" ht="15">
      <c r="A692" s="113"/>
    </row>
    <row r="693" ht="15">
      <c r="A693" s="113"/>
    </row>
    <row r="694" ht="15">
      <c r="A694" s="113"/>
    </row>
    <row r="695" ht="15">
      <c r="A695" s="113"/>
    </row>
    <row r="696" ht="15">
      <c r="A696" s="113"/>
    </row>
    <row r="697" ht="15">
      <c r="A697" s="113"/>
    </row>
    <row r="698" ht="15">
      <c r="A698" s="113"/>
    </row>
    <row r="699" ht="15">
      <c r="A699" s="113"/>
    </row>
    <row r="700" ht="15">
      <c r="A700" s="113"/>
    </row>
    <row r="701" ht="15">
      <c r="A701" s="113"/>
    </row>
    <row r="702" ht="15">
      <c r="A702" s="113"/>
    </row>
    <row r="703" ht="15">
      <c r="A703" s="113"/>
    </row>
    <row r="704" ht="15">
      <c r="A704" s="113"/>
    </row>
    <row r="705" ht="15">
      <c r="A705" s="113"/>
    </row>
    <row r="706" ht="15">
      <c r="A706" s="113"/>
    </row>
    <row r="707" ht="15">
      <c r="A707" s="113"/>
    </row>
    <row r="708" ht="15">
      <c r="A708" s="113"/>
    </row>
    <row r="709" ht="15">
      <c r="A709" s="113"/>
    </row>
    <row r="710" ht="15">
      <c r="A710" s="113"/>
    </row>
    <row r="711" ht="15">
      <c r="A711" s="113"/>
    </row>
    <row r="712" ht="15">
      <c r="A712" s="113"/>
    </row>
    <row r="713" ht="15">
      <c r="A713" s="113"/>
    </row>
    <row r="714" ht="15">
      <c r="A714" s="113"/>
    </row>
    <row r="715" ht="15">
      <c r="A715" s="113"/>
    </row>
    <row r="716" ht="15">
      <c r="A716" s="113"/>
    </row>
    <row r="717" ht="15">
      <c r="A717" s="113"/>
    </row>
    <row r="718" ht="15">
      <c r="A718" s="113"/>
    </row>
    <row r="719" ht="15">
      <c r="A719" s="113"/>
    </row>
    <row r="720" ht="15">
      <c r="A720" s="113"/>
    </row>
    <row r="721" ht="15">
      <c r="A721" s="113"/>
    </row>
    <row r="722" ht="15">
      <c r="A722" s="113"/>
    </row>
    <row r="723" ht="15">
      <c r="A723" s="113"/>
    </row>
    <row r="724" ht="15">
      <c r="A724" s="113"/>
    </row>
    <row r="725" ht="15">
      <c r="A725" s="113"/>
    </row>
    <row r="726" ht="15">
      <c r="A726" s="113"/>
    </row>
    <row r="727" ht="15">
      <c r="A727" s="113"/>
    </row>
    <row r="728" ht="15">
      <c r="A728" s="113"/>
    </row>
    <row r="729" ht="15">
      <c r="A729" s="113"/>
    </row>
    <row r="730" ht="15">
      <c r="A730" s="113"/>
    </row>
    <row r="731" ht="15">
      <c r="A731" s="113"/>
    </row>
    <row r="732" ht="15">
      <c r="A732" s="113"/>
    </row>
    <row r="733" ht="15">
      <c r="A733" s="113"/>
    </row>
    <row r="734" ht="15">
      <c r="A734" s="113"/>
    </row>
    <row r="735" ht="15">
      <c r="A735" s="113"/>
    </row>
    <row r="736" ht="15">
      <c r="A736" s="113"/>
    </row>
    <row r="737" ht="15">
      <c r="A737" s="113"/>
    </row>
    <row r="738" ht="15">
      <c r="A738" s="113"/>
    </row>
    <row r="739" ht="15">
      <c r="A739" s="113"/>
    </row>
    <row r="740" ht="15">
      <c r="A740" s="113"/>
    </row>
    <row r="741" ht="15">
      <c r="A741" s="113"/>
    </row>
    <row r="742" ht="15">
      <c r="A742" s="113"/>
    </row>
    <row r="743" ht="15">
      <c r="A743" s="113"/>
    </row>
    <row r="744" ht="15">
      <c r="A744" s="113"/>
    </row>
    <row r="745" ht="15">
      <c r="A745" s="113"/>
    </row>
    <row r="746" ht="15">
      <c r="A746" s="113"/>
    </row>
    <row r="747" ht="15">
      <c r="A747" s="113"/>
    </row>
    <row r="748" ht="15">
      <c r="A748" s="113"/>
    </row>
    <row r="749" ht="15">
      <c r="A749" s="113"/>
    </row>
    <row r="750" ht="15">
      <c r="A750" s="113"/>
    </row>
    <row r="751" ht="15">
      <c r="A751" s="113"/>
    </row>
    <row r="752" ht="15">
      <c r="A752" s="113"/>
    </row>
    <row r="753" ht="15">
      <c r="A753" s="113"/>
    </row>
    <row r="754" ht="15">
      <c r="A754" s="113"/>
    </row>
    <row r="755" ht="15">
      <c r="A755" s="113"/>
    </row>
    <row r="756" ht="15">
      <c r="A756" s="113"/>
    </row>
    <row r="757" ht="15">
      <c r="A757" s="113"/>
    </row>
    <row r="758" ht="15">
      <c r="A758" s="113"/>
    </row>
    <row r="759" ht="15">
      <c r="A759" s="113"/>
    </row>
    <row r="760" ht="15">
      <c r="A760" s="113"/>
    </row>
    <row r="761" ht="15">
      <c r="A761" s="113"/>
    </row>
    <row r="762" ht="15">
      <c r="A762" s="113"/>
    </row>
    <row r="763" ht="15">
      <c r="A763" s="113"/>
    </row>
    <row r="764" ht="15">
      <c r="A764" s="113"/>
    </row>
    <row r="765" ht="15">
      <c r="A765" s="113"/>
    </row>
    <row r="766" ht="15">
      <c r="A766" s="113"/>
    </row>
    <row r="767" ht="15">
      <c r="A767" s="113"/>
    </row>
    <row r="768" ht="15">
      <c r="A768" s="113"/>
    </row>
    <row r="769" ht="15">
      <c r="A769" s="113"/>
    </row>
    <row r="770" ht="15">
      <c r="A770" s="113"/>
    </row>
    <row r="771" ht="15">
      <c r="A771" s="113"/>
    </row>
    <row r="772" ht="15">
      <c r="A772" s="113"/>
    </row>
    <row r="773" ht="15">
      <c r="A773" s="113"/>
    </row>
    <row r="774" ht="15">
      <c r="A774" s="113"/>
    </row>
    <row r="775" ht="15">
      <c r="A775" s="113"/>
    </row>
    <row r="776" ht="15">
      <c r="A776" s="113"/>
    </row>
    <row r="777" ht="15">
      <c r="A777" s="113"/>
    </row>
    <row r="778" ht="15">
      <c r="A778" s="113"/>
    </row>
    <row r="779" ht="15">
      <c r="A779" s="113"/>
    </row>
    <row r="780" ht="15">
      <c r="A780" s="113"/>
    </row>
    <row r="781" ht="15">
      <c r="A781" s="113"/>
    </row>
    <row r="782" ht="15">
      <c r="A782" s="113"/>
    </row>
    <row r="783" ht="15">
      <c r="A783" s="113"/>
    </row>
    <row r="784" ht="15">
      <c r="A784" s="113"/>
    </row>
    <row r="785" ht="15">
      <c r="A785" s="113"/>
    </row>
    <row r="786" ht="15">
      <c r="A786" s="113"/>
    </row>
    <row r="787" ht="15">
      <c r="A787" s="113"/>
    </row>
    <row r="788" ht="15">
      <c r="A788" s="113"/>
    </row>
    <row r="789" ht="15">
      <c r="A789" s="113"/>
    </row>
    <row r="790" ht="15">
      <c r="A790" s="113"/>
    </row>
    <row r="791" ht="15">
      <c r="A791" s="113"/>
    </row>
    <row r="792" ht="15">
      <c r="A792" s="113"/>
    </row>
    <row r="793" ht="15">
      <c r="A793" s="113"/>
    </row>
    <row r="794" ht="15">
      <c r="A794" s="113"/>
    </row>
    <row r="795" ht="15">
      <c r="A795" s="113"/>
    </row>
    <row r="796" ht="15">
      <c r="A796" s="113"/>
    </row>
    <row r="797" ht="15">
      <c r="A797" s="113"/>
    </row>
    <row r="798" ht="15">
      <c r="A798" s="113"/>
    </row>
    <row r="799" ht="15">
      <c r="A799" s="113"/>
    </row>
    <row r="800" ht="15">
      <c r="A800" s="113"/>
    </row>
    <row r="801" ht="15">
      <c r="A801" s="113"/>
    </row>
  </sheetData>
  <printOptions/>
  <pageMargins left="0.3" right="0.45" top="0.54" bottom="0.78" header="0.3" footer="0.39"/>
  <pageSetup firstPageNumber="1" useFirstPageNumber="1" fitToHeight="20" fitToWidth="1" horizontalDpi="300" verticalDpi="300" orientation="landscape" pageOrder="overThenDown" scale="73" r:id="rId1"/>
  <headerFooter alignWithMargins="0">
    <oddHeader>&amp;C&amp;"Times New Roman,Italic"&amp;9Pacific Gas and Electric Company Energy Efficiency Programs Annual Report - TECHNICAL APPENDIX
____________________________________________________________________________________________________</oddHeader>
    <oddFooter>&amp;L&amp;"Arial Narrow,Regular"&amp;8Milestone Type:  B - Base Activity,  M - Market Change/Effect,  P - Program Activity,  A - Aggressive Implementation&amp;CPage &amp;P of &amp;N&amp;R&amp;"Times New Roman,Regular"TA-6-14</oddFooter>
  </headerFooter>
  <rowBreaks count="3" manualBreakCount="3">
    <brk id="24" max="65535" man="1"/>
    <brk id="45" max="65535" man="1"/>
    <brk id="7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PGE</cp:lastModifiedBy>
  <cp:lastPrinted>2001-04-30T21:16:40Z</cp:lastPrinted>
  <dcterms:created xsi:type="dcterms:W3CDTF">1999-09-20T16:00:22Z</dcterms:created>
  <dcterms:modified xsi:type="dcterms:W3CDTF">2001-04-30T21:19:30Z</dcterms:modified>
  <cp:category/>
  <cp:version/>
  <cp:contentType/>
  <cp:contentStatus/>
</cp:coreProperties>
</file>