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20" windowWidth="9696" windowHeight="7296" tabRatio="601" activeTab="0"/>
  </bookViews>
  <sheets>
    <sheet name="TA-6.3 Nonresidential" sheetId="1" r:id="rId1"/>
    <sheet name="TA-6.4 New Construction" sheetId="2" r:id="rId2"/>
  </sheets>
  <definedNames>
    <definedName name="_xlnm.Print_Area" localSheetId="0">'TA-6.3 Nonresidential'!$A:$L</definedName>
    <definedName name="_xlnm.Print_Area" localSheetId="1">'TA-6.4 New Construction'!$A:$L</definedName>
    <definedName name="_xlnm.Print_Titles" localSheetId="0">'TA-6.3 Nonresidential'!$1:$6</definedName>
    <definedName name="_xlnm.Print_Titles" localSheetId="1">'TA-6.4 New Construction'!$1:$5</definedName>
  </definedNames>
  <calcPr fullCalcOnLoad="1"/>
</workbook>
</file>

<file path=xl/sharedStrings.xml><?xml version="1.0" encoding="utf-8"?>
<sst xmlns="http://schemas.openxmlformats.org/spreadsheetml/2006/main" count="353" uniqueCount="287">
  <si>
    <t>Deliver classes (including 3 classes per statewide agreement) to 3,500 attendees and increase their knowledge by 10% (100% of award for 3,500 attendees with 10% increase in knowledge, 70% of award for 3,000 attendees).</t>
  </si>
  <si>
    <t>Document number of attendees, course outline and number of classes. Provide sample pre and post tests and test results per class.</t>
  </si>
  <si>
    <t>Budget: $4,200,000  (2)</t>
  </si>
  <si>
    <t>NR5</t>
  </si>
  <si>
    <t>150 - 200 beta users in 1999</t>
  </si>
  <si>
    <t xml:space="preserve">Twenty percent (20%) of tools users (such as CoolTools, Skycalc, Daycalc &amp; Desktop Radiance) use these design tools to design more energy efficient bldgs </t>
  </si>
  <si>
    <t>Identify users in 2000 and if they are the same as in 1999.</t>
  </si>
  <si>
    <t>(100% of award if 20% of respondents use the tool in the design of energy efficient buildings, 70% of award if 15% of respondents do so).  Track savings for potential PY2001 milestone.</t>
  </si>
  <si>
    <t>Track tools used per design and track and report savings.</t>
  </si>
  <si>
    <t>(Includes all work for these strategies, including work budgeted under Commercial Remodeling)</t>
  </si>
  <si>
    <t>NR6</t>
  </si>
  <si>
    <t>150 to 200 design consultations per year</t>
  </si>
  <si>
    <t>Thirty percent (30%) of participants in the PEC design consultation &amp; tool lending program use information from consultations to design more energy efficient buildings (100% of award for 30%, 70% of award for 25%).</t>
  </si>
  <si>
    <t>Identify number of consultations, number of participants and track savings.</t>
  </si>
  <si>
    <t>NR7</t>
  </si>
  <si>
    <t>Develop three demonstrations of emerging technologies - case studies, physical demonstrations, etc.</t>
  </si>
  <si>
    <t>Identify demos, locations, and publicity used to promote demos in 2001.</t>
  </si>
  <si>
    <t>NR8</t>
  </si>
  <si>
    <t>Work with other parties to develop a written purpose and charter for the new Emerging Technologies Coordinating Council.  Coordinate with other utilities to establish a web-based emerging technologies database.  Add to the statewide database.</t>
  </si>
  <si>
    <t>Add to joint database and work to develop website.</t>
  </si>
  <si>
    <t>Award contingent on cited activity and web work.</t>
  </si>
  <si>
    <t>Subtotal - Large NR Comprehensive</t>
  </si>
  <si>
    <t>Program:  Small Comprehensive Retrofit</t>
  </si>
  <si>
    <t>NR9</t>
  </si>
  <si>
    <t>Financial Incentives (Large and Small SPC, Express Efficiency)  (2)</t>
  </si>
  <si>
    <t xml:space="preserve">Award scales from 100% award for 90% spend or commit to 60% award for 60%.  See CPUC Note 4. </t>
  </si>
  <si>
    <t>NR10</t>
  </si>
  <si>
    <t>The number of third parties who participated in the 1999 Small Business SPC program (20 as of Dec. 31, 1999).</t>
  </si>
  <si>
    <t>Increase the number of third party service providers participating in Small Business SPC program for small and medium businesses by 30% from those who participated in the 1999 program (100% of award for 30%, 70% of award for 20%).</t>
  </si>
  <si>
    <t>Provide data supportive of PY1999 and PY2000 for verification.</t>
  </si>
  <si>
    <t>NR11</t>
  </si>
  <si>
    <t>1999 goal for combined upstream &amp; downstream Express Efficiency were 55 GWh</t>
  </si>
  <si>
    <t>Achieve net first year savings of 35 GWh  for all energy savings associated with Express Efficiency and Small Business SPC (including savings from  projects budgeted under Commercial Remodeling)</t>
  </si>
  <si>
    <t xml:space="preserve">M </t>
  </si>
  <si>
    <t xml:space="preserve">Identify incentive levels and savings by program for PY1999 and PY2000. </t>
  </si>
  <si>
    <t xml:space="preserve"> (with higher incentive levels than the PY2000 program)</t>
  </si>
  <si>
    <t>(100% of award for 35 net GWh, 70% of award for 30 net GWh)</t>
  </si>
  <si>
    <t>NR12</t>
  </si>
  <si>
    <t>Information and Education (EERC, Audits, CustomNet, SmarterEnergy)</t>
  </si>
  <si>
    <t>Goal for 1999 audit participants is 3,500</t>
  </si>
  <si>
    <t>Successfully deploy mass marketing and targeted surveys to 4500 small and medium (less than 500 kW) commercial, industrial and agricultural customers (100% of award for 4500 customers, 70% of award for 4000 customers).</t>
  </si>
  <si>
    <t>Identify data supportive of milestone including PY99 baseline results.</t>
  </si>
  <si>
    <t>NR13</t>
  </si>
  <si>
    <t>1998 audit study done by consultant.</t>
  </si>
  <si>
    <t>Maintain 85% good, very good, or excellent results from survey respondents for the audit programs. (100% of award for 85%, 70% of award for 75%)</t>
  </si>
  <si>
    <t>Indentify and provide 1998 audit study.  Identify number of audits performed and provide comments from customers.</t>
  </si>
  <si>
    <t>NR14</t>
  </si>
  <si>
    <t>Publish and distribute 10,000 each Spanish and Chinese versions of the business energy guide (100% of award for 20,000 guides, 70% of award for 15,000 guides) .</t>
  </si>
  <si>
    <t>Document publication, date distribution of guides.</t>
  </si>
  <si>
    <t>Also, publicize availability and work with CBOs on distrib.</t>
  </si>
  <si>
    <t>NR15</t>
  </si>
  <si>
    <t>Tools, Demonstration and Design Assistance (Third Party Initiatives)</t>
  </si>
  <si>
    <t>31 responses were received for the 1998 TPI program, which was a general solicitation and had a budget twice as large as the PY2000 program.</t>
  </si>
  <si>
    <t>Solicit and receive 10 responses from an RFP targeted to small and medium businesses programs (100% of award for 10 responses, 70% of award for 8 responses).</t>
  </si>
  <si>
    <t>Track number of entities receiving RFP and responses received.  Identify customer targets.</t>
  </si>
  <si>
    <t>Subtotal - Small NR Comprehensive</t>
  </si>
  <si>
    <t>Program:  HVAC Turnover</t>
  </si>
  <si>
    <t>NR16</t>
  </si>
  <si>
    <t>Financial Element (Upstream Express Efficiency)  (2)</t>
  </si>
  <si>
    <t>Milestone for 1999 is to have 5 of 28 distributors participating.  21 AC distributors participated in 1999.</t>
  </si>
  <si>
    <t>Obtain incentives applications from 23 distributors (100% of award for 23 distributors, 70% of award for 21 distributors).  Provide statistics on market and market penetration; track energy savings.</t>
  </si>
  <si>
    <t xml:space="preserve">Conduct a survey that a) identifies the number of customers who contacted the 800# or website, received a home buyers kit, and actually intend to buy a home, and b) demonstrates that 12% of the customers identified in the sample defined in "a)" intend to purchase or commit  to purchase a Comfort Home. 1) 12% or more for 100% of award; 2) 10-12% for 85% of award; 3) 5-10% for 70% of award. </t>
  </si>
  <si>
    <t>A 20% absolute increase in energy savings from year 2000 participating projects utilizing Whole Building Approach relative to energy savings from PY1999 participating projects.  The project savings to be compared will be those projects, committed or completed</t>
  </si>
  <si>
    <t>In PY2000, a 3% increase in the absolute market share of new building designs that exceed the 1998 Title 24 standards by at least 10% based on building design data gathered for baseline conditions in 1999 for 100% of the award or a 2% increase in absolute market share for 70% of the award.</t>
  </si>
  <si>
    <t>Spend or commit 90% of the Express Efficiency, Savings by Design program area budget of $8,510,000 by 12/31/00. 100% of award for 90% spending or committed to 60% of award for 60% spending or committed.  Sliding scale -- see CPUC note (5).  Also, see end note (6).</t>
  </si>
  <si>
    <t>Note (6):</t>
  </si>
  <si>
    <t xml:space="preserve">The implementation funds for PG&amp;E's non-residential milestones include all PY2000 funds committed to pay customers or project sponsors where installations or other activities can occur in future years </t>
  </si>
  <si>
    <t xml:space="preserve">(SPC and Savings by Design programs); commitments to contractors or suppliers for services or products provided in 2000 but paid for in early 2001 (usually caused by end-of-year installations </t>
  </si>
  <si>
    <t>The commitment of a minimum of 6 remodeling and renovation projects, each at least 40,000 square feet in size and totaling at least 900,000 square feet, using the Savings by Design Whole Building Approach for 100% of award.  The commitment of a minimum of 4 remodeling and renovation projects, each at least 40,000 square feet in size and totaling at least 600,000 square feet, using the Savings by Design Whole Building Approach for 70% of award.</t>
  </si>
  <si>
    <t xml:space="preserve">  M</t>
  </si>
  <si>
    <t>Track energy savings by project using the Savings by Design Whole Building Approach.</t>
  </si>
  <si>
    <t xml:space="preserve">under Express Efficiency when invoices aren't received during calendar year 2000); and estimated PY2000 spending on administrative and marketing activities.  The implementation funds do not include </t>
  </si>
  <si>
    <t>estimated costs for future year administration of PY2000 contracts.</t>
  </si>
  <si>
    <t>Identify number of distributors in PY00. Track sales, provide informal estimate of market and market penetration; track energy savings.</t>
  </si>
  <si>
    <t>NR17</t>
  </si>
  <si>
    <t>Milestone for 1999 is 25,000 tons of high efficiency AC installed (30,000 tons installed as of 12/99)</t>
  </si>
  <si>
    <t>Increase penetration of high efficiency package A/Cs (measured in tons).  100% award = 33,000 tons, 70% award = 30,000 tons</t>
  </si>
  <si>
    <t>Track sales and track energy savings.</t>
  </si>
  <si>
    <t>Determine by Oct 2000 that half of participating distributors report selling more high efficiency package A/C than they did before participating in the Express Efficiency strategy.</t>
  </si>
  <si>
    <t>Subtotal - HVAC Turnover</t>
  </si>
  <si>
    <t>Program:  Motor Turnover</t>
  </si>
  <si>
    <t>NR18</t>
  </si>
  <si>
    <t>Financial Element (Upstream Express Efficiency)   (2)</t>
  </si>
  <si>
    <t>Milestone for 1999 is to have 10 of 30 distributors participating.</t>
  </si>
  <si>
    <t>Obtain incentives applications from 46 motor distributors for 100% of award and 42 motor distributors for 70% of award.</t>
  </si>
  <si>
    <t>Track sales, provide stats on market and market penetration; track energy savings.</t>
  </si>
  <si>
    <t>NR19</t>
  </si>
  <si>
    <t>1999 milestone is installation of 310 motors</t>
  </si>
  <si>
    <t>Increase number of premium efficiency motors installed under the Express Efficiency program in 1999 by at least 55%.  100% award = 2,500 motors, 70% = 2,300 motors</t>
  </si>
  <si>
    <t>Determine by Oct 2000 that 40% of participating distributors report selling more premium efficy mtrs than they did before participating in the Exp Efficy strategy.</t>
  </si>
  <si>
    <t>Potential milestone for PY2001.</t>
  </si>
  <si>
    <t>NR20</t>
  </si>
  <si>
    <t>Tools, Demonstration and Design Assistance (Motors Tool)</t>
  </si>
  <si>
    <t>n/a</t>
  </si>
  <si>
    <t>Develop a "motor tool" and test 150 motors varying in horsepower from 20 to 200 hp using the new motor tool (100% of award for 150 motors, 70% of award for 110 motors)</t>
  </si>
  <si>
    <t>Describe tool developed and tests performed by hp type, number and durations.</t>
  </si>
  <si>
    <t>Subtotal - Motors Turnover</t>
  </si>
  <si>
    <t>Program:  Process Overhaul</t>
  </si>
  <si>
    <t>NR21</t>
  </si>
  <si>
    <t>Financial Incentives (Large SPC)</t>
  </si>
  <si>
    <t>Provide relevant PY00 data to support accomplishments.  See CPUC End Note (3) Sliding Scale</t>
  </si>
  <si>
    <t>100% for 90% spend or commit to 70%  award for 70%.  See CPUC Note 3.</t>
  </si>
  <si>
    <t>NR22</t>
  </si>
  <si>
    <t>Information and Education (FSTC, STC)</t>
  </si>
  <si>
    <t xml:space="preserve">300 participants from 1998 survey </t>
  </si>
  <si>
    <t>Deliver 15 unit process efficiency seminars and influence 15% of participants to take energy efficiency actions (100% of award for 15 seminars with 15% of participants taking action, 70% of award for 12 seminars or 10% of participants taking action)</t>
  </si>
  <si>
    <t>Identify course content, define "taking action", provide sample surveys.  Identify seminar titles, locations, and attendance per seminar.</t>
  </si>
  <si>
    <t>NR23</t>
  </si>
  <si>
    <t>Four new methods were developed in 1999</t>
  </si>
  <si>
    <t>Submit  4 new methods of test to ASTM (100% of award for 4 methods, 80% for 3 methods)</t>
  </si>
  <si>
    <t>Tools, Demonstration and Design Assistance (Compressed Air Tool)</t>
  </si>
  <si>
    <t>Subtotal - Process Overhaul</t>
  </si>
  <si>
    <t>Program:  Commercial Remodeling/Renovation</t>
  </si>
  <si>
    <t>NR24</t>
  </si>
  <si>
    <t>Financial Incentives (Express Efficiency, Savings by Design)</t>
  </si>
  <si>
    <t>Changed value @ 11%. SEE Note (5). Split award. SEE new milestone NR27.</t>
  </si>
  <si>
    <t>NR25</t>
  </si>
  <si>
    <t>1999 Nonresidential New Construction Baseline Study updated to reflect code changes</t>
  </si>
  <si>
    <t>In PY2000, a 3% increase in the market share of commercial remodel and renovation building designs that exceed the 1998 Title 24 standards by at least 10%, or 2%-3%.  (100% of award for 3% increase;  70% of award for 2% increase)</t>
  </si>
  <si>
    <t>Identify PY1999 baseline number of projects exceeding T24 standards by 10%. Identify the market share value of 2-3%.</t>
  </si>
  <si>
    <t>NR26</t>
  </si>
  <si>
    <t>Tools, Demonstration and Design Assistance (PEC, Daylighting/ Lighting, Commercial Refrigeration Simulation, Lighting Exchange, Natural Cooling, Commissioning)</t>
  </si>
  <si>
    <t>no baseline</t>
  </si>
  <si>
    <t>Establish a formal Commissioning training program and train 100 people by 12/31/2000   (100% of award for 100 people, 70% of award for 80 people)</t>
  </si>
  <si>
    <t>Provide program notice, publicity, attendance, course content and locations and dates. Provide a sample of the exit survey on what was learned by participants, and a summary of the overall results.</t>
  </si>
  <si>
    <t>Do an exit survey for training program learning achievements</t>
  </si>
  <si>
    <t>NR27</t>
  </si>
  <si>
    <t>SEE Note 5</t>
  </si>
  <si>
    <t>Subtotal - Commercial Remodeling and Renovation</t>
  </si>
  <si>
    <t>Milestone Type:  B - Base Activity,  M - Market Change/Effect,  P - Program Activity,  A - Aggressive Implementation</t>
  </si>
  <si>
    <t>Note (1) :</t>
  </si>
  <si>
    <t>See Attachment B, pages 10-29 thru 10-31 for explanations of changes to the following Nonresidential program milestones:</t>
  </si>
  <si>
    <t>Large Comprehensive Retrofit Program - Large SPC Financial Incentive Milestone</t>
  </si>
  <si>
    <t>Large Comprehensive Retrofit Program - Tools, Demonstration and Design Assistance: Energy Center</t>
  </si>
  <si>
    <t>Small Comprehensive Retrofit Program - Small SPC Financial Incentive Milestone</t>
  </si>
  <si>
    <t>HVAC Turnover Program - 1st Financial Element Milestone</t>
  </si>
  <si>
    <t>HVAC Turnover Program - 2nd Financial Element Milestone</t>
  </si>
  <si>
    <t>Motor Turnover Program - 1st Financial Element Milestone</t>
  </si>
  <si>
    <t>Motor Turnover Program - 2nd Financial Element Milestone</t>
  </si>
  <si>
    <t>Note (3)  CPUC Sliding Scale for Aggressive implementation for NR1, Spending Lg. SPC under Lg. Comp. Retrofit.; NR21 Process Overhaul Lg. SPC</t>
  </si>
  <si>
    <t xml:space="preserve">Note (4)  CPUC Sliding Scale for Aggressive implementation for NR9, Spending for Small Comp. Retrofit &amp; Express Efficiency funds.  </t>
  </si>
  <si>
    <t xml:space="preserve">Note (5):    Adjustment for NR24, Commercial Remodeling/Renovation.  Split original award.  NR24 reclassified as M with $100k @ 11%.  </t>
  </si>
  <si>
    <t xml:space="preserve">                    Added NR27, Commercial Remodeling/Renovation, classified as A, with $150k @ 11% for spending.</t>
  </si>
  <si>
    <t>Verification Requirements</t>
  </si>
  <si>
    <t>A (1)</t>
  </si>
  <si>
    <t>Program Area:  New Construction</t>
  </si>
  <si>
    <t>Program:  Residential New Construction</t>
  </si>
  <si>
    <t>NC1</t>
  </si>
  <si>
    <t>Targeted Customer Promotion  (2)</t>
  </si>
  <si>
    <t>The 1999 actual number of customer direct requests for CH buyer kits was 18,625.</t>
  </si>
  <si>
    <t>Identify end of PY99 baseline.  Copy of summary survey results and survey questions.</t>
  </si>
  <si>
    <t>NC2</t>
  </si>
  <si>
    <t>Infrastructure Development / Market Leader Incentives (2)</t>
  </si>
  <si>
    <t>The number of units committed for 1999 was 7,160.  PY1999 goal was 4,000 committed units.</t>
  </si>
  <si>
    <t>Increase number of committed Comfort Home units compared to 1999 goal of 4,000 committed units by:   1) 10% = 4,400 for 100% of award;   2) 8% = 4,320 for 85% of award;   3) 5% = 4,200 for 70% of award.</t>
  </si>
  <si>
    <t>Identify end of 1999 number of committed Comfort Home units. Identify the projected energy savings as described.</t>
  </si>
  <si>
    <t>Integrated New Home Product Energy Star Showcase Homes</t>
  </si>
  <si>
    <t>Capability Development</t>
  </si>
  <si>
    <t>Local Government Planning</t>
  </si>
  <si>
    <t>Subtotal Res New Construction</t>
  </si>
  <si>
    <t>Program:  Commercial New Construction</t>
  </si>
  <si>
    <t>NC3</t>
  </si>
  <si>
    <t>Savings By Design (SBD)   (2)</t>
  </si>
  <si>
    <t>Percentage of annualized kwh savings derived from the Whole Building Approach in SBD PY1999</t>
  </si>
  <si>
    <t>Identify baseline data on savings for both timeframes.  Milestone split and modified.  This is activity based. See  CPUC note 3 and added milestone NC9.</t>
  </si>
  <si>
    <t>See Note 3.  Award reduced from $650,000.  $400,000 is under NC9.</t>
  </si>
  <si>
    <t>in July to Dec. of 1999 with July to Dec. of 2000 for 100% of award.  A 10% absolute increase in savings is for 70% of award.</t>
  </si>
  <si>
    <t>PY 2000 Survey of participants and non-participants</t>
  </si>
  <si>
    <t xml:space="preserve">Survey to establish baseline fraction of RFP's from program participants in PY1999/PY2000 that include energy efficiency as a consideration for future building program requirements as compared to non-participants in the absence of incentives.  </t>
  </si>
  <si>
    <t>NC4</t>
  </si>
  <si>
    <t>Identify baseline data on savings and numbers of participating projects for both timeframes as identified.  Support market share calculations.</t>
  </si>
  <si>
    <t>NC5</t>
  </si>
  <si>
    <t>Energy Design Resources  (2)</t>
  </si>
  <si>
    <t>PY2000 program rollout</t>
  </si>
  <si>
    <t>PY2000 - Develop and Implement a Statewide Energy Design Resources Pgm within 90 days of Commision decision and introduce through a series of training &amp; informational seminars by 6/1/2000 &amp; report on the target population reached via training or seminars.</t>
  </si>
  <si>
    <t>Provide outline of program and course content, timing dates and target audience and attendance by seminar.</t>
  </si>
  <si>
    <t>NC6</t>
  </si>
  <si>
    <t xml:space="preserve">             Performance Award  (cap at 7%)</t>
  </si>
  <si>
    <t>Spend or commit at least 90% of Large SPC implementation funds ($13,660,000) by December 31, 2000.  100% of award for 90% spend or commit;  70% of award for 70% spend or commit.  See end note (6).</t>
  </si>
  <si>
    <t>Spend or commit at least 60% of Large SPC, Small Business SPC, and Express Efficiency implementation funds ($10,430,000) by December 31, 2000.   100% of award for 90% spend or commit.  60% of award for 60% spend or commit.   See CPUC Note 4.  Also, see end note (6).</t>
  </si>
  <si>
    <t xml:space="preserve">Document with end of year list of projects with expenditures and commitments by program, and a summary of Express Efficiency applications (customer identification, location, incentive amounts).  </t>
  </si>
  <si>
    <t>Spend or commit at least 90% of Large SPC implementation funds ($5,800,000) by December 31, 2000.  100% of award for 90% spend or commit;  70% of award for 70% spend or commit.  See end note (6).</t>
  </si>
  <si>
    <t>Identify and describe test methods. Document submission of test methods to ASTM.  Track and document energy savings planned in response to use of food service equipment test reports and information by target audience.</t>
  </si>
  <si>
    <t>Document with end of year list of projects with expenditures and commitments, and a summary of Express Efficiency and Savings By Design applications (customer identification, location, incentive amounts).</t>
  </si>
  <si>
    <t>Note (2):  The notes below refer to previous PG&amp;E filings.</t>
  </si>
  <si>
    <t>Superseded by CPUC Notes 3, 4, 5.</t>
  </si>
  <si>
    <t>Train at least 500 for decision makers &amp; design professionals in integrated building design tools from EDR pgm &amp; demonstrate that 35% understand key concept from training &amp; that 20% of the trainees intend to use these concepts in their business practice.</t>
  </si>
  <si>
    <t>Provide outline of program and course content, timing dates and target audience and attendance by seminar.  Document and provide data and analysis of exit assessment.</t>
  </si>
  <si>
    <t>PY2001-      Survey of  PY 2000 Education Services Participants</t>
  </si>
  <si>
    <t>Possible milestone for PY2001- Survey to determine sustained used of EDR tools and resources by 15% of program participants or 10% of program participants</t>
  </si>
  <si>
    <t>Subtotal Commercial New Construction</t>
  </si>
  <si>
    <t>Program:  Industrial &amp; Agricultural New Construction</t>
  </si>
  <si>
    <t>Overall Objective: To take steps towards competitors adopting energy efficiency as competitive strategies.</t>
  </si>
  <si>
    <t>NC7</t>
  </si>
  <si>
    <t>Targeted Information  (2)</t>
  </si>
  <si>
    <t>Pilot project performance analyses not yet complete.</t>
  </si>
  <si>
    <t xml:space="preserve">1) Complete 2 performance analyses and show at least 15% of industry participants were impressed with the study and plan to use it in future decision making about equipment, design or operations.  This qualifies PG&amp;E for 85% of the award;  </t>
  </si>
  <si>
    <t>Provide documentation and analyses.  Dates, times of participation or attendance and responses to perf. analyses.</t>
  </si>
  <si>
    <t>2) Complete 3 project performance analyses and show at least 15% as described in part 1.  This qualifies PG&amp;E for 100% of the award.</t>
  </si>
  <si>
    <t>Subtotal Ind &amp; Ag New Construction</t>
  </si>
  <si>
    <t xml:space="preserve">Program:  Codes &amp; Standards Support &amp; Local Government Initiatives </t>
  </si>
  <si>
    <t>Overall Objective:  To influence improvement in energy efficiency codes &amp; standards.</t>
  </si>
  <si>
    <t>NC8</t>
  </si>
  <si>
    <t xml:space="preserve">Codes &amp; Standards </t>
  </si>
  <si>
    <t>1999 statewide codes &amp; standards baseline study</t>
  </si>
  <si>
    <t>Technical revision of case studies to respond to concerns of key constituents and public workshop consensus building process:   1) 6 case studies (technical arguments for code improvement) revised from 1999 version to consider concerns of</t>
  </si>
  <si>
    <t>For part 1) Provide revised case studies.  Provide a workshop summary containing key constituent concerns.    For part 2) Provide dates, times and list of consensus building meetings.</t>
  </si>
  <si>
    <t>key interested parties for 50% of award;   2) Commence (completion expected in 2001) public consensus building process where aggressive standards improvement will be advocated for 100% of award.</t>
  </si>
  <si>
    <t>Local Government Initiatives</t>
  </si>
  <si>
    <t>Subtotal Codes &amp; Standards, Local Gov't</t>
  </si>
  <si>
    <t>NC9</t>
  </si>
  <si>
    <t xml:space="preserve">Savings By Design (SBD)   (2)                                   </t>
  </si>
  <si>
    <t>Spend or commit 90% of the Savings By Design program area budget ($6,680,000) by year end.  See Note 3.</t>
  </si>
  <si>
    <t>Provide documentation about spent and commited funds through end of year.  Split milestone from original NC3. SEE CPUC Note 3.</t>
  </si>
  <si>
    <t>Split milestone from original NC3. SEE CPUC Note 3. Add 400,000 from NC3.</t>
  </si>
  <si>
    <t>Total New Construction Performance Award</t>
  </si>
  <si>
    <t>Note (2) :</t>
  </si>
  <si>
    <t>Note (3):</t>
  </si>
  <si>
    <t xml:space="preserve">            Performance Award  (cap at 7%)</t>
  </si>
  <si>
    <t xml:space="preserve">           P</t>
  </si>
  <si>
    <t>Code</t>
  </si>
  <si>
    <t>Program Element (Budget)</t>
  </si>
  <si>
    <t>Baseline</t>
  </si>
  <si>
    <t>Performance Award Milestone</t>
  </si>
  <si>
    <t>Mile-stone Type</t>
  </si>
  <si>
    <t>Verification Requirement</t>
  </si>
  <si>
    <t>CPUC Change</t>
  </si>
  <si>
    <t>B</t>
  </si>
  <si>
    <t>P</t>
  </si>
  <si>
    <t>M</t>
  </si>
  <si>
    <t>A</t>
  </si>
  <si>
    <t>Total</t>
  </si>
  <si>
    <t>Number of remodeling and renovation projects utilizing Whole Building Approach in PY 2000 Savings By Design compared to PY1999 Savings By Design</t>
  </si>
  <si>
    <t>Potential milestone for PY2001</t>
  </si>
  <si>
    <t>N/A</t>
  </si>
  <si>
    <t>Award %</t>
  </si>
  <si>
    <t>Spending %</t>
  </si>
  <si>
    <t xml:space="preserve">P </t>
  </si>
  <si>
    <t>A  (1)</t>
  </si>
  <si>
    <t>Program Area:  NonResidential</t>
  </si>
  <si>
    <t>Program:  Large Comprehensive Retrofit</t>
  </si>
  <si>
    <t>NR1</t>
  </si>
  <si>
    <t xml:space="preserve">Financial Incentives (Large SPC)                  Budget: $14,800,000   (2)                     </t>
  </si>
  <si>
    <t>PY2000 program budget</t>
  </si>
  <si>
    <t>Document with end of year list of projects with expenditures and commitments, and a summary of Express Efficiency applications (customer identification, location, incentive amounts).</t>
  </si>
  <si>
    <t>Proportion sliding scale 100% for 90% to 70% for 70%. SEE End Note (3)</t>
  </si>
  <si>
    <t>NR2</t>
  </si>
  <si>
    <t>The number of third party EESP's who sponsored projects in the 1999 Large SPC program (37 as of February 2000)</t>
  </si>
  <si>
    <t>Increase third party service providers participating in LgSPC by 8 providers for 100% award, by 5 providers for 70% of award.  New sponsors will provide a min. of 1,600,000 kwh or 160,000 therms.</t>
  </si>
  <si>
    <t>Identify the number of 3rd Party EESPs as of 12/21/99.  Increase by at least 8 for 100% of award; 5 for 70% of award.</t>
  </si>
  <si>
    <t>Increase number of EESP providers by at least 8 for 100% of award; 5 for 70% of award.</t>
  </si>
  <si>
    <t>NR3</t>
  </si>
  <si>
    <t>1998 SPC pre and post installation inspections averaged less than 45 days during 1999</t>
  </si>
  <si>
    <t>Conduct pre and post installation inspections for 1999 and 2000 Large SPC within a simple average of 15-30 working days following receipt of a complete submittal (100% of award for 0-15 working days, 70% of award for 16-30 working days).</t>
  </si>
  <si>
    <t>Document with PY99 and PY00 inspections and days per inspection type.</t>
  </si>
  <si>
    <t>Information and Education (EERC, PowerPAct)  Budget: $900,000</t>
  </si>
  <si>
    <t>NR4</t>
  </si>
  <si>
    <t xml:space="preserve">Tools, Demonstration and Design Assistance (PEC, Daylighting, Lighting, CoolTools, Emerging Technologies </t>
  </si>
  <si>
    <t xml:space="preserve">In 1998 there were approximately 2000 attendees registered for classes.   </t>
  </si>
  <si>
    <t>Award for PG&amp;E NR1, NR21</t>
  </si>
  <si>
    <t>Award for PG&amp;E NR9</t>
  </si>
  <si>
    <t>Spending%</t>
  </si>
  <si>
    <t>Award for PG&amp;E NR27</t>
  </si>
  <si>
    <t>Total Nonres Performance Award</t>
  </si>
  <si>
    <t xml:space="preserve">                                                                           Table TA 6.3  -  Nonresidential</t>
  </si>
  <si>
    <t xml:space="preserve">                                                   Table TA 6.4  -  New Construction</t>
  </si>
  <si>
    <t xml:space="preserve">                                     than required by current code (Title 24).</t>
  </si>
  <si>
    <t xml:space="preserve">Overall Objective:  To transform the residential new construction market to one in which consumers demand and the market delivers homes which are more energy efficient </t>
  </si>
  <si>
    <t xml:space="preserve">                                 by impacting the decisions and actions of building designers, developers, builders, owners, and lendors.</t>
  </si>
  <si>
    <t>Overall Objective:  Savings By Design is a statewide program designed to transform energy-efficiency investment behavior in the commercial new construction market</t>
  </si>
  <si>
    <t>funds, the award will be linearly interpolated based on the achieved level of spending (including commitments).  No award until 70% is reached.  Full award once 90% is reached.</t>
  </si>
  <si>
    <t>Aggressive Implementation award for milestones in New Construction program area:  if spending (including commitments) is between 70% and 90% of authorized program</t>
  </si>
  <si>
    <t>clarifications of other changes to the Residential New Construction milestones:  Targeted Customer Promotion and Infrastructure Development/Market Leader Incentives.</t>
  </si>
  <si>
    <t xml:space="preserve">Includes New Construction Programs milestones agreed in CEC and PG&amp;E Case Management agreements, Exhibit PG&amp;E-126.  Also, see Attachment A on page 10-28 for </t>
  </si>
  <si>
    <t>performance cap.  NC9 award is interpolated based on the achieved level of spending and commitments.  No award until 70% is reached.  Full award for 90% spending.</t>
  </si>
  <si>
    <t xml:space="preserve">Split Milestone for Savings by Design.  NC3 award is modified as an activity.  NC9 is added as Aggressive Implementation.  Both have been maintained at the original 11% </t>
  </si>
  <si>
    <t xml:space="preserve">                                    equipment.</t>
  </si>
  <si>
    <t xml:space="preserve">Overall Objective:  To influence customers and trade professionals to make energy efficiency a higher priority when designing, specifying, buying, operating and maintaining </t>
  </si>
  <si>
    <t>Overall Objective:  To influence small to medium-sized commercial market to pursue energy effficiency opportunities, particularly commercial lighting and air conditioning</t>
  </si>
  <si>
    <t xml:space="preserve">                               retrofits and renovations.</t>
  </si>
  <si>
    <t xml:space="preserve">  Nonres Total Budget</t>
  </si>
  <si>
    <t xml:space="preserve">                              sizing, and selection.</t>
  </si>
  <si>
    <t xml:space="preserve">Overall Objectives: Improve the efficiency rating of replacement motors, including those used in fan and pump applications; and promote optimal motor system operation, </t>
  </si>
  <si>
    <t>Overall Objective: To influence the decision-making process used by buyers and sellers of equipment purchased and installed as part of the normal replacement cycle,</t>
  </si>
  <si>
    <t>as existing equipment nears or reaches the end of useful life, and for emergency replacement.</t>
  </si>
  <si>
    <t>Overall Objective:  To transform markets for retrofit efficiency investments among small commercial, industrial, and agricultural customers.</t>
  </si>
  <si>
    <t>Overall Objective: To influence the key market actors to pursue energy efficiency opportunities through an integrated series of components.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</si>
</sst>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00_);_(* \(#,##0.000\);_(* &quot;-&quot;??_);_(@_)"/>
    <numFmt numFmtId="168" formatCode="_(* #,##0.0000_);_(* \(#,##0.0000\);_(* &quot;-&quot;??_);_(@_)"/>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_(* #,##0.0_);_(* \(#,##0.0\);_(* &quot;-&quot;?_);_(@_)"/>
    <numFmt numFmtId="174" formatCode="&quot;$&quot;#,##0"/>
    <numFmt numFmtId="175" formatCode="0.0"/>
  </numFmts>
  <fonts count="5">
    <font>
      <sz val="10"/>
      <name val="Arial"/>
      <family val="0"/>
    </font>
    <font>
      <sz val="10"/>
      <name val="Times New Roman"/>
      <family val="1"/>
    </font>
    <font>
      <i/>
      <sz val="10"/>
      <name val="Times New Roman"/>
      <family val="1"/>
    </font>
    <font>
      <sz val="10"/>
      <color indexed="8"/>
      <name val="Times New Roman"/>
      <family val="1"/>
    </font>
    <font>
      <i/>
      <sz val="10"/>
      <color indexed="8"/>
      <name val="Times New Roman"/>
      <family val="1"/>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style="thin"/>
      <right style="thin"/>
      <top>
        <color indexed="63"/>
      </top>
      <bottom style="double"/>
    </border>
    <border>
      <left>
        <color indexed="63"/>
      </left>
      <right style="thin"/>
      <top style="thin"/>
      <bottom style="double"/>
    </border>
    <border>
      <left>
        <color indexed="63"/>
      </left>
      <right>
        <color indexed="63"/>
      </right>
      <top style="thin"/>
      <bottom style="double"/>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1" fillId="0" borderId="0" xfId="0" applyFont="1" applyAlignment="1">
      <alignment/>
    </xf>
    <xf numFmtId="174" fontId="1" fillId="2" borderId="1" xfId="0" applyNumberFormat="1" applyFont="1" applyFill="1" applyBorder="1" applyAlignment="1">
      <alignment/>
    </xf>
    <xf numFmtId="0" fontId="1" fillId="2" borderId="2" xfId="0" applyFont="1" applyFill="1" applyBorder="1" applyAlignment="1">
      <alignment/>
    </xf>
    <xf numFmtId="174" fontId="1" fillId="2" borderId="2" xfId="0" applyNumberFormat="1" applyFont="1" applyFill="1" applyBorder="1" applyAlignment="1">
      <alignment/>
    </xf>
    <xf numFmtId="174" fontId="1" fillId="2" borderId="0" xfId="0" applyNumberFormat="1" applyFont="1" applyFill="1" applyBorder="1" applyAlignment="1">
      <alignment/>
    </xf>
    <xf numFmtId="174" fontId="1" fillId="2" borderId="3" xfId="0" applyNumberFormat="1" applyFont="1" applyFill="1" applyBorder="1" applyAlignment="1">
      <alignment/>
    </xf>
    <xf numFmtId="174" fontId="1" fillId="2" borderId="0" xfId="0" applyNumberFormat="1" applyFont="1" applyFill="1" applyAlignment="1">
      <alignment/>
    </xf>
    <xf numFmtId="174" fontId="1" fillId="2" borderId="4" xfId="0" applyNumberFormat="1" applyFont="1" applyFill="1" applyBorder="1" applyAlignment="1">
      <alignment/>
    </xf>
    <xf numFmtId="0" fontId="1" fillId="2" borderId="0" xfId="0" applyFont="1" applyFill="1" applyAlignment="1">
      <alignment/>
    </xf>
    <xf numFmtId="0" fontId="1" fillId="0" borderId="0" xfId="0" applyFont="1" applyAlignment="1">
      <alignment vertical="top"/>
    </xf>
    <xf numFmtId="0" fontId="1" fillId="2" borderId="0" xfId="0" applyFont="1" applyFill="1"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174" fontId="1" fillId="2" borderId="0" xfId="0" applyNumberFormat="1" applyFont="1" applyFill="1" applyAlignment="1">
      <alignment vertical="top" wrapText="1"/>
    </xf>
    <xf numFmtId="174" fontId="1" fillId="2" borderId="0" xfId="0" applyNumberFormat="1" applyFont="1" applyFill="1" applyAlignment="1">
      <alignment vertical="top"/>
    </xf>
    <xf numFmtId="6" fontId="1" fillId="2" borderId="0" xfId="0" applyNumberFormat="1" applyFont="1" applyFill="1" applyAlignment="1">
      <alignment vertical="top"/>
    </xf>
    <xf numFmtId="0" fontId="1" fillId="0" borderId="0" xfId="0" applyFont="1" applyFill="1" applyAlignment="1">
      <alignment horizontal="left" vertical="top" wrapText="1"/>
    </xf>
    <xf numFmtId="0" fontId="1" fillId="0" borderId="0" xfId="0" applyFont="1" applyAlignment="1">
      <alignment vertical="top" wrapText="1"/>
    </xf>
    <xf numFmtId="174" fontId="1" fillId="0" borderId="0" xfId="0" applyNumberFormat="1" applyFont="1" applyAlignment="1">
      <alignment vertical="top" wrapText="1"/>
    </xf>
    <xf numFmtId="174" fontId="1" fillId="0" borderId="0" xfId="0" applyNumberFormat="1" applyFont="1" applyAlignment="1">
      <alignment vertical="top"/>
    </xf>
    <xf numFmtId="6" fontId="1" fillId="0" borderId="0" xfId="0" applyNumberFormat="1" applyFont="1" applyAlignment="1">
      <alignment vertical="top"/>
    </xf>
    <xf numFmtId="0" fontId="1" fillId="0" borderId="0" xfId="0" applyFont="1" applyBorder="1" applyAlignment="1">
      <alignment vertical="top"/>
    </xf>
    <xf numFmtId="0" fontId="1" fillId="0" borderId="0" xfId="0" applyFont="1" applyFill="1" applyBorder="1" applyAlignment="1">
      <alignment horizontal="left" vertical="top" wrapText="1"/>
    </xf>
    <xf numFmtId="0" fontId="1" fillId="0" borderId="0" xfId="0" applyFont="1" applyBorder="1" applyAlignment="1">
      <alignment vertical="top" wrapText="1"/>
    </xf>
    <xf numFmtId="174" fontId="1" fillId="0" borderId="0" xfId="0" applyNumberFormat="1" applyFont="1" applyBorder="1" applyAlignment="1">
      <alignment vertical="top" wrapText="1"/>
    </xf>
    <xf numFmtId="174" fontId="1" fillId="0" borderId="0" xfId="0" applyNumberFormat="1" applyFont="1" applyBorder="1" applyAlignment="1">
      <alignment vertical="top"/>
    </xf>
    <xf numFmtId="6" fontId="1" fillId="0" borderId="0" xfId="0" applyNumberFormat="1" applyFont="1" applyBorder="1" applyAlignment="1">
      <alignment vertical="top"/>
    </xf>
    <xf numFmtId="0" fontId="1" fillId="0" borderId="0" xfId="0" applyFont="1" applyBorder="1" applyAlignment="1">
      <alignment/>
    </xf>
    <xf numFmtId="0" fontId="1" fillId="2" borderId="2" xfId="0" applyFont="1" applyFill="1" applyBorder="1" applyAlignment="1">
      <alignment horizontal="center" vertical="top" wrapText="1"/>
    </xf>
    <xf numFmtId="174" fontId="1" fillId="2" borderId="2" xfId="0" applyNumberFormat="1" applyFont="1" applyFill="1" applyBorder="1" applyAlignment="1">
      <alignment horizontal="center" vertical="top" wrapText="1"/>
    </xf>
    <xf numFmtId="0" fontId="1" fillId="2" borderId="2" xfId="0" applyFont="1" applyFill="1" applyBorder="1" applyAlignment="1">
      <alignment horizontal="left" vertical="top" wrapText="1"/>
    </xf>
    <xf numFmtId="174" fontId="1" fillId="2" borderId="5" xfId="0" applyNumberFormat="1" applyFont="1" applyFill="1" applyBorder="1" applyAlignment="1">
      <alignment horizontal="left" vertical="top"/>
    </xf>
    <xf numFmtId="174" fontId="1" fillId="2" borderId="6" xfId="0" applyNumberFormat="1" applyFont="1" applyFill="1" applyBorder="1" applyAlignment="1">
      <alignment vertical="top" wrapText="1"/>
    </xf>
    <xf numFmtId="174" fontId="1" fillId="2" borderId="7" xfId="0" applyNumberFormat="1" applyFont="1" applyFill="1" applyBorder="1" applyAlignment="1">
      <alignment vertical="top" wrapText="1"/>
    </xf>
    <xf numFmtId="6" fontId="1" fillId="2" borderId="0" xfId="0" applyNumberFormat="1" applyFont="1" applyFill="1" applyAlignment="1">
      <alignment vertical="top" wrapText="1"/>
    </xf>
    <xf numFmtId="0" fontId="1" fillId="2" borderId="0" xfId="0" applyFont="1" applyFill="1" applyAlignment="1">
      <alignment wrapText="1"/>
    </xf>
    <xf numFmtId="174" fontId="1" fillId="2" borderId="0" xfId="0" applyNumberFormat="1" applyFont="1" applyFill="1" applyBorder="1" applyAlignment="1">
      <alignment horizontal="center" vertical="top"/>
    </xf>
    <xf numFmtId="0" fontId="1" fillId="2" borderId="0" xfId="0" applyFont="1" applyFill="1" applyBorder="1" applyAlignment="1">
      <alignment horizontal="left" vertical="top" wrapText="1"/>
    </xf>
    <xf numFmtId="0" fontId="1" fillId="2" borderId="0" xfId="0" applyFont="1" applyFill="1" applyBorder="1" applyAlignment="1">
      <alignment horizontal="center" vertical="top" wrapText="1"/>
    </xf>
    <xf numFmtId="6" fontId="1" fillId="2" borderId="2" xfId="0" applyNumberFormat="1" applyFont="1" applyFill="1" applyBorder="1" applyAlignment="1">
      <alignment horizontal="center" vertical="top" wrapText="1"/>
    </xf>
    <xf numFmtId="174" fontId="1" fillId="2" borderId="0" xfId="0" applyNumberFormat="1" applyFont="1" applyFill="1" applyBorder="1" applyAlignment="1">
      <alignment horizontal="centerContinuous" vertical="top" wrapText="1"/>
    </xf>
    <xf numFmtId="0" fontId="1" fillId="2" borderId="0" xfId="0" applyFont="1" applyFill="1" applyBorder="1" applyAlignment="1">
      <alignment vertical="top" wrapText="1"/>
    </xf>
    <xf numFmtId="174" fontId="1" fillId="2" borderId="0" xfId="0" applyNumberFormat="1" applyFont="1" applyFill="1" applyBorder="1" applyAlignment="1">
      <alignment vertical="top" wrapText="1"/>
    </xf>
    <xf numFmtId="6" fontId="1" fillId="2" borderId="0" xfId="0" applyNumberFormat="1" applyFont="1" applyFill="1" applyBorder="1" applyAlignment="1">
      <alignment vertical="top" wrapText="1"/>
    </xf>
    <xf numFmtId="0" fontId="1" fillId="2" borderId="0" xfId="0" applyFont="1" applyFill="1" applyBorder="1" applyAlignment="1">
      <alignment wrapText="1"/>
    </xf>
    <xf numFmtId="174" fontId="1" fillId="0" borderId="1" xfId="0" applyNumberFormat="1" applyFont="1" applyBorder="1" applyAlignment="1">
      <alignment horizontal="left" vertical="top" wrapText="1"/>
    </xf>
    <xf numFmtId="0" fontId="1" fillId="2" borderId="2" xfId="0" applyFont="1" applyFill="1" applyBorder="1" applyAlignment="1">
      <alignment vertical="top" wrapText="1"/>
    </xf>
    <xf numFmtId="0" fontId="1" fillId="2" borderId="1" xfId="0" applyFont="1" applyFill="1" applyBorder="1" applyAlignment="1">
      <alignment horizontal="centerContinuous" vertical="top" wrapText="1"/>
    </xf>
    <xf numFmtId="174" fontId="1" fillId="2" borderId="1" xfId="0" applyNumberFormat="1" applyFont="1" applyFill="1" applyBorder="1" applyAlignment="1">
      <alignment vertical="top"/>
    </xf>
    <xf numFmtId="174" fontId="1" fillId="2" borderId="1" xfId="0" applyNumberFormat="1" applyFont="1" applyFill="1" applyBorder="1" applyAlignment="1">
      <alignment horizontal="center" vertical="top" wrapText="1"/>
    </xf>
    <xf numFmtId="6" fontId="1" fillId="2" borderId="5" xfId="0" applyNumberFormat="1" applyFont="1" applyFill="1" applyBorder="1" applyAlignment="1">
      <alignment vertical="top"/>
    </xf>
    <xf numFmtId="0" fontId="1" fillId="0" borderId="2" xfId="0" applyFont="1" applyBorder="1" applyAlignment="1">
      <alignment vertical="top" wrapText="1"/>
    </xf>
    <xf numFmtId="174" fontId="1" fillId="0" borderId="2" xfId="17" applyNumberFormat="1" applyFont="1" applyBorder="1" applyAlignment="1">
      <alignmen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174" fontId="1" fillId="2" borderId="2" xfId="0" applyNumberFormat="1" applyFont="1" applyFill="1" applyBorder="1" applyAlignment="1">
      <alignment vertical="top" wrapText="1"/>
    </xf>
    <xf numFmtId="174" fontId="1" fillId="2" borderId="2" xfId="0" applyNumberFormat="1" applyFont="1" applyFill="1" applyBorder="1" applyAlignment="1">
      <alignment vertical="top"/>
    </xf>
    <xf numFmtId="174" fontId="1" fillId="0" borderId="2" xfId="0" applyNumberFormat="1" applyFont="1" applyBorder="1" applyAlignment="1">
      <alignment vertical="top" wrapText="1"/>
    </xf>
    <xf numFmtId="0" fontId="1" fillId="2" borderId="2" xfId="0" applyFont="1" applyFill="1" applyBorder="1" applyAlignment="1">
      <alignment horizontal="centerContinuous" vertical="top" wrapText="1"/>
    </xf>
    <xf numFmtId="0" fontId="1" fillId="0" borderId="7" xfId="0" applyFont="1" applyBorder="1" applyAlignment="1">
      <alignment/>
    </xf>
    <xf numFmtId="0" fontId="1" fillId="0" borderId="2" xfId="0" applyFont="1" applyBorder="1" applyAlignment="1">
      <alignment/>
    </xf>
    <xf numFmtId="174" fontId="1" fillId="0" borderId="8" xfId="0" applyNumberFormat="1" applyFont="1" applyBorder="1" applyAlignment="1">
      <alignment horizontal="left" vertical="top" wrapText="1"/>
    </xf>
    <xf numFmtId="0" fontId="1" fillId="2" borderId="8" xfId="0" applyFont="1" applyFill="1" applyBorder="1" applyAlignment="1">
      <alignment vertical="top" wrapText="1"/>
    </xf>
    <xf numFmtId="6" fontId="1" fillId="2" borderId="9" xfId="0" applyNumberFormat="1" applyFont="1" applyFill="1" applyBorder="1" applyAlignment="1">
      <alignment vertical="top"/>
    </xf>
    <xf numFmtId="174" fontId="1" fillId="0" borderId="8" xfId="17" applyNumberFormat="1" applyFont="1" applyBorder="1" applyAlignment="1">
      <alignment vertical="top"/>
    </xf>
    <xf numFmtId="0" fontId="1" fillId="0" borderId="1" xfId="0" applyFont="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horizontal="center" vertical="top" wrapText="1"/>
    </xf>
    <xf numFmtId="174" fontId="1" fillId="2" borderId="8" xfId="0" applyNumberFormat="1" applyFont="1" applyFill="1" applyBorder="1" applyAlignment="1">
      <alignment horizontal="center" vertical="top" wrapText="1"/>
    </xf>
    <xf numFmtId="174" fontId="1" fillId="2" borderId="8" xfId="0" applyNumberFormat="1" applyFont="1" applyFill="1" applyBorder="1" applyAlignment="1">
      <alignment vertical="top"/>
    </xf>
    <xf numFmtId="6" fontId="1" fillId="2" borderId="10" xfId="0" applyNumberFormat="1" applyFont="1" applyFill="1" applyBorder="1" applyAlignment="1">
      <alignment vertical="top"/>
    </xf>
    <xf numFmtId="174" fontId="1" fillId="0" borderId="11" xfId="17" applyNumberFormat="1" applyFont="1" applyBorder="1" applyAlignment="1">
      <alignment vertical="top"/>
    </xf>
    <xf numFmtId="0" fontId="1" fillId="2" borderId="11" xfId="0" applyFont="1" applyFill="1" applyBorder="1" applyAlignment="1">
      <alignment vertical="top" wrapText="1"/>
    </xf>
    <xf numFmtId="0" fontId="1" fillId="2" borderId="11" xfId="0" applyFont="1" applyFill="1" applyBorder="1" applyAlignment="1">
      <alignment horizontal="center" vertical="top" wrapText="1"/>
    </xf>
    <xf numFmtId="174" fontId="1" fillId="2" borderId="11" xfId="0" applyNumberFormat="1" applyFont="1" applyFill="1" applyBorder="1" applyAlignment="1">
      <alignment horizontal="center" vertical="top" wrapText="1"/>
    </xf>
    <xf numFmtId="174" fontId="1" fillId="2" borderId="11" xfId="0" applyNumberFormat="1" applyFont="1" applyFill="1" applyBorder="1" applyAlignment="1">
      <alignment vertical="top"/>
    </xf>
    <xf numFmtId="6" fontId="1" fillId="2" borderId="12" xfId="0" applyNumberFormat="1" applyFont="1" applyFill="1" applyBorder="1" applyAlignment="1">
      <alignment vertical="top"/>
    </xf>
    <xf numFmtId="0" fontId="1" fillId="0" borderId="11" xfId="0" applyFont="1" applyBorder="1" applyAlignment="1">
      <alignment vertical="top" wrapText="1"/>
    </xf>
    <xf numFmtId="0" fontId="1" fillId="0" borderId="13" xfId="0" applyFont="1" applyBorder="1" applyAlignment="1">
      <alignment vertical="top"/>
    </xf>
    <xf numFmtId="0" fontId="1" fillId="0" borderId="13" xfId="0" applyFont="1" applyBorder="1" applyAlignment="1">
      <alignment/>
    </xf>
    <xf numFmtId="0" fontId="1" fillId="2" borderId="13" xfId="0" applyFont="1" applyFill="1" applyBorder="1" applyAlignment="1">
      <alignment horizontal="left" vertical="top" wrapText="1"/>
    </xf>
    <xf numFmtId="174" fontId="1" fillId="0" borderId="0" xfId="17" applyNumberFormat="1" applyFont="1" applyBorder="1" applyAlignment="1">
      <alignment vertical="top"/>
    </xf>
    <xf numFmtId="0" fontId="1" fillId="2" borderId="0" xfId="0" applyFont="1" applyFill="1" applyBorder="1" applyAlignment="1">
      <alignment horizontal="right" vertical="top" wrapText="1"/>
    </xf>
    <xf numFmtId="174" fontId="1" fillId="2" borderId="0" xfId="0" applyNumberFormat="1" applyFont="1" applyFill="1" applyBorder="1" applyAlignment="1">
      <alignment vertical="top"/>
    </xf>
    <xf numFmtId="9" fontId="1" fillId="2" borderId="0" xfId="0" applyNumberFormat="1" applyFont="1" applyFill="1" applyBorder="1" applyAlignment="1">
      <alignment vertical="top"/>
    </xf>
    <xf numFmtId="6" fontId="1" fillId="2" borderId="0" xfId="0" applyNumberFormat="1" applyFont="1" applyFill="1" applyBorder="1" applyAlignment="1">
      <alignment vertical="top"/>
    </xf>
    <xf numFmtId="174" fontId="1" fillId="0" borderId="2" xfId="0" applyNumberFormat="1" applyFont="1" applyBorder="1" applyAlignment="1">
      <alignment horizontal="left" vertical="top" wrapText="1"/>
    </xf>
    <xf numFmtId="174" fontId="1" fillId="0" borderId="2" xfId="17" applyNumberFormat="1" applyFont="1" applyBorder="1" applyAlignment="1">
      <alignment horizontal="left" vertical="top"/>
    </xf>
    <xf numFmtId="174" fontId="1" fillId="2" borderId="2" xfId="0" applyNumberFormat="1" applyFont="1" applyFill="1" applyBorder="1" applyAlignment="1">
      <alignment horizontal="right" vertical="top" wrapText="1"/>
    </xf>
    <xf numFmtId="174" fontId="1" fillId="0" borderId="1" xfId="17" applyNumberFormat="1" applyFont="1" applyBorder="1" applyAlignment="1">
      <alignment vertical="top"/>
    </xf>
    <xf numFmtId="174" fontId="1" fillId="2" borderId="1" xfId="0" applyNumberFormat="1" applyFont="1" applyFill="1" applyBorder="1" applyAlignment="1">
      <alignment vertical="top" wrapText="1"/>
    </xf>
    <xf numFmtId="0" fontId="1" fillId="2" borderId="8" xfId="0" applyFont="1" applyFill="1" applyBorder="1" applyAlignment="1">
      <alignment horizontal="centerContinuous" vertical="top" wrapText="1"/>
    </xf>
    <xf numFmtId="174" fontId="1" fillId="2" borderId="11" xfId="0" applyNumberFormat="1" applyFont="1" applyFill="1" applyBorder="1" applyAlignment="1">
      <alignment vertical="top" wrapText="1"/>
    </xf>
    <xf numFmtId="174" fontId="1" fillId="0" borderId="1" xfId="0" applyNumberFormat="1" applyFont="1" applyBorder="1" applyAlignment="1">
      <alignment horizontal="center" vertical="top" wrapText="1"/>
    </xf>
    <xf numFmtId="174" fontId="1" fillId="0" borderId="4" xfId="17" applyNumberFormat="1" applyFont="1" applyBorder="1" applyAlignment="1">
      <alignment vertical="top"/>
    </xf>
    <xf numFmtId="0" fontId="1" fillId="2" borderId="4" xfId="0" applyFont="1" applyFill="1" applyBorder="1" applyAlignment="1">
      <alignment horizontal="left" vertical="top" wrapText="1"/>
    </xf>
    <xf numFmtId="0" fontId="1" fillId="2" borderId="4" xfId="0" applyFont="1" applyFill="1" applyBorder="1" applyAlignment="1">
      <alignment vertical="top" wrapText="1"/>
    </xf>
    <xf numFmtId="0" fontId="1" fillId="2" borderId="4" xfId="0" applyFont="1" applyFill="1" applyBorder="1" applyAlignment="1">
      <alignment horizontal="center" vertical="top" wrapText="1"/>
    </xf>
    <xf numFmtId="174" fontId="1" fillId="2" borderId="4" xfId="0" applyNumberFormat="1" applyFont="1" applyFill="1" applyBorder="1" applyAlignment="1">
      <alignment vertical="top" wrapText="1"/>
    </xf>
    <xf numFmtId="174" fontId="1" fillId="2" borderId="4" xfId="0" applyNumberFormat="1" applyFont="1" applyFill="1" applyBorder="1" applyAlignment="1">
      <alignment vertical="top"/>
    </xf>
    <xf numFmtId="6" fontId="1" fillId="2" borderId="14" xfId="0" applyNumberFormat="1" applyFont="1" applyFill="1" applyBorder="1" applyAlignment="1">
      <alignment vertical="top"/>
    </xf>
    <xf numFmtId="9" fontId="1" fillId="2" borderId="0" xfId="0" applyNumberFormat="1" applyFont="1" applyFill="1" applyBorder="1" applyAlignment="1">
      <alignment vertical="top" wrapText="1"/>
    </xf>
    <xf numFmtId="0" fontId="1" fillId="2" borderId="6"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centerContinuous" vertical="top" wrapText="1"/>
    </xf>
    <xf numFmtId="0" fontId="1" fillId="0" borderId="15" xfId="0" applyFont="1" applyBorder="1" applyAlignment="1">
      <alignment vertical="top"/>
    </xf>
    <xf numFmtId="0" fontId="1" fillId="2" borderId="4" xfId="0" applyFont="1" applyFill="1" applyBorder="1" applyAlignment="1">
      <alignment horizontal="centerContinuous" vertical="top" wrapText="1"/>
    </xf>
    <xf numFmtId="10" fontId="1" fillId="2" borderId="0" xfId="0" applyNumberFormat="1" applyFont="1" applyFill="1" applyBorder="1" applyAlignment="1">
      <alignment vertical="top"/>
    </xf>
    <xf numFmtId="174" fontId="1" fillId="0" borderId="4" xfId="0" applyNumberFormat="1" applyFont="1" applyBorder="1" applyAlignment="1">
      <alignment vertical="top"/>
    </xf>
    <xf numFmtId="0" fontId="1" fillId="0" borderId="3" xfId="0" applyFont="1" applyFill="1" applyBorder="1" applyAlignment="1">
      <alignment vertical="top" wrapText="1"/>
    </xf>
    <xf numFmtId="174" fontId="1" fillId="2" borderId="5" xfId="0" applyNumberFormat="1" applyFont="1" applyFill="1" applyBorder="1" applyAlignment="1">
      <alignment vertical="top"/>
    </xf>
    <xf numFmtId="174" fontId="1" fillId="0" borderId="2" xfId="0" applyNumberFormat="1" applyFont="1" applyBorder="1" applyAlignment="1">
      <alignment vertical="top"/>
    </xf>
    <xf numFmtId="6" fontId="1" fillId="2" borderId="6" xfId="0" applyNumberFormat="1" applyFont="1" applyFill="1" applyBorder="1" applyAlignment="1">
      <alignment vertical="top"/>
    </xf>
    <xf numFmtId="174" fontId="1" fillId="0" borderId="2" xfId="0" applyNumberFormat="1" applyFont="1" applyBorder="1" applyAlignment="1">
      <alignment horizontal="center" vertical="top"/>
    </xf>
    <xf numFmtId="0" fontId="1" fillId="0" borderId="2" xfId="0" applyFont="1" applyFill="1" applyBorder="1" applyAlignment="1">
      <alignment vertical="top" wrapText="1"/>
    </xf>
    <xf numFmtId="0" fontId="1" fillId="0" borderId="1" xfId="0" applyFont="1" applyBorder="1" applyAlignment="1">
      <alignment horizontal="centerContinuous" vertical="top" wrapText="1"/>
    </xf>
    <xf numFmtId="174" fontId="1" fillId="0" borderId="4" xfId="0" applyNumberFormat="1" applyFont="1" applyBorder="1" applyAlignment="1">
      <alignment horizontal="center" vertical="top"/>
    </xf>
    <xf numFmtId="174" fontId="1" fillId="2" borderId="14" xfId="0" applyNumberFormat="1" applyFont="1" applyFill="1" applyBorder="1" applyAlignment="1">
      <alignment vertical="top"/>
    </xf>
    <xf numFmtId="174" fontId="1" fillId="0" borderId="0" xfId="17" applyNumberFormat="1" applyFont="1" applyBorder="1" applyAlignment="1">
      <alignment horizontal="center" vertical="top"/>
    </xf>
    <xf numFmtId="174" fontId="1" fillId="0" borderId="0" xfId="17" applyNumberFormat="1" applyFont="1" applyAlignment="1">
      <alignment vertical="top"/>
    </xf>
    <xf numFmtId="0" fontId="1" fillId="2" borderId="0" xfId="0" applyFont="1" applyFill="1" applyAlignment="1">
      <alignment horizontal="right" vertical="top" wrapText="1"/>
    </xf>
    <xf numFmtId="10" fontId="1" fillId="2" borderId="0" xfId="0" applyNumberFormat="1" applyFont="1" applyFill="1" applyAlignment="1">
      <alignment vertical="top"/>
    </xf>
    <xf numFmtId="10" fontId="1" fillId="2" borderId="0" xfId="0" applyNumberFormat="1" applyFont="1" applyFill="1" applyAlignment="1">
      <alignment vertical="top" wrapText="1"/>
    </xf>
    <xf numFmtId="0" fontId="1" fillId="0" borderId="0" xfId="0" applyFont="1" applyAlignment="1">
      <alignment horizontal="center" vertical="top" wrapText="1"/>
    </xf>
    <xf numFmtId="2" fontId="1" fillId="0" borderId="0" xfId="0" applyNumberFormat="1" applyFont="1" applyAlignment="1">
      <alignment/>
    </xf>
    <xf numFmtId="0" fontId="1" fillId="0" borderId="0" xfId="0" applyFont="1" applyAlignment="1">
      <alignment horizontal="center"/>
    </xf>
    <xf numFmtId="2" fontId="1" fillId="0" borderId="0" xfId="0" applyNumberFormat="1" applyFont="1" applyAlignment="1">
      <alignment horizontal="center"/>
    </xf>
    <xf numFmtId="0" fontId="1" fillId="0" borderId="0" xfId="0" applyFont="1" applyAlignment="1">
      <alignment horizontal="left" vertical="top" wrapText="1"/>
    </xf>
    <xf numFmtId="0" fontId="2" fillId="2" borderId="2" xfId="0" applyFont="1" applyFill="1" applyBorder="1" applyAlignment="1">
      <alignment wrapText="1"/>
    </xf>
    <xf numFmtId="0" fontId="3" fillId="0" borderId="0" xfId="0" applyFont="1" applyBorder="1" applyAlignment="1">
      <alignment vertical="top"/>
    </xf>
    <xf numFmtId="0" fontId="3" fillId="0" borderId="0" xfId="0" applyFont="1" applyBorder="1" applyAlignment="1">
      <alignment/>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174" fontId="3" fillId="0" borderId="0" xfId="0" applyNumberFormat="1" applyFont="1" applyBorder="1" applyAlignment="1">
      <alignment vertical="top" wrapText="1"/>
    </xf>
    <xf numFmtId="174" fontId="3" fillId="0" borderId="0" xfId="0" applyNumberFormat="1" applyFont="1" applyBorder="1" applyAlignment="1">
      <alignment vertical="top"/>
    </xf>
    <xf numFmtId="172" fontId="3" fillId="0" borderId="0" xfId="17" applyNumberFormat="1" applyFont="1" applyBorder="1" applyAlignment="1">
      <alignment vertical="top"/>
    </xf>
    <xf numFmtId="0" fontId="3" fillId="0" borderId="0" xfId="0" applyFont="1" applyFill="1" applyBorder="1" applyAlignment="1">
      <alignment vertical="top"/>
    </xf>
    <xf numFmtId="0" fontId="3" fillId="0" borderId="0" xfId="0" applyFont="1" applyBorder="1" applyAlignment="1">
      <alignment horizontal="center" vertical="top"/>
    </xf>
    <xf numFmtId="0" fontId="3" fillId="0" borderId="0" xfId="0" applyFont="1" applyBorder="1" applyAlignment="1">
      <alignment/>
    </xf>
    <xf numFmtId="174" fontId="3" fillId="0" borderId="0" xfId="0" applyNumberFormat="1" applyFont="1" applyBorder="1" applyAlignment="1">
      <alignment horizontal="center" vertical="top"/>
    </xf>
    <xf numFmtId="6" fontId="3" fillId="0" borderId="0" xfId="0" applyNumberFormat="1" applyFont="1" applyBorder="1" applyAlignment="1">
      <alignment horizontal="center" vertical="top"/>
    </xf>
    <xf numFmtId="172" fontId="3" fillId="0" borderId="0" xfId="17" applyNumberFormat="1" applyFont="1" applyBorder="1" applyAlignment="1">
      <alignment horizontal="left" vertical="top" wrapText="1"/>
    </xf>
    <xf numFmtId="174" fontId="3" fillId="0" borderId="0" xfId="0" applyNumberFormat="1" applyFont="1" applyBorder="1" applyAlignment="1">
      <alignment horizontal="center" vertical="top" wrapText="1"/>
    </xf>
    <xf numFmtId="172" fontId="3" fillId="0" borderId="0" xfId="17" applyNumberFormat="1" applyFont="1" applyBorder="1" applyAlignment="1">
      <alignment horizontal="left" vertical="top"/>
    </xf>
    <xf numFmtId="8" fontId="3" fillId="0" borderId="0" xfId="0" applyNumberFormat="1" applyFont="1" applyBorder="1" applyAlignment="1">
      <alignment vertical="top"/>
    </xf>
    <xf numFmtId="0" fontId="3" fillId="0" borderId="0" xfId="0" applyFont="1" applyAlignment="1">
      <alignment/>
    </xf>
    <xf numFmtId="0" fontId="3" fillId="0" borderId="0" xfId="0" applyFont="1" applyFill="1" applyAlignment="1">
      <alignment/>
    </xf>
    <xf numFmtId="6" fontId="1" fillId="2" borderId="2" xfId="0" applyNumberFormat="1" applyFont="1" applyFill="1" applyBorder="1" applyAlignment="1">
      <alignment vertical="top" wrapText="1"/>
    </xf>
    <xf numFmtId="174" fontId="3" fillId="0" borderId="0" xfId="0" applyNumberFormat="1" applyFont="1" applyAlignment="1">
      <alignment vertical="top"/>
    </xf>
    <xf numFmtId="0" fontId="3" fillId="0" borderId="0" xfId="0" applyFont="1" applyAlignment="1">
      <alignment vertical="top"/>
    </xf>
    <xf numFmtId="0" fontId="3" fillId="0" borderId="0" xfId="0" applyFont="1" applyFill="1" applyBorder="1" applyAlignment="1">
      <alignment/>
    </xf>
    <xf numFmtId="0" fontId="3" fillId="2" borderId="2" xfId="0" applyFont="1" applyFill="1" applyBorder="1" applyAlignment="1">
      <alignment vertical="top" wrapText="1"/>
    </xf>
    <xf numFmtId="0" fontId="3" fillId="2" borderId="7"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6" xfId="0" applyFont="1" applyFill="1" applyBorder="1" applyAlignment="1">
      <alignment vertical="top"/>
    </xf>
    <xf numFmtId="0" fontId="3" fillId="2" borderId="6" xfId="0" applyFont="1" applyFill="1" applyBorder="1" applyAlignment="1">
      <alignment horizontal="centerContinuous" vertical="top" wrapText="1"/>
    </xf>
    <xf numFmtId="0" fontId="3" fillId="2" borderId="7" xfId="0" applyFont="1" applyFill="1" applyBorder="1" applyAlignment="1">
      <alignment vertical="top" wrapText="1"/>
    </xf>
    <xf numFmtId="0" fontId="3" fillId="2" borderId="0" xfId="0" applyFont="1" applyFill="1" applyAlignment="1">
      <alignment vertical="top" wrapText="1"/>
    </xf>
    <xf numFmtId="0" fontId="4" fillId="2" borderId="2" xfId="0" applyFont="1" applyFill="1" applyBorder="1" applyAlignment="1">
      <alignment horizontal="center" vertical="top" wrapText="1"/>
    </xf>
    <xf numFmtId="0" fontId="4" fillId="2" borderId="2"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center" wrapText="1"/>
    </xf>
    <xf numFmtId="0" fontId="3" fillId="2" borderId="11" xfId="0" applyFont="1" applyFill="1" applyBorder="1" applyAlignment="1">
      <alignment horizontal="center" wrapText="1"/>
    </xf>
    <xf numFmtId="174" fontId="3" fillId="2" borderId="2" xfId="0" applyNumberFormat="1" applyFont="1" applyFill="1" applyBorder="1" applyAlignment="1">
      <alignment horizontal="center" vertical="top" wrapText="1"/>
    </xf>
    <xf numFmtId="0" fontId="3" fillId="2" borderId="0" xfId="0" applyFont="1" applyFill="1" applyAlignment="1">
      <alignment wrapText="1"/>
    </xf>
    <xf numFmtId="0" fontId="3" fillId="2" borderId="0" xfId="0" applyFont="1" applyFill="1" applyBorder="1" applyAlignment="1">
      <alignment horizontal="centerContinuous" wrapText="1"/>
    </xf>
    <xf numFmtId="0" fontId="3" fillId="2" borderId="0" xfId="0" applyFont="1" applyFill="1" applyBorder="1" applyAlignment="1">
      <alignment wrapText="1"/>
    </xf>
    <xf numFmtId="174" fontId="3" fillId="2" borderId="0" xfId="0" applyNumberFormat="1" applyFont="1" applyFill="1" applyBorder="1" applyAlignment="1">
      <alignment vertical="top" wrapText="1"/>
    </xf>
    <xf numFmtId="0" fontId="3" fillId="0" borderId="2" xfId="0" applyFont="1" applyBorder="1" applyAlignment="1">
      <alignment vertical="top"/>
    </xf>
    <xf numFmtId="172" fontId="3" fillId="0" borderId="7" xfId="17" applyNumberFormat="1" applyFont="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172" fontId="3" fillId="0" borderId="2" xfId="0" applyNumberFormat="1" applyFont="1" applyBorder="1" applyAlignment="1">
      <alignment vertical="top" wrapText="1"/>
    </xf>
    <xf numFmtId="0" fontId="3" fillId="0" borderId="2" xfId="0" applyFont="1" applyBorder="1" applyAlignment="1">
      <alignment/>
    </xf>
    <xf numFmtId="174" fontId="3" fillId="0" borderId="5" xfId="0" applyNumberFormat="1" applyFont="1" applyBorder="1" applyAlignment="1">
      <alignment vertical="top"/>
    </xf>
    <xf numFmtId="0" fontId="3" fillId="0" borderId="11" xfId="0" applyFont="1" applyBorder="1" applyAlignment="1">
      <alignment wrapText="1"/>
    </xf>
    <xf numFmtId="172" fontId="3" fillId="0" borderId="2" xfId="0" applyNumberFormat="1" applyFont="1" applyBorder="1" applyAlignment="1">
      <alignment horizontal="center" vertical="top" wrapText="1"/>
    </xf>
    <xf numFmtId="0" fontId="3" fillId="0" borderId="2" xfId="0" applyFont="1" applyBorder="1" applyAlignment="1">
      <alignment wrapText="1"/>
    </xf>
    <xf numFmtId="172" fontId="3" fillId="0" borderId="2" xfId="17" applyNumberFormat="1" applyFont="1" applyBorder="1" applyAlignment="1">
      <alignment vertical="top" wrapText="1"/>
    </xf>
    <xf numFmtId="0" fontId="3" fillId="0" borderId="4" xfId="0" applyFont="1" applyFill="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172" fontId="3" fillId="0" borderId="4" xfId="0" applyNumberFormat="1" applyFont="1" applyBorder="1" applyAlignment="1">
      <alignment vertical="top" wrapText="1"/>
    </xf>
    <xf numFmtId="172" fontId="3" fillId="0" borderId="4" xfId="0" applyNumberFormat="1" applyFont="1" applyBorder="1" applyAlignment="1">
      <alignment horizontal="center" vertical="top" wrapText="1"/>
    </xf>
    <xf numFmtId="0" fontId="3" fillId="0" borderId="4" xfId="0" applyFont="1" applyBorder="1" applyAlignment="1">
      <alignment/>
    </xf>
    <xf numFmtId="174" fontId="3" fillId="0" borderId="14" xfId="0" applyNumberFormat="1" applyFont="1" applyBorder="1" applyAlignment="1">
      <alignment vertical="top"/>
    </xf>
    <xf numFmtId="172" fontId="3" fillId="0" borderId="0" xfId="17" applyNumberFormat="1" applyFont="1" applyBorder="1" applyAlignment="1">
      <alignment vertical="top" wrapText="1"/>
    </xf>
    <xf numFmtId="172" fontId="3" fillId="0" borderId="0" xfId="0" applyNumberFormat="1" applyFont="1" applyBorder="1" applyAlignment="1">
      <alignment vertical="top" wrapText="1"/>
    </xf>
    <xf numFmtId="172" fontId="3" fillId="0" borderId="0" xfId="0" applyNumberFormat="1" applyFont="1" applyBorder="1" applyAlignment="1">
      <alignment horizontal="center" vertical="top" wrapText="1"/>
    </xf>
    <xf numFmtId="0" fontId="3" fillId="0" borderId="0" xfId="0" applyFont="1" applyBorder="1" applyAlignment="1">
      <alignment horizontal="right" vertical="top" wrapText="1"/>
    </xf>
    <xf numFmtId="10" fontId="3" fillId="0" borderId="0" xfId="0" applyNumberFormat="1" applyFont="1" applyAlignment="1">
      <alignment vertical="top"/>
    </xf>
    <xf numFmtId="0" fontId="3" fillId="2" borderId="0" xfId="0" applyFont="1" applyFill="1" applyBorder="1" applyAlignment="1">
      <alignment horizontal="left"/>
    </xf>
    <xf numFmtId="0" fontId="3" fillId="0" borderId="1" xfId="0" applyFont="1" applyBorder="1" applyAlignment="1">
      <alignment vertical="top" wrapText="1"/>
    </xf>
    <xf numFmtId="172" fontId="3" fillId="0" borderId="6" xfId="0" applyNumberFormat="1" applyFont="1" applyBorder="1" applyAlignment="1">
      <alignment vertical="top" wrapText="1"/>
    </xf>
    <xf numFmtId="172" fontId="3" fillId="0" borderId="7" xfId="0" applyNumberFormat="1" applyFont="1" applyBorder="1" applyAlignment="1">
      <alignment vertical="top" wrapText="1"/>
    </xf>
    <xf numFmtId="0" fontId="3" fillId="0" borderId="11" xfId="0" applyFont="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center" vertical="top" wrapText="1"/>
    </xf>
    <xf numFmtId="172" fontId="3" fillId="0" borderId="1" xfId="0" applyNumberFormat="1" applyFont="1" applyBorder="1" applyAlignment="1">
      <alignment vertical="top" wrapText="1"/>
    </xf>
    <xf numFmtId="0" fontId="3" fillId="0" borderId="1" xfId="0" applyFont="1" applyBorder="1" applyAlignment="1">
      <alignment/>
    </xf>
    <xf numFmtId="174" fontId="3" fillId="0" borderId="9" xfId="0" applyNumberFormat="1" applyFont="1" applyBorder="1" applyAlignment="1">
      <alignment vertical="top"/>
    </xf>
    <xf numFmtId="10" fontId="3" fillId="0" borderId="0" xfId="0" applyNumberFormat="1" applyFont="1" applyBorder="1" applyAlignment="1">
      <alignment vertical="top"/>
    </xf>
    <xf numFmtId="0" fontId="3" fillId="0" borderId="8" xfId="0" applyFont="1" applyBorder="1" applyAlignment="1">
      <alignment vertical="top" wrapText="1"/>
    </xf>
    <xf numFmtId="172" fontId="3" fillId="0" borderId="16" xfId="17" applyNumberFormat="1" applyFont="1" applyBorder="1" applyAlignment="1">
      <alignment vertical="top" wrapText="1"/>
    </xf>
    <xf numFmtId="172" fontId="3" fillId="0" borderId="0" xfId="0" applyNumberFormat="1" applyFont="1" applyBorder="1" applyAlignment="1">
      <alignment vertical="top"/>
    </xf>
    <xf numFmtId="172" fontId="3" fillId="0" borderId="0" xfId="0" applyNumberFormat="1" applyFont="1" applyBorder="1" applyAlignment="1">
      <alignment/>
    </xf>
    <xf numFmtId="49" fontId="3" fillId="0" borderId="2" xfId="0" applyNumberFormat="1" applyFont="1" applyBorder="1" applyAlignment="1">
      <alignment vertical="top"/>
    </xf>
    <xf numFmtId="49" fontId="3" fillId="0" borderId="2" xfId="17" applyNumberFormat="1" applyFont="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center" vertical="top" wrapText="1"/>
    </xf>
    <xf numFmtId="49" fontId="3" fillId="0" borderId="2" xfId="0" applyNumberFormat="1" applyFont="1" applyBorder="1" applyAlignment="1">
      <alignment vertical="top" wrapText="1"/>
    </xf>
    <xf numFmtId="49" fontId="3" fillId="0" borderId="0" xfId="0" applyNumberFormat="1" applyFont="1" applyAlignment="1">
      <alignment vertical="top"/>
    </xf>
    <xf numFmtId="172" fontId="3" fillId="0" borderId="2" xfId="0" applyNumberFormat="1" applyFont="1" applyBorder="1" applyAlignment="1">
      <alignment horizontal="right" vertical="top" wrapText="1"/>
    </xf>
    <xf numFmtId="172" fontId="3" fillId="0" borderId="1" xfId="0" applyNumberFormat="1" applyFont="1" applyBorder="1" applyAlignment="1">
      <alignment horizontal="right"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xf>
    <xf numFmtId="10" fontId="3" fillId="0" borderId="0" xfId="0" applyNumberFormat="1" applyFont="1" applyBorder="1" applyAlignment="1">
      <alignment vertical="top" wrapText="1"/>
    </xf>
    <xf numFmtId="174" fontId="3" fillId="0" borderId="2" xfId="0" applyNumberFormat="1" applyFont="1" applyBorder="1" applyAlignment="1">
      <alignment vertical="top" wrapText="1"/>
    </xf>
    <xf numFmtId="0" fontId="3" fillId="0" borderId="0" xfId="0" applyFont="1" applyBorder="1" applyAlignment="1">
      <alignment wrapText="1"/>
    </xf>
    <xf numFmtId="172" fontId="3" fillId="0" borderId="0" xfId="17" applyNumberFormat="1" applyFont="1" applyBorder="1" applyAlignment="1">
      <alignment/>
    </xf>
    <xf numFmtId="0" fontId="3" fillId="0" borderId="0" xfId="0" applyFont="1" applyFill="1" applyBorder="1" applyAlignment="1">
      <alignment horizontal="center" vertical="top" wrapText="1"/>
    </xf>
    <xf numFmtId="2" fontId="3" fillId="0" borderId="0" xfId="0" applyNumberFormat="1" applyFont="1" applyBorder="1" applyAlignment="1">
      <alignment horizontal="center" vertical="top" wrapText="1"/>
    </xf>
    <xf numFmtId="174" fontId="3" fillId="0" borderId="0" xfId="0" applyNumberFormat="1" applyFont="1" applyBorder="1" applyAlignment="1">
      <alignment horizontal="center"/>
    </xf>
    <xf numFmtId="174" fontId="3" fillId="0" borderId="0" xfId="17" applyNumberFormat="1" applyFont="1" applyBorder="1" applyAlignment="1">
      <alignment horizontal="center" vertical="top" wrapText="1"/>
    </xf>
    <xf numFmtId="2" fontId="3" fillId="0" borderId="0" xfId="0" applyNumberFormat="1" applyFont="1" applyBorder="1" applyAlignment="1">
      <alignment vertical="top" wrapText="1"/>
    </xf>
    <xf numFmtId="172" fontId="3" fillId="0" borderId="0" xfId="17" applyNumberFormat="1" applyFont="1" applyAlignment="1">
      <alignment vertical="top"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172" fontId="3" fillId="0" borderId="0" xfId="17" applyNumberFormat="1" applyFont="1" applyAlignment="1">
      <alignment vertical="top"/>
    </xf>
    <xf numFmtId="0" fontId="3" fillId="0" borderId="0" xfId="0" applyFont="1" applyFill="1" applyAlignment="1">
      <alignment vertical="top"/>
    </xf>
    <xf numFmtId="0" fontId="3" fillId="0" borderId="0" xfId="0" applyFont="1" applyAlignment="1">
      <alignment horizontal="center" vertical="top"/>
    </xf>
    <xf numFmtId="172" fontId="3" fillId="0" borderId="0" xfId="17" applyNumberFormat="1" applyFont="1" applyAlignment="1">
      <alignment/>
    </xf>
    <xf numFmtId="0" fontId="3" fillId="0" borderId="0" xfId="0" applyFont="1" applyAlignment="1">
      <alignment horizontal="center"/>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vertical="top"/>
    </xf>
    <xf numFmtId="0" fontId="1" fillId="0" borderId="8" xfId="0" applyFont="1" applyBorder="1" applyAlignment="1">
      <alignment vertical="top"/>
    </xf>
    <xf numFmtId="0" fontId="1" fillId="0" borderId="12" xfId="0" applyFont="1" applyBorder="1" applyAlignment="1">
      <alignment vertical="top"/>
    </xf>
    <xf numFmtId="0" fontId="1" fillId="0" borderId="11" xfId="0" applyFont="1" applyBorder="1" applyAlignment="1">
      <alignment vertical="top"/>
    </xf>
    <xf numFmtId="0" fontId="1" fillId="0" borderId="1" xfId="0" applyFont="1" applyBorder="1" applyAlignment="1">
      <alignment vertical="top"/>
    </xf>
    <xf numFmtId="0" fontId="1" fillId="2" borderId="0" xfId="0" applyFont="1" applyFill="1" applyAlignment="1">
      <alignment horizontal="left" vertical="top"/>
    </xf>
    <xf numFmtId="0" fontId="1" fillId="0" borderId="3" xfId="0" applyFont="1" applyBorder="1" applyAlignment="1">
      <alignment vertical="top"/>
    </xf>
    <xf numFmtId="0" fontId="1" fillId="0" borderId="17" xfId="0" applyFont="1" applyBorder="1" applyAlignment="1">
      <alignment/>
    </xf>
    <xf numFmtId="0" fontId="1" fillId="0" borderId="16"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67"/>
  <sheetViews>
    <sheetView tabSelected="1" workbookViewId="0" topLeftCell="C68">
      <selection activeCell="F77" sqref="F77"/>
    </sheetView>
  </sheetViews>
  <sheetFormatPr defaultColWidth="9.140625" defaultRowHeight="12.75"/>
  <cols>
    <col min="1" max="1" width="5.421875" style="10" customWidth="1"/>
    <col min="2" max="2" width="13.00390625" style="20" customWidth="1"/>
    <col min="3" max="3" width="13.28125" style="17" customWidth="1"/>
    <col min="4" max="4" width="28.421875" style="18" customWidth="1"/>
    <col min="5" max="5" width="5.421875" style="18" customWidth="1"/>
    <col min="6" max="6" width="9.57421875" style="19" customWidth="1"/>
    <col min="7" max="9" width="9.57421875" style="20" customWidth="1"/>
    <col min="10" max="10" width="10.7109375" style="21" customWidth="1"/>
    <col min="11" max="11" width="14.140625" style="1" customWidth="1"/>
    <col min="12" max="12" width="11.421875" style="1" customWidth="1"/>
    <col min="13" max="16384" width="9.140625" style="1" customWidth="1"/>
  </cols>
  <sheetData>
    <row r="1" spans="4:6" ht="12.75">
      <c r="D1" s="20" t="s">
        <v>264</v>
      </c>
      <c r="F1" s="1"/>
    </row>
    <row r="3" spans="1:10" s="28" customFormat="1" ht="12.75">
      <c r="A3" s="22"/>
      <c r="B3" s="1"/>
      <c r="C3" s="23"/>
      <c r="D3" s="24"/>
      <c r="E3" s="24"/>
      <c r="F3" s="25"/>
      <c r="G3" s="26"/>
      <c r="H3" s="26"/>
      <c r="I3" s="26"/>
      <c r="J3" s="27"/>
    </row>
    <row r="4" spans="1:12" s="36" customFormat="1" ht="39">
      <c r="A4" s="29" t="s">
        <v>220</v>
      </c>
      <c r="B4" s="30" t="s">
        <v>221</v>
      </c>
      <c r="C4" s="31" t="s">
        <v>222</v>
      </c>
      <c r="D4" s="29" t="s">
        <v>223</v>
      </c>
      <c r="E4" s="29" t="s">
        <v>224</v>
      </c>
      <c r="F4" s="32" t="s">
        <v>177</v>
      </c>
      <c r="G4" s="33"/>
      <c r="H4" s="33"/>
      <c r="I4" s="34"/>
      <c r="J4" s="150"/>
      <c r="K4" s="130" t="s">
        <v>225</v>
      </c>
      <c r="L4" s="130" t="s">
        <v>226</v>
      </c>
    </row>
    <row r="5" spans="1:10" s="36" customFormat="1" ht="12.75">
      <c r="A5" s="12"/>
      <c r="B5" s="37"/>
      <c r="C5" s="38"/>
      <c r="D5" s="39"/>
      <c r="E5" s="39"/>
      <c r="F5" s="30" t="s">
        <v>227</v>
      </c>
      <c r="G5" s="30" t="s">
        <v>237</v>
      </c>
      <c r="H5" s="30" t="s">
        <v>229</v>
      </c>
      <c r="I5" s="30" t="s">
        <v>238</v>
      </c>
      <c r="J5" s="40" t="s">
        <v>231</v>
      </c>
    </row>
    <row r="6" spans="1:10" s="36" customFormat="1" ht="12.75">
      <c r="A6" s="12"/>
      <c r="B6" s="37"/>
      <c r="C6" s="38"/>
      <c r="D6" s="39"/>
      <c r="E6" s="39"/>
      <c r="F6" s="41"/>
      <c r="G6" s="14"/>
      <c r="H6" s="14"/>
      <c r="I6" s="14"/>
      <c r="J6" s="35"/>
    </row>
    <row r="7" spans="1:10" s="28" customFormat="1" ht="12.75">
      <c r="A7" s="22"/>
      <c r="B7" s="26" t="s">
        <v>239</v>
      </c>
      <c r="C7" s="23"/>
      <c r="D7" s="24"/>
      <c r="E7" s="24"/>
      <c r="F7" s="25"/>
      <c r="G7" s="26"/>
      <c r="H7" s="26"/>
      <c r="I7" s="26"/>
      <c r="J7" s="27"/>
    </row>
    <row r="8" spans="1:10" s="28" customFormat="1" ht="12.75">
      <c r="A8" s="22"/>
      <c r="B8" s="26" t="s">
        <v>240</v>
      </c>
      <c r="C8" s="23"/>
      <c r="D8" s="24"/>
      <c r="E8" s="24"/>
      <c r="F8" s="25"/>
      <c r="G8" s="26"/>
      <c r="H8" s="26"/>
      <c r="I8" s="26"/>
      <c r="J8" s="27"/>
    </row>
    <row r="9" spans="1:10" s="28" customFormat="1" ht="12.75">
      <c r="A9" s="22"/>
      <c r="B9" s="26" t="s">
        <v>286</v>
      </c>
      <c r="C9" s="23"/>
      <c r="D9" s="24"/>
      <c r="E9" s="24"/>
      <c r="F9" s="25"/>
      <c r="G9" s="26"/>
      <c r="H9" s="26"/>
      <c r="I9" s="26"/>
      <c r="J9" s="27"/>
    </row>
    <row r="10" spans="1:10" s="28" customFormat="1" ht="12.75">
      <c r="A10" s="22"/>
      <c r="B10" s="26"/>
      <c r="C10" s="23"/>
      <c r="D10" s="24"/>
      <c r="E10" s="24"/>
      <c r="F10" s="25"/>
      <c r="G10" s="26"/>
      <c r="H10" s="26"/>
      <c r="I10" s="26"/>
      <c r="J10" s="27"/>
    </row>
    <row r="11" spans="1:10" s="45" customFormat="1" ht="12.75">
      <c r="A11" s="42"/>
      <c r="B11" s="37"/>
      <c r="C11" s="38"/>
      <c r="D11" s="39"/>
      <c r="E11" s="39"/>
      <c r="F11" s="41"/>
      <c r="G11" s="43"/>
      <c r="H11" s="43"/>
      <c r="I11" s="43"/>
      <c r="J11" s="44"/>
    </row>
    <row r="12" spans="1:12" s="28" customFormat="1" ht="184.5">
      <c r="A12" s="239" t="s">
        <v>241</v>
      </c>
      <c r="B12" s="46" t="s">
        <v>242</v>
      </c>
      <c r="C12" s="31" t="s">
        <v>243</v>
      </c>
      <c r="D12" s="47" t="s">
        <v>178</v>
      </c>
      <c r="E12" s="48" t="s">
        <v>230</v>
      </c>
      <c r="F12" s="2"/>
      <c r="G12" s="49"/>
      <c r="H12" s="3"/>
      <c r="I12" s="50">
        <v>250000</v>
      </c>
      <c r="J12" s="51">
        <f>SUM(F12:I12)</f>
        <v>250000</v>
      </c>
      <c r="K12" s="52" t="s">
        <v>244</v>
      </c>
      <c r="L12" s="52" t="s">
        <v>245</v>
      </c>
    </row>
    <row r="13" spans="1:12" ht="122.25" customHeight="1">
      <c r="A13" s="240" t="s">
        <v>246</v>
      </c>
      <c r="B13" s="53"/>
      <c r="C13" s="54" t="s">
        <v>247</v>
      </c>
      <c r="D13" s="55" t="s">
        <v>248</v>
      </c>
      <c r="E13" s="56" t="s">
        <v>229</v>
      </c>
      <c r="F13" s="57"/>
      <c r="G13" s="58"/>
      <c r="H13" s="58">
        <v>300000</v>
      </c>
      <c r="I13" s="3"/>
      <c r="J13" s="51">
        <f>SUM(F13:H13)</f>
        <v>300000</v>
      </c>
      <c r="K13" s="52" t="s">
        <v>249</v>
      </c>
      <c r="L13" s="52" t="s">
        <v>250</v>
      </c>
    </row>
    <row r="14" spans="1:12" ht="105.75" customHeight="1">
      <c r="A14" s="240" t="s">
        <v>251</v>
      </c>
      <c r="B14" s="53"/>
      <c r="C14" s="31" t="s">
        <v>252</v>
      </c>
      <c r="D14" s="47" t="s">
        <v>253</v>
      </c>
      <c r="E14" s="29" t="s">
        <v>228</v>
      </c>
      <c r="F14" s="57"/>
      <c r="G14" s="58">
        <v>100000</v>
      </c>
      <c r="H14" s="58"/>
      <c r="I14" s="58"/>
      <c r="J14" s="51">
        <f>SUM(F14:I14)</f>
        <v>100000</v>
      </c>
      <c r="K14" s="52" t="s">
        <v>254</v>
      </c>
      <c r="L14" s="52"/>
    </row>
    <row r="15" spans="1:12" ht="10.5" customHeight="1">
      <c r="A15" s="244"/>
      <c r="B15" s="53"/>
      <c r="C15" s="31"/>
      <c r="D15" s="47"/>
      <c r="E15" s="29"/>
      <c r="F15" s="57"/>
      <c r="G15" s="58"/>
      <c r="H15" s="58"/>
      <c r="I15" s="58"/>
      <c r="J15" s="51"/>
      <c r="K15" s="52"/>
      <c r="L15" s="52"/>
    </row>
    <row r="16" spans="1:12" ht="54" customHeight="1">
      <c r="A16" s="241"/>
      <c r="B16" s="59" t="s">
        <v>255</v>
      </c>
      <c r="C16" s="31"/>
      <c r="D16" s="47"/>
      <c r="E16" s="47"/>
      <c r="F16" s="57"/>
      <c r="G16" s="58"/>
      <c r="H16" s="58"/>
      <c r="I16" s="58"/>
      <c r="J16" s="51"/>
      <c r="K16" s="52"/>
      <c r="L16" s="52"/>
    </row>
    <row r="17" spans="1:12" ht="5.25" customHeight="1">
      <c r="A17" s="241"/>
      <c r="B17" s="53"/>
      <c r="C17" s="31"/>
      <c r="D17" s="47"/>
      <c r="E17" s="29"/>
      <c r="F17" s="57"/>
      <c r="G17" s="58"/>
      <c r="H17" s="58"/>
      <c r="I17" s="58"/>
      <c r="J17" s="51"/>
      <c r="K17" s="52"/>
      <c r="L17" s="52"/>
    </row>
    <row r="18" spans="1:13" s="62" customFormat="1" ht="129" customHeight="1">
      <c r="A18" s="242" t="s">
        <v>256</v>
      </c>
      <c r="B18" s="46" t="s">
        <v>257</v>
      </c>
      <c r="C18" s="31" t="s">
        <v>258</v>
      </c>
      <c r="D18" s="55" t="s">
        <v>0</v>
      </c>
      <c r="E18" s="60" t="s">
        <v>228</v>
      </c>
      <c r="F18" s="4"/>
      <c r="G18" s="30">
        <v>100000</v>
      </c>
      <c r="H18" s="58"/>
      <c r="I18" s="58"/>
      <c r="J18" s="51">
        <f>SUM(F18:I18)</f>
        <v>100000</v>
      </c>
      <c r="K18" s="52" t="s">
        <v>1</v>
      </c>
      <c r="L18" s="52"/>
      <c r="M18" s="61"/>
    </row>
    <row r="19" spans="1:12" s="28" customFormat="1" ht="30.75" customHeight="1">
      <c r="A19" s="241"/>
      <c r="B19" s="63" t="s">
        <v>2</v>
      </c>
      <c r="C19" s="54"/>
      <c r="D19" s="64"/>
      <c r="E19" s="48"/>
      <c r="F19" s="2"/>
      <c r="G19" s="50"/>
      <c r="H19" s="49"/>
      <c r="I19" s="49"/>
      <c r="J19" s="65"/>
      <c r="K19" s="52"/>
      <c r="L19" s="52"/>
    </row>
    <row r="20" spans="1:12" s="28" customFormat="1" ht="65.25" customHeight="1">
      <c r="A20" s="241" t="s">
        <v>3</v>
      </c>
      <c r="B20" s="66"/>
      <c r="C20" s="54" t="s">
        <v>4</v>
      </c>
      <c r="D20" s="55" t="s">
        <v>5</v>
      </c>
      <c r="E20" s="56" t="s">
        <v>229</v>
      </c>
      <c r="F20" s="50"/>
      <c r="G20" s="49"/>
      <c r="H20" s="49">
        <v>150000</v>
      </c>
      <c r="I20" s="49"/>
      <c r="J20" s="65">
        <f>SUM(F20:I20)</f>
        <v>150000</v>
      </c>
      <c r="K20" s="67" t="s">
        <v>6</v>
      </c>
      <c r="L20" s="67"/>
    </row>
    <row r="21" spans="1:12" s="28" customFormat="1" ht="55.5" customHeight="1">
      <c r="A21" s="241"/>
      <c r="B21" s="66"/>
      <c r="C21" s="68"/>
      <c r="D21" s="64" t="s">
        <v>7</v>
      </c>
      <c r="E21" s="69"/>
      <c r="F21" s="70"/>
      <c r="G21" s="71"/>
      <c r="H21" s="71"/>
      <c r="I21" s="71"/>
      <c r="J21" s="72"/>
      <c r="K21" s="67" t="s">
        <v>8</v>
      </c>
      <c r="L21" s="67"/>
    </row>
    <row r="22" spans="1:12" s="28" customFormat="1" ht="39">
      <c r="A22" s="241"/>
      <c r="B22" s="73"/>
      <c r="C22" s="68"/>
      <c r="D22" s="74" t="s">
        <v>9</v>
      </c>
      <c r="E22" s="75"/>
      <c r="F22" s="76"/>
      <c r="G22" s="77"/>
      <c r="H22" s="77"/>
      <c r="I22" s="77"/>
      <c r="J22" s="78"/>
      <c r="K22" s="79"/>
      <c r="L22" s="79"/>
    </row>
    <row r="23" spans="1:12" s="81" customFormat="1" ht="92.25" customHeight="1">
      <c r="A23" s="243" t="s">
        <v>10</v>
      </c>
      <c r="B23" s="53"/>
      <c r="C23" s="31" t="s">
        <v>11</v>
      </c>
      <c r="D23" s="47" t="s">
        <v>12</v>
      </c>
      <c r="E23" s="60" t="s">
        <v>229</v>
      </c>
      <c r="F23" s="4"/>
      <c r="G23" s="58"/>
      <c r="H23" s="30">
        <v>200000</v>
      </c>
      <c r="I23" s="58"/>
      <c r="J23" s="51">
        <f>SUM(F23:I23)</f>
        <v>200000</v>
      </c>
      <c r="K23" s="52" t="s">
        <v>13</v>
      </c>
      <c r="L23" s="52"/>
    </row>
    <row r="24" spans="1:12" s="81" customFormat="1" ht="7.5" customHeight="1">
      <c r="A24" s="243"/>
      <c r="B24" s="53"/>
      <c r="C24" s="31"/>
      <c r="D24" s="47"/>
      <c r="E24" s="60"/>
      <c r="F24" s="4"/>
      <c r="G24" s="58"/>
      <c r="H24" s="30"/>
      <c r="I24" s="58"/>
      <c r="J24" s="51"/>
      <c r="K24" s="52"/>
      <c r="L24" s="52"/>
    </row>
    <row r="25" spans="1:12" s="81" customFormat="1" ht="66">
      <c r="A25" s="243" t="s">
        <v>14</v>
      </c>
      <c r="B25" s="53"/>
      <c r="C25" s="31" t="s">
        <v>234</v>
      </c>
      <c r="D25" s="47" t="s">
        <v>15</v>
      </c>
      <c r="E25" s="29" t="s">
        <v>229</v>
      </c>
      <c r="F25" s="30"/>
      <c r="G25" s="58"/>
      <c r="H25" s="58">
        <v>100000</v>
      </c>
      <c r="I25" s="58"/>
      <c r="J25" s="51">
        <f>SUM(F25:I25)</f>
        <v>100000</v>
      </c>
      <c r="K25" s="52" t="s">
        <v>16</v>
      </c>
      <c r="L25" s="52"/>
    </row>
    <row r="26" spans="1:12" s="81" customFormat="1" ht="105">
      <c r="A26" s="243" t="s">
        <v>17</v>
      </c>
      <c r="B26" s="53"/>
      <c r="C26" s="82" t="s">
        <v>234</v>
      </c>
      <c r="D26" s="47" t="s">
        <v>18</v>
      </c>
      <c r="E26" s="29" t="s">
        <v>227</v>
      </c>
      <c r="F26" s="30">
        <v>200000</v>
      </c>
      <c r="G26" s="58"/>
      <c r="H26" s="58"/>
      <c r="I26" s="58"/>
      <c r="J26" s="51">
        <f>SUM(F26:I26)</f>
        <v>200000</v>
      </c>
      <c r="K26" s="52" t="s">
        <v>19</v>
      </c>
      <c r="L26" s="52" t="s">
        <v>20</v>
      </c>
    </row>
    <row r="27" spans="1:12" ht="26.25">
      <c r="A27" s="247"/>
      <c r="B27" s="83">
        <f>14800000+900000+4200000</f>
        <v>19900000</v>
      </c>
      <c r="C27" s="38"/>
      <c r="D27" s="84" t="s">
        <v>21</v>
      </c>
      <c r="E27" s="39"/>
      <c r="F27" s="43">
        <f>SUM(F12:F26)</f>
        <v>200000</v>
      </c>
      <c r="G27" s="43">
        <f>SUM(G12:G26)</f>
        <v>200000</v>
      </c>
      <c r="H27" s="43">
        <f>SUM(H12:H26)</f>
        <v>750000</v>
      </c>
      <c r="I27" s="43">
        <f>SUM(I12:I26)</f>
        <v>250000</v>
      </c>
      <c r="J27" s="43">
        <f>SUM(J12:J26)</f>
        <v>1400000</v>
      </c>
      <c r="K27" s="28"/>
      <c r="L27" s="28"/>
    </row>
    <row r="28" spans="1:10" s="28" customFormat="1" ht="12.75">
      <c r="A28" s="22"/>
      <c r="B28" s="83"/>
      <c r="C28" s="38"/>
      <c r="D28" s="42"/>
      <c r="E28" s="39"/>
      <c r="F28" s="43"/>
      <c r="G28" s="85"/>
      <c r="H28" s="85"/>
      <c r="I28" s="85"/>
      <c r="J28" s="86"/>
    </row>
    <row r="29" spans="1:10" s="28" customFormat="1" ht="12.75">
      <c r="A29" s="22"/>
      <c r="B29" s="26" t="s">
        <v>239</v>
      </c>
      <c r="C29" s="38"/>
      <c r="D29" s="42"/>
      <c r="E29" s="39"/>
      <c r="F29" s="43"/>
      <c r="G29" s="85"/>
      <c r="H29" s="85"/>
      <c r="I29" s="85"/>
      <c r="J29" s="87"/>
    </row>
    <row r="30" spans="1:10" s="28" customFormat="1" ht="12.75">
      <c r="A30" s="22"/>
      <c r="B30" s="26" t="s">
        <v>22</v>
      </c>
      <c r="C30" s="38"/>
      <c r="D30" s="42"/>
      <c r="E30" s="39"/>
      <c r="F30" s="43"/>
      <c r="G30" s="85"/>
      <c r="H30" s="85"/>
      <c r="I30" s="85"/>
      <c r="J30" s="87"/>
    </row>
    <row r="31" spans="1:10" s="28" customFormat="1" ht="12.75">
      <c r="A31" s="22"/>
      <c r="B31" s="26" t="s">
        <v>285</v>
      </c>
      <c r="C31" s="38"/>
      <c r="D31" s="42"/>
      <c r="E31" s="39"/>
      <c r="F31" s="43"/>
      <c r="G31" s="85"/>
      <c r="H31" s="85"/>
      <c r="I31" s="85"/>
      <c r="J31" s="87"/>
    </row>
    <row r="32" spans="1:10" s="28" customFormat="1" ht="12.75">
      <c r="A32" s="80"/>
      <c r="B32" s="83"/>
      <c r="C32" s="38"/>
      <c r="D32" s="42"/>
      <c r="E32" s="39"/>
      <c r="F32" s="43"/>
      <c r="G32" s="85"/>
      <c r="H32" s="85"/>
      <c r="I32" s="85"/>
      <c r="J32" s="87"/>
    </row>
    <row r="33" spans="1:12" s="28" customFormat="1" ht="192" customHeight="1">
      <c r="A33" s="241" t="s">
        <v>23</v>
      </c>
      <c r="B33" s="88" t="s">
        <v>24</v>
      </c>
      <c r="C33" s="31" t="s">
        <v>243</v>
      </c>
      <c r="D33" s="47" t="s">
        <v>179</v>
      </c>
      <c r="E33" s="29" t="s">
        <v>230</v>
      </c>
      <c r="F33" s="57"/>
      <c r="G33" s="58"/>
      <c r="H33" s="58"/>
      <c r="I33" s="58">
        <v>350000</v>
      </c>
      <c r="J33" s="51">
        <f>SUM(F33:I33)</f>
        <v>350000</v>
      </c>
      <c r="K33" s="52" t="s">
        <v>180</v>
      </c>
      <c r="L33" s="52" t="s">
        <v>25</v>
      </c>
    </row>
    <row r="34" spans="1:12" s="28" customFormat="1" ht="119.25" customHeight="1">
      <c r="A34" s="241" t="s">
        <v>26</v>
      </c>
      <c r="B34" s="89">
        <v>11930000</v>
      </c>
      <c r="C34" s="31" t="s">
        <v>27</v>
      </c>
      <c r="D34" s="47" t="s">
        <v>28</v>
      </c>
      <c r="E34" s="60" t="s">
        <v>229</v>
      </c>
      <c r="F34" s="4"/>
      <c r="G34" s="58"/>
      <c r="H34" s="90">
        <v>175000</v>
      </c>
      <c r="I34" s="58"/>
      <c r="J34" s="51">
        <f>SUM(F34:I34)</f>
        <v>175000</v>
      </c>
      <c r="K34" s="67" t="s">
        <v>29</v>
      </c>
      <c r="L34" s="67"/>
    </row>
    <row r="35" spans="1:12" s="28" customFormat="1" ht="89.25" customHeight="1">
      <c r="A35" s="241" t="s">
        <v>30</v>
      </c>
      <c r="B35" s="91"/>
      <c r="C35" s="54" t="s">
        <v>31</v>
      </c>
      <c r="D35" s="55" t="s">
        <v>32</v>
      </c>
      <c r="E35" s="48" t="s">
        <v>33</v>
      </c>
      <c r="F35" s="2"/>
      <c r="G35" s="49"/>
      <c r="H35" s="92">
        <v>350000</v>
      </c>
      <c r="I35" s="49"/>
      <c r="J35" s="65">
        <f>SUM(F35:I35)</f>
        <v>350000</v>
      </c>
      <c r="K35" s="67" t="s">
        <v>34</v>
      </c>
      <c r="L35" s="67"/>
    </row>
    <row r="36" spans="1:12" s="28" customFormat="1" ht="66">
      <c r="A36" s="241"/>
      <c r="B36" s="73"/>
      <c r="C36" s="68" t="s">
        <v>35</v>
      </c>
      <c r="D36" s="74" t="s">
        <v>36</v>
      </c>
      <c r="E36" s="93"/>
      <c r="F36" s="5"/>
      <c r="G36" s="77"/>
      <c r="H36" s="94"/>
      <c r="I36" s="77"/>
      <c r="J36" s="78"/>
      <c r="K36" s="79"/>
      <c r="L36" s="79"/>
    </row>
    <row r="37" spans="1:12" ht="94.5" customHeight="1">
      <c r="A37" s="241" t="s">
        <v>37</v>
      </c>
      <c r="B37" s="59" t="s">
        <v>38</v>
      </c>
      <c r="C37" s="54" t="s">
        <v>39</v>
      </c>
      <c r="D37" s="47" t="s">
        <v>40</v>
      </c>
      <c r="E37" s="60" t="s">
        <v>228</v>
      </c>
      <c r="F37" s="6"/>
      <c r="G37" s="30">
        <v>175000</v>
      </c>
      <c r="H37" s="58"/>
      <c r="I37" s="58"/>
      <c r="J37" s="51">
        <f>SUM(F37:I37)</f>
        <v>175000</v>
      </c>
      <c r="K37" s="79" t="s">
        <v>41</v>
      </c>
      <c r="L37" s="79"/>
    </row>
    <row r="38" spans="1:12" ht="12.75">
      <c r="A38" s="241"/>
      <c r="B38" s="59">
        <v>4161000</v>
      </c>
      <c r="C38" s="54"/>
      <c r="D38" s="47"/>
      <c r="E38" s="48"/>
      <c r="F38" s="4"/>
      <c r="G38" s="30"/>
      <c r="H38" s="58"/>
      <c r="I38" s="58"/>
      <c r="J38" s="51"/>
      <c r="K38" s="52"/>
      <c r="L38" s="52"/>
    </row>
    <row r="39" spans="1:12" ht="120" customHeight="1">
      <c r="A39" s="241" t="s">
        <v>42</v>
      </c>
      <c r="B39" s="53"/>
      <c r="C39" s="54" t="s">
        <v>43</v>
      </c>
      <c r="D39" s="47" t="s">
        <v>44</v>
      </c>
      <c r="E39" s="48" t="s">
        <v>228</v>
      </c>
      <c r="F39" s="7"/>
      <c r="G39" s="30">
        <v>150000</v>
      </c>
      <c r="H39" s="58"/>
      <c r="I39" s="58"/>
      <c r="J39" s="51">
        <f>SUM(F39:I39)</f>
        <v>150000</v>
      </c>
      <c r="K39" s="52" t="s">
        <v>45</v>
      </c>
      <c r="L39" s="52"/>
    </row>
    <row r="40" spans="1:12" ht="67.5" customHeight="1">
      <c r="A40" s="241" t="s">
        <v>46</v>
      </c>
      <c r="B40" s="53"/>
      <c r="C40" s="54" t="s">
        <v>234</v>
      </c>
      <c r="D40" s="47" t="s">
        <v>47</v>
      </c>
      <c r="E40" s="29" t="s">
        <v>227</v>
      </c>
      <c r="F40" s="57">
        <v>150000</v>
      </c>
      <c r="G40" s="58"/>
      <c r="H40" s="58"/>
      <c r="I40" s="58"/>
      <c r="J40" s="51">
        <f>SUM(F40:I40)</f>
        <v>150000</v>
      </c>
      <c r="K40" s="52" t="s">
        <v>48</v>
      </c>
      <c r="L40" s="52" t="s">
        <v>49</v>
      </c>
    </row>
    <row r="41" spans="1:12" ht="147" customHeight="1">
      <c r="A41" s="244" t="s">
        <v>50</v>
      </c>
      <c r="B41" s="95" t="s">
        <v>51</v>
      </c>
      <c r="C41" s="54" t="s">
        <v>52</v>
      </c>
      <c r="D41" s="47" t="s">
        <v>53</v>
      </c>
      <c r="E41" s="48" t="s">
        <v>227</v>
      </c>
      <c r="F41" s="58">
        <v>300000</v>
      </c>
      <c r="G41" s="57"/>
      <c r="H41" s="58"/>
      <c r="I41" s="58"/>
      <c r="J41" s="51">
        <f>SUM(F41:I41)</f>
        <v>300000</v>
      </c>
      <c r="K41" s="52" t="s">
        <v>54</v>
      </c>
      <c r="L41" s="52"/>
    </row>
    <row r="42" spans="1:12" ht="13.5" thickBot="1">
      <c r="A42" s="247"/>
      <c r="B42" s="96">
        <v>6478000</v>
      </c>
      <c r="C42" s="97"/>
      <c r="D42" s="98"/>
      <c r="E42" s="99"/>
      <c r="F42" s="100"/>
      <c r="G42" s="101"/>
      <c r="H42" s="101"/>
      <c r="I42" s="101"/>
      <c r="J42" s="102"/>
      <c r="K42" s="248"/>
      <c r="L42" s="249"/>
    </row>
    <row r="43" spans="1:12" ht="9.75" customHeight="1" thickTop="1">
      <c r="A43" s="22"/>
      <c r="B43" s="83"/>
      <c r="C43" s="38"/>
      <c r="D43" s="42"/>
      <c r="E43" s="39"/>
      <c r="F43" s="43"/>
      <c r="G43" s="15"/>
      <c r="H43" s="15"/>
      <c r="I43" s="15"/>
      <c r="J43" s="16"/>
      <c r="K43" s="28"/>
      <c r="L43" s="28"/>
    </row>
    <row r="44" spans="1:10" s="28" customFormat="1" ht="26.25">
      <c r="A44" s="22"/>
      <c r="B44" s="83">
        <f>SUM(B42,B38,B34)</f>
        <v>22569000</v>
      </c>
      <c r="C44" s="38"/>
      <c r="D44" s="84" t="s">
        <v>55</v>
      </c>
      <c r="E44" s="39"/>
      <c r="F44" s="43">
        <f>SUM(F33:F42)</f>
        <v>450000</v>
      </c>
      <c r="G44" s="43">
        <f>SUM(G33:G42)</f>
        <v>325000</v>
      </c>
      <c r="H44" s="43">
        <f>SUM(H33:H42)</f>
        <v>525000</v>
      </c>
      <c r="I44" s="43">
        <f>SUM(I33:I42)</f>
        <v>350000</v>
      </c>
      <c r="J44" s="43">
        <f>SUM(J33:J42)</f>
        <v>1650000</v>
      </c>
    </row>
    <row r="45" spans="1:10" s="28" customFormat="1" ht="12.75">
      <c r="A45" s="22"/>
      <c r="B45" s="83"/>
      <c r="C45" s="38"/>
      <c r="D45" s="84"/>
      <c r="E45" s="39"/>
      <c r="F45" s="43"/>
      <c r="G45" s="43"/>
      <c r="H45" s="43"/>
      <c r="I45" s="43"/>
      <c r="J45" s="103"/>
    </row>
    <row r="46" spans="1:10" s="28" customFormat="1" ht="12.75">
      <c r="A46" s="22"/>
      <c r="B46" s="26" t="s">
        <v>239</v>
      </c>
      <c r="C46" s="38"/>
      <c r="D46" s="42"/>
      <c r="E46" s="39"/>
      <c r="F46" s="43"/>
      <c r="G46" s="85"/>
      <c r="H46" s="85"/>
      <c r="I46" s="85"/>
      <c r="J46" s="87"/>
    </row>
    <row r="47" spans="1:10" s="28" customFormat="1" ht="12.75">
      <c r="A47" s="22"/>
      <c r="B47" s="26" t="s">
        <v>56</v>
      </c>
      <c r="C47" s="38"/>
      <c r="D47" s="42"/>
      <c r="E47" s="39"/>
      <c r="F47" s="43"/>
      <c r="G47" s="85"/>
      <c r="H47" s="85"/>
      <c r="I47" s="85"/>
      <c r="J47" s="87"/>
    </row>
    <row r="48" spans="1:10" s="28" customFormat="1" ht="12.75">
      <c r="A48" s="22"/>
      <c r="B48" s="26" t="s">
        <v>283</v>
      </c>
      <c r="C48" s="38"/>
      <c r="D48" s="42"/>
      <c r="E48" s="39"/>
      <c r="F48" s="43"/>
      <c r="G48" s="85"/>
      <c r="H48" s="85"/>
      <c r="I48" s="85"/>
      <c r="J48" s="87"/>
    </row>
    <row r="49" spans="1:10" s="28" customFormat="1" ht="12.75">
      <c r="A49" s="22"/>
      <c r="B49" s="26" t="s">
        <v>284</v>
      </c>
      <c r="C49" s="38"/>
      <c r="D49" s="42"/>
      <c r="E49" s="39"/>
      <c r="F49" s="43"/>
      <c r="G49" s="85"/>
      <c r="H49" s="85"/>
      <c r="I49" s="85"/>
      <c r="J49" s="87"/>
    </row>
    <row r="50" spans="1:10" s="28" customFormat="1" ht="12.75">
      <c r="A50" s="80"/>
      <c r="B50" s="26"/>
      <c r="C50" s="38"/>
      <c r="D50" s="42"/>
      <c r="E50" s="39"/>
      <c r="F50" s="43"/>
      <c r="G50" s="85"/>
      <c r="H50" s="85"/>
      <c r="I50" s="85"/>
      <c r="J50" s="87"/>
    </row>
    <row r="51" spans="1:12" ht="120" customHeight="1">
      <c r="A51" s="245" t="s">
        <v>57</v>
      </c>
      <c r="B51" s="59" t="s">
        <v>58</v>
      </c>
      <c r="C51" s="31" t="s">
        <v>59</v>
      </c>
      <c r="D51" s="55" t="s">
        <v>60</v>
      </c>
      <c r="E51" s="104" t="s">
        <v>228</v>
      </c>
      <c r="F51" s="57"/>
      <c r="G51" s="58">
        <v>250000</v>
      </c>
      <c r="H51" s="58"/>
      <c r="I51" s="58"/>
      <c r="J51" s="51">
        <f>SUM(F51:I51)</f>
        <v>250000</v>
      </c>
      <c r="K51" s="52" t="s">
        <v>73</v>
      </c>
      <c r="L51" s="52"/>
    </row>
    <row r="52" spans="1:12" s="81" customFormat="1" ht="95.25" customHeight="1">
      <c r="A52" s="243" t="s">
        <v>74</v>
      </c>
      <c r="B52" s="53">
        <v>2600000</v>
      </c>
      <c r="C52" s="105" t="s">
        <v>75</v>
      </c>
      <c r="D52" s="47" t="s">
        <v>76</v>
      </c>
      <c r="E52" s="106" t="s">
        <v>33</v>
      </c>
      <c r="F52" s="4"/>
      <c r="G52" s="58"/>
      <c r="H52" s="57">
        <v>250000</v>
      </c>
      <c r="I52" s="58"/>
      <c r="J52" s="51">
        <f>SUM(F52:I52)</f>
        <v>250000</v>
      </c>
      <c r="K52" s="52" t="s">
        <v>77</v>
      </c>
      <c r="L52" s="52"/>
    </row>
    <row r="53" spans="1:12" s="28" customFormat="1" ht="199.5" customHeight="1" thickBot="1">
      <c r="A53" s="241"/>
      <c r="B53" s="96"/>
      <c r="C53" s="98" t="s">
        <v>78</v>
      </c>
      <c r="D53" s="107" t="s">
        <v>233</v>
      </c>
      <c r="E53" s="108"/>
      <c r="F53" s="8"/>
      <c r="G53" s="101"/>
      <c r="H53" s="100"/>
      <c r="I53" s="101"/>
      <c r="J53" s="102"/>
      <c r="K53" s="52"/>
      <c r="L53" s="52"/>
    </row>
    <row r="54" spans="1:10" s="28" customFormat="1" ht="13.5" thickTop="1">
      <c r="A54" s="247"/>
      <c r="B54" s="25"/>
      <c r="C54" s="38"/>
      <c r="D54" s="42"/>
      <c r="E54" s="42"/>
      <c r="F54" s="43"/>
      <c r="G54" s="85"/>
      <c r="H54" s="85"/>
      <c r="I54" s="85"/>
      <c r="J54" s="87"/>
    </row>
    <row r="55" spans="1:10" s="28" customFormat="1" ht="12.75">
      <c r="A55" s="22"/>
      <c r="B55" s="83">
        <f>SUM(B52)</f>
        <v>2600000</v>
      </c>
      <c r="C55" s="38"/>
      <c r="D55" s="84" t="s">
        <v>79</v>
      </c>
      <c r="E55" s="39"/>
      <c r="F55" s="43">
        <f>SUM(F51:F54)</f>
        <v>0</v>
      </c>
      <c r="G55" s="43">
        <f>SUM(G51:G54)</f>
        <v>250000</v>
      </c>
      <c r="H55" s="43">
        <f>SUM(H51:H54)</f>
        <v>250000</v>
      </c>
      <c r="I55" s="43">
        <f>SUM(I51:I54)</f>
        <v>0</v>
      </c>
      <c r="J55" s="44">
        <f>SUM(J51:J54)</f>
        <v>500000</v>
      </c>
    </row>
    <row r="56" spans="1:10" s="28" customFormat="1" ht="12.75">
      <c r="A56" s="22"/>
      <c r="B56" s="83"/>
      <c r="C56" s="38"/>
      <c r="D56" s="42"/>
      <c r="E56" s="39"/>
      <c r="F56" s="43"/>
      <c r="G56" s="85"/>
      <c r="H56" s="85"/>
      <c r="I56" s="85"/>
      <c r="J56" s="109"/>
    </row>
    <row r="57" spans="1:10" s="28" customFormat="1" ht="12.75">
      <c r="A57" s="22"/>
      <c r="B57" s="83"/>
      <c r="C57" s="38"/>
      <c r="D57" s="42"/>
      <c r="E57" s="39"/>
      <c r="F57" s="43"/>
      <c r="G57" s="85"/>
      <c r="H57" s="85"/>
      <c r="I57" s="85"/>
      <c r="J57" s="87"/>
    </row>
    <row r="58" spans="1:10" s="28" customFormat="1" ht="12.75">
      <c r="A58" s="22"/>
      <c r="B58" s="26" t="s">
        <v>239</v>
      </c>
      <c r="C58" s="38"/>
      <c r="D58" s="42"/>
      <c r="E58" s="39"/>
      <c r="F58" s="43"/>
      <c r="G58" s="85"/>
      <c r="H58" s="85"/>
      <c r="I58" s="85"/>
      <c r="J58" s="87"/>
    </row>
    <row r="59" spans="1:10" s="28" customFormat="1" ht="12.75">
      <c r="A59" s="22"/>
      <c r="B59" s="26" t="s">
        <v>80</v>
      </c>
      <c r="C59" s="38"/>
      <c r="D59" s="42"/>
      <c r="E59" s="39"/>
      <c r="F59" s="43"/>
      <c r="G59" s="85"/>
      <c r="H59" s="85"/>
      <c r="I59" s="85"/>
      <c r="J59" s="87"/>
    </row>
    <row r="60" spans="1:10" s="28" customFormat="1" ht="12.75">
      <c r="A60" s="22"/>
      <c r="B60" s="26" t="s">
        <v>282</v>
      </c>
      <c r="C60" s="38"/>
      <c r="D60" s="42"/>
      <c r="E60" s="39"/>
      <c r="F60" s="43"/>
      <c r="G60" s="85"/>
      <c r="H60" s="85"/>
      <c r="I60" s="85"/>
      <c r="J60" s="87"/>
    </row>
    <row r="61" spans="1:10" s="28" customFormat="1" ht="12.75">
      <c r="A61" s="80"/>
      <c r="B61" s="26" t="s">
        <v>281</v>
      </c>
      <c r="C61" s="38"/>
      <c r="D61" s="42"/>
      <c r="E61" s="39"/>
      <c r="F61" s="43"/>
      <c r="G61" s="85"/>
      <c r="H61" s="85"/>
      <c r="I61" s="85"/>
      <c r="J61" s="87"/>
    </row>
    <row r="62" spans="1:12" ht="86.25" customHeight="1">
      <c r="A62" s="245" t="s">
        <v>81</v>
      </c>
      <c r="B62" s="59" t="s">
        <v>82</v>
      </c>
      <c r="C62" s="31" t="s">
        <v>83</v>
      </c>
      <c r="D62" s="47" t="s">
        <v>84</v>
      </c>
      <c r="E62" s="29" t="s">
        <v>228</v>
      </c>
      <c r="F62" s="57"/>
      <c r="G62" s="58">
        <v>50000</v>
      </c>
      <c r="H62" s="58"/>
      <c r="I62" s="58"/>
      <c r="J62" s="51">
        <f>SUM(F62:I62)</f>
        <v>50000</v>
      </c>
      <c r="K62" s="52" t="s">
        <v>85</v>
      </c>
      <c r="L62" s="52"/>
    </row>
    <row r="63" spans="1:12" ht="66" customHeight="1">
      <c r="A63" s="241" t="s">
        <v>86</v>
      </c>
      <c r="B63" s="53">
        <v>800000</v>
      </c>
      <c r="C63" s="31" t="s">
        <v>87</v>
      </c>
      <c r="D63" s="47" t="s">
        <v>88</v>
      </c>
      <c r="E63" s="60" t="s">
        <v>33</v>
      </c>
      <c r="F63" s="4"/>
      <c r="G63" s="58"/>
      <c r="H63" s="57">
        <v>100000</v>
      </c>
      <c r="I63" s="58"/>
      <c r="J63" s="51">
        <f>SUM(F63:I63)</f>
        <v>100000</v>
      </c>
      <c r="K63" s="52" t="s">
        <v>77</v>
      </c>
      <c r="L63" s="52"/>
    </row>
    <row r="64" spans="1:12" ht="158.25">
      <c r="A64" s="241"/>
      <c r="B64" s="53"/>
      <c r="C64" s="47" t="s">
        <v>89</v>
      </c>
      <c r="D64" s="47" t="s">
        <v>90</v>
      </c>
      <c r="E64" s="48"/>
      <c r="F64" s="4"/>
      <c r="G64" s="58"/>
      <c r="H64" s="57"/>
      <c r="I64" s="58"/>
      <c r="J64" s="51"/>
      <c r="K64" s="52"/>
      <c r="L64" s="52"/>
    </row>
    <row r="65" spans="1:12" ht="66" customHeight="1">
      <c r="A65" s="244" t="s">
        <v>91</v>
      </c>
      <c r="B65" s="59" t="s">
        <v>92</v>
      </c>
      <c r="C65" s="54" t="s">
        <v>93</v>
      </c>
      <c r="D65" s="55" t="s">
        <v>94</v>
      </c>
      <c r="E65" s="29" t="s">
        <v>227</v>
      </c>
      <c r="F65" s="57">
        <v>50000</v>
      </c>
      <c r="G65" s="58"/>
      <c r="H65" s="58"/>
      <c r="I65" s="58"/>
      <c r="J65" s="51">
        <f>SUM(F65:I65)</f>
        <v>50000</v>
      </c>
      <c r="K65" s="52" t="s">
        <v>95</v>
      </c>
      <c r="L65" s="52"/>
    </row>
    <row r="66" spans="1:12" ht="13.5" thickBot="1">
      <c r="A66" s="247"/>
      <c r="B66" s="96">
        <v>500000</v>
      </c>
      <c r="C66" s="97"/>
      <c r="D66" s="98"/>
      <c r="E66" s="99"/>
      <c r="F66" s="100"/>
      <c r="G66" s="101"/>
      <c r="H66" s="101"/>
      <c r="I66" s="101"/>
      <c r="J66" s="102"/>
      <c r="K66" s="52"/>
      <c r="L66" s="52"/>
    </row>
    <row r="67" spans="1:12" ht="13.5" thickTop="1">
      <c r="A67" s="22"/>
      <c r="B67" s="83"/>
      <c r="C67" s="38"/>
      <c r="D67" s="42"/>
      <c r="E67" s="39"/>
      <c r="F67" s="43"/>
      <c r="G67" s="15"/>
      <c r="H67" s="15"/>
      <c r="I67" s="15"/>
      <c r="J67" s="16"/>
      <c r="K67" s="28"/>
      <c r="L67" s="28"/>
    </row>
    <row r="68" spans="1:10" s="28" customFormat="1" ht="12.75">
      <c r="A68" s="22"/>
      <c r="B68" s="26">
        <f>SUM(B63,B66)</f>
        <v>1300000</v>
      </c>
      <c r="C68" s="38"/>
      <c r="D68" s="84" t="s">
        <v>96</v>
      </c>
      <c r="E68" s="39"/>
      <c r="F68" s="43">
        <f>SUM(F62:F66)</f>
        <v>50000</v>
      </c>
      <c r="G68" s="43">
        <f>SUM(G62:G66)</f>
        <v>50000</v>
      </c>
      <c r="H68" s="43">
        <f>SUM(H62:H66)</f>
        <v>100000</v>
      </c>
      <c r="I68" s="43">
        <f>SUM(I62:I66)</f>
        <v>0</v>
      </c>
      <c r="J68" s="44">
        <f>SUM(J62:J66)</f>
        <v>200000</v>
      </c>
    </row>
    <row r="69" spans="1:10" s="28" customFormat="1" ht="12.75">
      <c r="A69" s="22"/>
      <c r="B69" s="26"/>
      <c r="C69" s="38"/>
      <c r="D69" s="42"/>
      <c r="E69" s="39"/>
      <c r="F69" s="43"/>
      <c r="G69" s="85"/>
      <c r="H69" s="85"/>
      <c r="I69" s="85"/>
      <c r="J69" s="109"/>
    </row>
    <row r="70" spans="1:10" s="28" customFormat="1" ht="12.75">
      <c r="A70" s="22"/>
      <c r="B70" s="83"/>
      <c r="C70" s="38"/>
      <c r="D70" s="42"/>
      <c r="E70" s="39"/>
      <c r="F70" s="43"/>
      <c r="G70" s="85"/>
      <c r="H70" s="85"/>
      <c r="I70" s="85"/>
      <c r="J70" s="87"/>
    </row>
    <row r="71" spans="1:10" s="28" customFormat="1" ht="12.75">
      <c r="A71" s="22"/>
      <c r="B71" s="26" t="s">
        <v>239</v>
      </c>
      <c r="C71" s="38"/>
      <c r="D71" s="42"/>
      <c r="E71" s="39"/>
      <c r="F71" s="43"/>
      <c r="G71" s="85"/>
      <c r="H71" s="85"/>
      <c r="I71" s="85"/>
      <c r="J71" s="87"/>
    </row>
    <row r="72" spans="1:10" s="28" customFormat="1" ht="12.75">
      <c r="A72" s="22"/>
      <c r="B72" s="26" t="s">
        <v>97</v>
      </c>
      <c r="C72" s="38"/>
      <c r="D72" s="42"/>
      <c r="E72" s="39"/>
      <c r="F72" s="43"/>
      <c r="G72" s="85"/>
      <c r="H72" s="85"/>
      <c r="I72" s="85"/>
      <c r="J72" s="87"/>
    </row>
    <row r="73" spans="1:10" s="28" customFormat="1" ht="12.75">
      <c r="A73" s="22"/>
      <c r="B73" s="26" t="s">
        <v>277</v>
      </c>
      <c r="C73" s="38"/>
      <c r="D73" s="42"/>
      <c r="E73" s="39"/>
      <c r="F73" s="43"/>
      <c r="G73" s="85"/>
      <c r="H73" s="85"/>
      <c r="I73" s="85"/>
      <c r="J73" s="87"/>
    </row>
    <row r="74" spans="1:10" s="28" customFormat="1" ht="12.75">
      <c r="A74" s="80"/>
      <c r="B74" s="26" t="s">
        <v>276</v>
      </c>
      <c r="C74" s="38"/>
      <c r="D74" s="42"/>
      <c r="E74" s="39"/>
      <c r="F74" s="43"/>
      <c r="G74" s="85"/>
      <c r="H74" s="85"/>
      <c r="I74" s="85"/>
      <c r="J74" s="87"/>
    </row>
    <row r="75" spans="1:12" s="10" customFormat="1" ht="93" customHeight="1">
      <c r="A75" s="241" t="s">
        <v>98</v>
      </c>
      <c r="B75" s="59" t="s">
        <v>99</v>
      </c>
      <c r="C75" s="31" t="s">
        <v>243</v>
      </c>
      <c r="D75" s="47" t="s">
        <v>181</v>
      </c>
      <c r="E75" s="60" t="s">
        <v>230</v>
      </c>
      <c r="F75" s="4"/>
      <c r="G75" s="58"/>
      <c r="H75" s="3"/>
      <c r="I75" s="30">
        <v>400000</v>
      </c>
      <c r="J75" s="51">
        <f>SUM(F75:I75)</f>
        <v>400000</v>
      </c>
      <c r="K75" s="52" t="s">
        <v>100</v>
      </c>
      <c r="L75" s="52" t="s">
        <v>101</v>
      </c>
    </row>
    <row r="76" spans="1:12" ht="10.5" customHeight="1">
      <c r="A76" s="241"/>
      <c r="B76" s="53">
        <v>6300000</v>
      </c>
      <c r="C76" s="31"/>
      <c r="D76" s="47"/>
      <c r="E76" s="29"/>
      <c r="F76" s="57"/>
      <c r="G76" s="58"/>
      <c r="H76" s="58"/>
      <c r="I76" s="58"/>
      <c r="J76" s="51"/>
      <c r="K76" s="52"/>
      <c r="L76" s="52"/>
    </row>
    <row r="77" spans="1:12" ht="120.75" customHeight="1">
      <c r="A77" s="241" t="s">
        <v>102</v>
      </c>
      <c r="B77" s="59" t="s">
        <v>103</v>
      </c>
      <c r="C77" s="54" t="s">
        <v>104</v>
      </c>
      <c r="D77" s="47" t="s">
        <v>105</v>
      </c>
      <c r="E77" s="29" t="s">
        <v>228</v>
      </c>
      <c r="F77" s="30"/>
      <c r="G77" s="58">
        <v>60000</v>
      </c>
      <c r="H77" s="58"/>
      <c r="I77" s="58"/>
      <c r="J77" s="51">
        <f>SUM(F77:I77)</f>
        <v>60000</v>
      </c>
      <c r="K77" s="52" t="s">
        <v>106</v>
      </c>
      <c r="L77" s="52"/>
    </row>
    <row r="78" spans="1:12" ht="12.75">
      <c r="A78" s="241"/>
      <c r="B78" s="59">
        <v>2100000</v>
      </c>
      <c r="C78" s="31"/>
      <c r="D78" s="47"/>
      <c r="E78" s="29"/>
      <c r="F78" s="30"/>
      <c r="G78" s="58"/>
      <c r="H78" s="58"/>
      <c r="I78" s="58"/>
      <c r="J78" s="51"/>
      <c r="K78" s="52"/>
      <c r="L78" s="52"/>
    </row>
    <row r="79" spans="1:12" ht="210" customHeight="1">
      <c r="A79" s="241" t="s">
        <v>107</v>
      </c>
      <c r="B79" s="62"/>
      <c r="C79" s="54" t="s">
        <v>108</v>
      </c>
      <c r="D79" s="47" t="s">
        <v>109</v>
      </c>
      <c r="E79" s="48" t="s">
        <v>228</v>
      </c>
      <c r="F79" s="7"/>
      <c r="G79" s="57">
        <v>250000</v>
      </c>
      <c r="H79" s="58"/>
      <c r="I79" s="58"/>
      <c r="J79" s="51">
        <f>SUM(F79:I79)</f>
        <v>250000</v>
      </c>
      <c r="K79" s="52" t="s">
        <v>182</v>
      </c>
      <c r="L79" s="52"/>
    </row>
    <row r="80" spans="1:12" ht="79.5" customHeight="1">
      <c r="A80" s="241"/>
      <c r="B80" s="59" t="s">
        <v>110</v>
      </c>
      <c r="C80" s="31"/>
      <c r="D80" s="47" t="s">
        <v>233</v>
      </c>
      <c r="E80" s="29"/>
      <c r="F80" s="57"/>
      <c r="G80" s="58"/>
      <c r="H80" s="58"/>
      <c r="I80" s="58"/>
      <c r="J80" s="51"/>
      <c r="K80" s="52"/>
      <c r="L80" s="52"/>
    </row>
    <row r="81" spans="1:12" ht="13.5" thickBot="1">
      <c r="A81" s="247"/>
      <c r="B81" s="110">
        <v>300000</v>
      </c>
      <c r="C81" s="97"/>
      <c r="D81" s="98"/>
      <c r="E81" s="99"/>
      <c r="F81" s="100"/>
      <c r="G81" s="101"/>
      <c r="H81" s="101"/>
      <c r="I81" s="101"/>
      <c r="J81" s="102"/>
      <c r="K81" s="52"/>
      <c r="L81" s="52"/>
    </row>
    <row r="82" spans="1:10" ht="13.5" thickTop="1">
      <c r="A82" s="22"/>
      <c r="B82" s="26"/>
      <c r="C82" s="38"/>
      <c r="D82" s="42"/>
      <c r="E82" s="39"/>
      <c r="F82" s="43"/>
      <c r="G82" s="15"/>
      <c r="H82" s="15"/>
      <c r="I82" s="15"/>
      <c r="J82" s="16"/>
    </row>
    <row r="83" spans="1:10" ht="12.75">
      <c r="A83" s="22"/>
      <c r="B83" s="83">
        <f>SUM(B81,B78,B76)</f>
        <v>8700000</v>
      </c>
      <c r="C83" s="38"/>
      <c r="D83" s="84" t="s">
        <v>111</v>
      </c>
      <c r="E83" s="39"/>
      <c r="F83" s="43">
        <f>SUM(F75:F81)</f>
        <v>0</v>
      </c>
      <c r="G83" s="43">
        <f>SUM(G75:G81)</f>
        <v>310000</v>
      </c>
      <c r="H83" s="43">
        <f>SUM(H75:H81)</f>
        <v>0</v>
      </c>
      <c r="I83" s="43">
        <f>SUM(I75:I81)</f>
        <v>400000</v>
      </c>
      <c r="J83" s="44">
        <f>SUM(J75:J81)</f>
        <v>710000</v>
      </c>
    </row>
    <row r="84" spans="1:10" ht="12.75">
      <c r="A84" s="22"/>
      <c r="B84" s="83"/>
      <c r="C84" s="38"/>
      <c r="D84" s="84"/>
      <c r="E84" s="39"/>
      <c r="F84" s="43"/>
      <c r="G84" s="43"/>
      <c r="H84" s="43"/>
      <c r="I84" s="43"/>
      <c r="J84" s="103"/>
    </row>
    <row r="85" spans="1:10" ht="12.75">
      <c r="A85" s="22"/>
      <c r="B85" s="83"/>
      <c r="C85" s="38"/>
      <c r="D85" s="84"/>
      <c r="E85" s="39"/>
      <c r="F85" s="43"/>
      <c r="G85" s="43"/>
      <c r="H85" s="43"/>
      <c r="I85" s="43"/>
      <c r="J85" s="44"/>
    </row>
    <row r="86" spans="1:12" s="28" customFormat="1" ht="12.75">
      <c r="A86" s="22"/>
      <c r="B86" s="26" t="s">
        <v>239</v>
      </c>
      <c r="C86" s="38"/>
      <c r="D86" s="42"/>
      <c r="E86" s="39"/>
      <c r="F86" s="43"/>
      <c r="G86" s="85"/>
      <c r="H86" s="85"/>
      <c r="I86" s="85"/>
      <c r="J86" s="87"/>
      <c r="K86" s="1"/>
      <c r="L86" s="1"/>
    </row>
    <row r="87" spans="1:12" s="28" customFormat="1" ht="12.75">
      <c r="A87" s="22"/>
      <c r="B87" s="26" t="s">
        <v>112</v>
      </c>
      <c r="C87" s="38"/>
      <c r="D87" s="42"/>
      <c r="E87" s="39"/>
      <c r="F87" s="43"/>
      <c r="G87" s="85"/>
      <c r="H87" s="85"/>
      <c r="I87" s="85"/>
      <c r="J87" s="87"/>
      <c r="K87" s="1"/>
      <c r="L87" s="1"/>
    </row>
    <row r="88" spans="1:12" s="28" customFormat="1" ht="12.75">
      <c r="A88" s="22"/>
      <c r="B88" s="26" t="s">
        <v>278</v>
      </c>
      <c r="C88" s="38"/>
      <c r="D88" s="42"/>
      <c r="E88" s="39"/>
      <c r="F88" s="43"/>
      <c r="G88" s="85"/>
      <c r="H88" s="85"/>
      <c r="I88" s="85"/>
      <c r="J88" s="87"/>
      <c r="K88" s="1"/>
      <c r="L88" s="1"/>
    </row>
    <row r="89" spans="1:12" s="28" customFormat="1" ht="12.75">
      <c r="A89" s="80"/>
      <c r="B89" s="26" t="s">
        <v>279</v>
      </c>
      <c r="C89" s="38"/>
      <c r="D89" s="42"/>
      <c r="E89" s="39"/>
      <c r="F89" s="43"/>
      <c r="G89" s="85"/>
      <c r="H89" s="85"/>
      <c r="I89" s="85"/>
      <c r="J89" s="87"/>
      <c r="K89" s="1"/>
      <c r="L89" s="1"/>
    </row>
    <row r="90" spans="1:12" ht="180.75" customHeight="1">
      <c r="A90" s="241" t="s">
        <v>113</v>
      </c>
      <c r="B90" s="52" t="s">
        <v>114</v>
      </c>
      <c r="C90" s="111" t="s">
        <v>232</v>
      </c>
      <c r="D90" s="52" t="s">
        <v>68</v>
      </c>
      <c r="E90" s="29" t="s">
        <v>69</v>
      </c>
      <c r="F90" s="57"/>
      <c r="G90" s="58"/>
      <c r="H90" s="112">
        <v>100000</v>
      </c>
      <c r="I90" s="113"/>
      <c r="J90" s="114">
        <f>SUM(F90:H90)</f>
        <v>100000</v>
      </c>
      <c r="K90" s="52" t="s">
        <v>70</v>
      </c>
      <c r="L90" s="52" t="s">
        <v>115</v>
      </c>
    </row>
    <row r="91" spans="1:12" s="28" customFormat="1" ht="106.5" customHeight="1">
      <c r="A91" s="241" t="s">
        <v>116</v>
      </c>
      <c r="B91" s="115"/>
      <c r="C91" s="116" t="s">
        <v>117</v>
      </c>
      <c r="D91" s="52" t="s">
        <v>118</v>
      </c>
      <c r="E91" s="60" t="s">
        <v>229</v>
      </c>
      <c r="F91" s="4"/>
      <c r="G91" s="58"/>
      <c r="H91" s="57">
        <v>100000</v>
      </c>
      <c r="I91" s="77"/>
      <c r="J91" s="51">
        <f>SUM(F91:I91)</f>
        <v>100000</v>
      </c>
      <c r="K91" s="52" t="s">
        <v>119</v>
      </c>
      <c r="L91" s="52"/>
    </row>
    <row r="92" spans="1:12" ht="192.75" customHeight="1">
      <c r="A92" s="241" t="s">
        <v>120</v>
      </c>
      <c r="B92" s="117" t="s">
        <v>121</v>
      </c>
      <c r="C92" s="54" t="s">
        <v>122</v>
      </c>
      <c r="D92" s="47" t="s">
        <v>123</v>
      </c>
      <c r="E92" s="29" t="s">
        <v>227</v>
      </c>
      <c r="F92" s="57">
        <v>100000</v>
      </c>
      <c r="G92" s="58"/>
      <c r="H92" s="58"/>
      <c r="I92" s="58"/>
      <c r="J92" s="51">
        <f>SUM(F92:I92)</f>
        <v>100000</v>
      </c>
      <c r="K92" s="52" t="s">
        <v>124</v>
      </c>
      <c r="L92" s="52" t="s">
        <v>125</v>
      </c>
    </row>
    <row r="93" spans="1:12" ht="211.5" customHeight="1">
      <c r="A93" s="241" t="s">
        <v>126</v>
      </c>
      <c r="B93" s="52" t="s">
        <v>114</v>
      </c>
      <c r="C93" s="54"/>
      <c r="D93" s="55" t="s">
        <v>64</v>
      </c>
      <c r="E93" s="56" t="s">
        <v>230</v>
      </c>
      <c r="F93" s="92"/>
      <c r="G93" s="49"/>
      <c r="H93" s="49"/>
      <c r="I93" s="49">
        <v>150000</v>
      </c>
      <c r="J93" s="51">
        <f>SUM(F93:I93)</f>
        <v>150000</v>
      </c>
      <c r="K93" s="52" t="s">
        <v>183</v>
      </c>
      <c r="L93" s="52" t="s">
        <v>127</v>
      </c>
    </row>
    <row r="94" spans="1:12" ht="10.5" customHeight="1">
      <c r="A94" s="241"/>
      <c r="B94" s="117"/>
      <c r="C94" s="54"/>
      <c r="D94" s="55"/>
      <c r="E94" s="56"/>
      <c r="F94" s="92"/>
      <c r="G94" s="49"/>
      <c r="H94" s="49"/>
      <c r="I94" s="49"/>
      <c r="J94" s="65"/>
      <c r="K94" s="52"/>
      <c r="L94" s="52"/>
    </row>
    <row r="95" spans="1:12" ht="13.5" thickBot="1">
      <c r="A95" s="243"/>
      <c r="B95" s="118"/>
      <c r="C95" s="97"/>
      <c r="D95" s="98"/>
      <c r="E95" s="99"/>
      <c r="F95" s="100"/>
      <c r="G95" s="101"/>
      <c r="H95" s="101"/>
      <c r="I95" s="101"/>
      <c r="J95" s="119"/>
      <c r="K95" s="52"/>
      <c r="L95" s="52"/>
    </row>
    <row r="96" spans="2:10" ht="13.5" thickTop="1">
      <c r="B96" s="120"/>
      <c r="C96" s="9"/>
      <c r="D96" s="42"/>
      <c r="E96" s="39"/>
      <c r="F96" s="43"/>
      <c r="G96" s="15"/>
      <c r="H96" s="15"/>
      <c r="I96" s="15"/>
      <c r="J96" s="16"/>
    </row>
    <row r="97" spans="2:10" ht="7.5" customHeight="1">
      <c r="B97" s="121"/>
      <c r="C97" s="9"/>
      <c r="D97" s="42"/>
      <c r="E97" s="39"/>
      <c r="F97" s="43"/>
      <c r="G97" s="15"/>
      <c r="H97" s="15"/>
      <c r="I97" s="15"/>
      <c r="J97" s="16"/>
    </row>
    <row r="98" spans="2:10" ht="26.25">
      <c r="B98" s="121">
        <v>11070000</v>
      </c>
      <c r="C98" s="38"/>
      <c r="D98" s="122" t="s">
        <v>128</v>
      </c>
      <c r="E98" s="13"/>
      <c r="F98" s="14">
        <f>SUM(F90:F96)</f>
        <v>100000</v>
      </c>
      <c r="G98" s="14">
        <f>SUM(G90:G96)</f>
        <v>0</v>
      </c>
      <c r="H98" s="14">
        <f>SUM(H90:H96)</f>
        <v>200000</v>
      </c>
      <c r="I98" s="14">
        <f>SUM(I90:I96)</f>
        <v>150000</v>
      </c>
      <c r="J98" s="35">
        <f>SUM(J90:J96)</f>
        <v>450000</v>
      </c>
    </row>
    <row r="99" spans="2:10" ht="12.75">
      <c r="B99" s="121"/>
      <c r="C99" s="11"/>
      <c r="D99" s="12"/>
      <c r="E99" s="13"/>
      <c r="F99" s="14"/>
      <c r="G99" s="15"/>
      <c r="H99" s="15"/>
      <c r="I99" s="15"/>
      <c r="J99" s="123"/>
    </row>
    <row r="100" spans="2:10" ht="12.75">
      <c r="B100" s="121"/>
      <c r="C100" s="11"/>
      <c r="D100" s="12"/>
      <c r="E100" s="13"/>
      <c r="F100" s="14"/>
      <c r="G100" s="15"/>
      <c r="H100" s="15"/>
      <c r="I100" s="15"/>
      <c r="J100" s="123"/>
    </row>
    <row r="101" spans="2:10" ht="12.75">
      <c r="B101" s="121">
        <f>SUM(B98,B83,B68,B55,B44,B27)</f>
        <v>66139000</v>
      </c>
      <c r="C101" s="246" t="s">
        <v>280</v>
      </c>
      <c r="D101" s="12"/>
      <c r="E101" s="13"/>
      <c r="F101" s="14"/>
      <c r="G101" s="15"/>
      <c r="H101" s="15"/>
      <c r="I101" s="15"/>
      <c r="J101" s="16"/>
    </row>
    <row r="102" spans="2:10" ht="12.75">
      <c r="B102" s="121"/>
      <c r="C102" s="11"/>
      <c r="D102" s="122" t="s">
        <v>263</v>
      </c>
      <c r="E102" s="13"/>
      <c r="F102" s="14">
        <f>SUM(F98,F83,F68,F55,F44,F27)</f>
        <v>800000</v>
      </c>
      <c r="G102" s="14">
        <f>SUM(G98,G83,G68,G55,G44,G27)</f>
        <v>1135000</v>
      </c>
      <c r="H102" s="14">
        <f>SUM(H98,H83,H68,H55,H44,H27)</f>
        <v>1825000</v>
      </c>
      <c r="I102" s="14">
        <f>SUM(I98,I83,I68,I55,I44,I27)</f>
        <v>1150000</v>
      </c>
      <c r="J102" s="14">
        <f>SUM(J98,J83,J68,J55,J44,J27)</f>
        <v>4910000</v>
      </c>
    </row>
    <row r="103" spans="2:10" ht="12.75">
      <c r="B103" s="121"/>
      <c r="C103" s="11"/>
      <c r="D103" s="12"/>
      <c r="E103" s="13"/>
      <c r="F103" s="124">
        <f>F102/J102</f>
        <v>0.1629327902240326</v>
      </c>
      <c r="G103" s="124">
        <f>G102/J102</f>
        <v>0.23116089613034624</v>
      </c>
      <c r="H103" s="124">
        <f>H102/J102</f>
        <v>0.37169042769857435</v>
      </c>
      <c r="I103" s="124">
        <f>I102/J102</f>
        <v>0.23421588594704684</v>
      </c>
      <c r="J103" s="124">
        <f>J102/B101</f>
        <v>0.07423759052903733</v>
      </c>
    </row>
    <row r="104" spans="2:10" ht="12.75">
      <c r="B104" s="121"/>
      <c r="C104" s="11"/>
      <c r="D104" s="12"/>
      <c r="E104" s="13"/>
      <c r="F104" s="124"/>
      <c r="G104" s="124"/>
      <c r="H104" s="124"/>
      <c r="I104" s="124"/>
      <c r="J104" s="124"/>
    </row>
    <row r="105" spans="2:10" ht="12.75">
      <c r="B105" s="121"/>
      <c r="C105" s="11"/>
      <c r="D105" s="12"/>
      <c r="E105" s="13"/>
      <c r="F105" s="124"/>
      <c r="G105" s="124"/>
      <c r="H105" s="124"/>
      <c r="I105" s="124"/>
      <c r="J105" s="124"/>
    </row>
    <row r="106" spans="2:10" ht="12.75">
      <c r="B106" s="121" t="s">
        <v>129</v>
      </c>
      <c r="C106" s="11"/>
      <c r="D106" s="12"/>
      <c r="E106" s="13"/>
      <c r="F106" s="124"/>
      <c r="G106" s="124"/>
      <c r="H106" s="124"/>
      <c r="I106" s="124"/>
      <c r="J106" s="124"/>
    </row>
    <row r="107" spans="2:10" ht="12.75">
      <c r="B107" s="121"/>
      <c r="C107" s="11"/>
      <c r="D107" s="12"/>
      <c r="E107" s="13"/>
      <c r="F107" s="124"/>
      <c r="G107" s="124"/>
      <c r="H107" s="124"/>
      <c r="I107" s="124"/>
      <c r="J107" s="124"/>
    </row>
    <row r="108" spans="2:10" ht="12.75">
      <c r="B108" s="121"/>
      <c r="C108" s="11"/>
      <c r="D108" s="12"/>
      <c r="E108" s="13"/>
      <c r="F108" s="124"/>
      <c r="G108" s="124"/>
      <c r="H108" s="124"/>
      <c r="I108" s="124"/>
      <c r="J108" s="124"/>
    </row>
    <row r="109" spans="2:10" ht="12.75">
      <c r="B109" s="121" t="s">
        <v>130</v>
      </c>
      <c r="C109" s="11"/>
      <c r="D109" s="12"/>
      <c r="E109" s="13"/>
      <c r="F109" s="14"/>
      <c r="G109" s="15"/>
      <c r="H109" s="15"/>
      <c r="I109" s="15"/>
      <c r="J109" s="16"/>
    </row>
    <row r="110" spans="2:10" ht="12.75">
      <c r="B110" s="121" t="s">
        <v>185</v>
      </c>
      <c r="C110" s="11"/>
      <c r="D110" s="12"/>
      <c r="E110" s="13"/>
      <c r="F110" s="14"/>
      <c r="G110" s="15"/>
      <c r="H110" s="15"/>
      <c r="I110" s="15"/>
      <c r="J110" s="16"/>
    </row>
    <row r="111" spans="2:5" ht="12.75">
      <c r="B111" s="121"/>
      <c r="E111" s="125"/>
    </row>
    <row r="112" spans="2:5" ht="12.75">
      <c r="B112" s="121" t="s">
        <v>184</v>
      </c>
      <c r="E112" s="125"/>
    </row>
    <row r="113" spans="2:5" ht="12.75">
      <c r="B113" s="121" t="s">
        <v>131</v>
      </c>
      <c r="E113" s="125"/>
    </row>
    <row r="114" spans="2:5" ht="12.75">
      <c r="B114" s="121" t="s">
        <v>132</v>
      </c>
      <c r="E114" s="125"/>
    </row>
    <row r="115" spans="2:5" ht="12.75">
      <c r="B115" s="121" t="s">
        <v>133</v>
      </c>
      <c r="E115" s="125"/>
    </row>
    <row r="116" spans="2:5" ht="12.75">
      <c r="B116" s="121" t="s">
        <v>134</v>
      </c>
      <c r="E116" s="125"/>
    </row>
    <row r="117" spans="2:5" ht="12.75">
      <c r="B117" s="121" t="s">
        <v>135</v>
      </c>
      <c r="E117" s="125"/>
    </row>
    <row r="118" spans="2:5" ht="12.75">
      <c r="B118" s="121" t="s">
        <v>136</v>
      </c>
      <c r="E118" s="125"/>
    </row>
    <row r="119" spans="2:10" ht="12.75">
      <c r="B119" s="121" t="s">
        <v>137</v>
      </c>
      <c r="C119" s="1"/>
      <c r="D119" s="1"/>
      <c r="E119" s="1"/>
      <c r="F119" s="1"/>
      <c r="G119" s="1"/>
      <c r="H119" s="1"/>
      <c r="I119" s="1"/>
      <c r="J119" s="1"/>
    </row>
    <row r="120" spans="2:5" ht="12.75">
      <c r="B120" s="121" t="s">
        <v>138</v>
      </c>
      <c r="E120" s="125"/>
    </row>
    <row r="121" ht="12.75">
      <c r="E121" s="125"/>
    </row>
    <row r="122" ht="12.75">
      <c r="B122" s="20" t="s">
        <v>139</v>
      </c>
    </row>
    <row r="124" spans="2:3" ht="12.75">
      <c r="B124" s="1" t="s">
        <v>259</v>
      </c>
      <c r="C124" s="126"/>
    </row>
    <row r="125" spans="2:3" ht="12.75">
      <c r="B125" s="127" t="s">
        <v>235</v>
      </c>
      <c r="C125" s="128" t="s">
        <v>236</v>
      </c>
    </row>
    <row r="126" spans="2:3" ht="12.75">
      <c r="B126" s="127">
        <v>100</v>
      </c>
      <c r="C126" s="128">
        <v>90</v>
      </c>
    </row>
    <row r="127" spans="2:3" ht="12.75">
      <c r="B127" s="127">
        <v>95</v>
      </c>
      <c r="C127" s="128">
        <f>C126-3.33</f>
        <v>86.67</v>
      </c>
    </row>
    <row r="128" spans="2:3" ht="12.75">
      <c r="B128" s="127">
        <v>90</v>
      </c>
      <c r="C128" s="128">
        <f>C127-3.33</f>
        <v>83.34</v>
      </c>
    </row>
    <row r="129" spans="2:3" ht="12.75">
      <c r="B129" s="127">
        <v>85</v>
      </c>
      <c r="C129" s="128">
        <v>80</v>
      </c>
    </row>
    <row r="130" spans="2:3" ht="12.75">
      <c r="B130" s="127">
        <v>80</v>
      </c>
      <c r="C130" s="128">
        <f>C129-3.33</f>
        <v>76.67</v>
      </c>
    </row>
    <row r="131" spans="2:3" ht="12.75">
      <c r="B131" s="127">
        <v>75</v>
      </c>
      <c r="C131" s="128">
        <f>C130-3.33</f>
        <v>73.34</v>
      </c>
    </row>
    <row r="132" spans="2:3" ht="12.75">
      <c r="B132" s="127">
        <v>70</v>
      </c>
      <c r="C132" s="128">
        <v>70</v>
      </c>
    </row>
    <row r="134" ht="12.75">
      <c r="B134" s="20" t="s">
        <v>140</v>
      </c>
    </row>
    <row r="136" spans="2:3" ht="12.75">
      <c r="B136" s="1" t="s">
        <v>260</v>
      </c>
      <c r="C136" s="126"/>
    </row>
    <row r="137" spans="2:3" ht="12.75">
      <c r="B137" s="127" t="s">
        <v>235</v>
      </c>
      <c r="C137" s="128" t="s">
        <v>261</v>
      </c>
    </row>
    <row r="138" spans="2:3" ht="12.75">
      <c r="B138" s="127">
        <v>100</v>
      </c>
      <c r="C138" s="128">
        <v>90</v>
      </c>
    </row>
    <row r="139" spans="2:3" ht="12.75">
      <c r="B139" s="127">
        <v>95</v>
      </c>
      <c r="C139" s="128">
        <f aca="true" t="shared" si="0" ref="C139:C146">C138-3.75</f>
        <v>86.25</v>
      </c>
    </row>
    <row r="140" spans="2:3" ht="12.75">
      <c r="B140" s="127">
        <v>90</v>
      </c>
      <c r="C140" s="128">
        <f t="shared" si="0"/>
        <v>82.5</v>
      </c>
    </row>
    <row r="141" spans="2:3" ht="12.75">
      <c r="B141" s="127">
        <v>85</v>
      </c>
      <c r="C141" s="128">
        <f t="shared" si="0"/>
        <v>78.75</v>
      </c>
    </row>
    <row r="142" spans="2:3" ht="12.75">
      <c r="B142" s="127">
        <v>80</v>
      </c>
      <c r="C142" s="128">
        <f t="shared" si="0"/>
        <v>75</v>
      </c>
    </row>
    <row r="143" spans="2:3" ht="12.75">
      <c r="B143" s="127">
        <v>75</v>
      </c>
      <c r="C143" s="128">
        <f t="shared" si="0"/>
        <v>71.25</v>
      </c>
    </row>
    <row r="144" spans="2:3" ht="12.75">
      <c r="B144" s="127">
        <v>70</v>
      </c>
      <c r="C144" s="128">
        <f t="shared" si="0"/>
        <v>67.5</v>
      </c>
    </row>
    <row r="145" spans="2:3" ht="12.75">
      <c r="B145" s="125">
        <v>65</v>
      </c>
      <c r="C145" s="128">
        <f t="shared" si="0"/>
        <v>63.75</v>
      </c>
    </row>
    <row r="146" spans="2:3" ht="12.75">
      <c r="B146" s="125">
        <v>60</v>
      </c>
      <c r="C146" s="128">
        <f t="shared" si="0"/>
        <v>60</v>
      </c>
    </row>
    <row r="148" ht="14.25" customHeight="1">
      <c r="B148" s="20" t="s">
        <v>141</v>
      </c>
    </row>
    <row r="149" ht="12.75">
      <c r="B149" s="20" t="s">
        <v>142</v>
      </c>
    </row>
    <row r="151" spans="2:3" ht="12.75">
      <c r="B151" s="10" t="s">
        <v>262</v>
      </c>
      <c r="C151" s="129"/>
    </row>
    <row r="152" spans="2:3" ht="12.75">
      <c r="B152" s="127" t="s">
        <v>235</v>
      </c>
      <c r="C152" s="128" t="s">
        <v>261</v>
      </c>
    </row>
    <row r="153" spans="2:3" ht="12.75">
      <c r="B153" s="127">
        <v>100</v>
      </c>
      <c r="C153" s="128">
        <v>90</v>
      </c>
    </row>
    <row r="154" spans="2:3" ht="12.75">
      <c r="B154" s="127">
        <v>95</v>
      </c>
      <c r="C154" s="128">
        <f aca="true" t="shared" si="1" ref="C154:C161">C153-3.75</f>
        <v>86.25</v>
      </c>
    </row>
    <row r="155" spans="2:3" ht="12.75">
      <c r="B155" s="127">
        <v>90</v>
      </c>
      <c r="C155" s="128">
        <f t="shared" si="1"/>
        <v>82.5</v>
      </c>
    </row>
    <row r="156" spans="2:3" ht="12.75">
      <c r="B156" s="127">
        <v>85</v>
      </c>
      <c r="C156" s="128">
        <f t="shared" si="1"/>
        <v>78.75</v>
      </c>
    </row>
    <row r="157" spans="2:3" ht="12.75">
      <c r="B157" s="127">
        <v>80</v>
      </c>
      <c r="C157" s="128">
        <f t="shared" si="1"/>
        <v>75</v>
      </c>
    </row>
    <row r="158" spans="2:3" ht="12.75">
      <c r="B158" s="127">
        <v>75</v>
      </c>
      <c r="C158" s="128">
        <f t="shared" si="1"/>
        <v>71.25</v>
      </c>
    </row>
    <row r="159" spans="2:3" ht="12.75">
      <c r="B159" s="127">
        <v>70</v>
      </c>
      <c r="C159" s="128">
        <f t="shared" si="1"/>
        <v>67.5</v>
      </c>
    </row>
    <row r="160" spans="2:3" ht="12.75">
      <c r="B160" s="125">
        <v>65</v>
      </c>
      <c r="C160" s="128">
        <f t="shared" si="1"/>
        <v>63.75</v>
      </c>
    </row>
    <row r="161" spans="2:3" ht="12.75">
      <c r="B161" s="125">
        <v>60</v>
      </c>
      <c r="C161" s="128">
        <f t="shared" si="1"/>
        <v>60</v>
      </c>
    </row>
    <row r="163" ht="12.75">
      <c r="B163" s="20" t="s">
        <v>65</v>
      </c>
    </row>
    <row r="164" ht="12.75">
      <c r="B164" s="20" t="s">
        <v>66</v>
      </c>
    </row>
    <row r="165" ht="12.75">
      <c r="B165" s="20" t="s">
        <v>67</v>
      </c>
    </row>
    <row r="166" ht="12.75">
      <c r="B166" s="20" t="s">
        <v>71</v>
      </c>
    </row>
    <row r="167" ht="12.75">
      <c r="B167" s="20" t="s">
        <v>72</v>
      </c>
    </row>
  </sheetData>
  <printOptions/>
  <pageMargins left="0.63" right="0.73" top="0.8" bottom="0.77" header="0.47" footer="0.36"/>
  <pageSetup fitToHeight="11" fitToWidth="11" horizontalDpi="300" verticalDpi="300" orientation="landscape" scale="77" r:id="rId1"/>
  <headerFooter alignWithMargins="0">
    <oddHeader>&amp;C&amp;"Times New Roman,Italic"&amp;9Pacific Gas and Electric Company Energy Efficiency Programs Annual Report - TECHNICAL APPENDIX
____________________________________________________________________________________________________</oddHeader>
    <oddFooter>&amp;C&amp;8Page &amp;P of &amp;N&amp;R&amp;"Times New Roman,Regular"TA-6-26</oddFooter>
  </headerFooter>
</worksheet>
</file>

<file path=xl/worksheets/sheet2.xml><?xml version="1.0" encoding="utf-8"?>
<worksheet xmlns="http://schemas.openxmlformats.org/spreadsheetml/2006/main" xmlns:r="http://schemas.openxmlformats.org/officeDocument/2006/relationships">
  <dimension ref="A1:L140"/>
  <sheetViews>
    <sheetView workbookViewId="0" topLeftCell="A69">
      <selection activeCell="C64" sqref="C64"/>
    </sheetView>
  </sheetViews>
  <sheetFormatPr defaultColWidth="9.140625" defaultRowHeight="12.75"/>
  <cols>
    <col min="1" max="1" width="5.28125" style="131" customWidth="1"/>
    <col min="2" max="2" width="13.421875" style="148" customWidth="1"/>
    <col min="3" max="3" width="19.140625" style="149" customWidth="1"/>
    <col min="4" max="4" width="19.140625" style="148" customWidth="1"/>
    <col min="5" max="5" width="5.7109375" style="148" customWidth="1"/>
    <col min="6" max="6" width="10.8515625" style="148" customWidth="1"/>
    <col min="7" max="7" width="11.140625" style="148" customWidth="1"/>
    <col min="8" max="8" width="9.7109375" style="148" customWidth="1"/>
    <col min="9" max="9" width="10.140625" style="148" customWidth="1"/>
    <col min="10" max="10" width="10.140625" style="151" customWidth="1"/>
    <col min="11" max="11" width="13.7109375" style="152" customWidth="1"/>
    <col min="12" max="12" width="9.140625" style="152" customWidth="1"/>
    <col min="13" max="16384" width="9.140625" style="148" customWidth="1"/>
  </cols>
  <sheetData>
    <row r="1" ht="12.75">
      <c r="D1" s="148" t="s">
        <v>265</v>
      </c>
    </row>
    <row r="3" spans="1:12" s="132" customFormat="1" ht="8.25" customHeight="1">
      <c r="A3" s="131"/>
      <c r="C3" s="153"/>
      <c r="J3" s="137"/>
      <c r="K3" s="131"/>
      <c r="L3" s="131"/>
    </row>
    <row r="4" spans="1:12" s="160" customFormat="1" ht="31.5" customHeight="1">
      <c r="A4" s="154" t="s">
        <v>220</v>
      </c>
      <c r="B4" s="155" t="s">
        <v>221</v>
      </c>
      <c r="C4" s="156" t="s">
        <v>222</v>
      </c>
      <c r="D4" s="156" t="s">
        <v>223</v>
      </c>
      <c r="E4" s="156" t="s">
        <v>224</v>
      </c>
      <c r="F4" s="157" t="s">
        <v>218</v>
      </c>
      <c r="G4" s="158"/>
      <c r="H4" s="158"/>
      <c r="I4" s="159"/>
      <c r="J4" s="154"/>
      <c r="K4" s="161" t="s">
        <v>143</v>
      </c>
      <c r="L4" s="162" t="s">
        <v>226</v>
      </c>
    </row>
    <row r="5" spans="1:12" s="167" customFormat="1" ht="12.75" customHeight="1">
      <c r="A5" s="163"/>
      <c r="B5" s="164"/>
      <c r="C5" s="164"/>
      <c r="D5" s="164"/>
      <c r="E5" s="164"/>
      <c r="F5" s="156" t="s">
        <v>227</v>
      </c>
      <c r="G5" s="156" t="s">
        <v>228</v>
      </c>
      <c r="H5" s="156" t="s">
        <v>229</v>
      </c>
      <c r="I5" s="165" t="s">
        <v>144</v>
      </c>
      <c r="J5" s="166" t="s">
        <v>231</v>
      </c>
      <c r="K5" s="160"/>
      <c r="L5" s="160"/>
    </row>
    <row r="6" spans="1:12" s="132" customFormat="1" ht="12.75" customHeight="1">
      <c r="A6" s="131"/>
      <c r="B6" s="132" t="s">
        <v>145</v>
      </c>
      <c r="C6" s="153"/>
      <c r="J6" s="137"/>
      <c r="K6" s="131"/>
      <c r="L6" s="131"/>
    </row>
    <row r="7" spans="1:12" s="132" customFormat="1" ht="12.75">
      <c r="A7" s="131"/>
      <c r="B7" s="132" t="s">
        <v>146</v>
      </c>
      <c r="C7" s="153"/>
      <c r="J7" s="137"/>
      <c r="K7" s="131"/>
      <c r="L7" s="131"/>
    </row>
    <row r="8" spans="1:12" s="132" customFormat="1" ht="11.25" customHeight="1">
      <c r="A8" s="131"/>
      <c r="B8" s="132" t="s">
        <v>267</v>
      </c>
      <c r="C8" s="153"/>
      <c r="J8" s="137"/>
      <c r="K8" s="131"/>
      <c r="L8" s="131"/>
    </row>
    <row r="9" spans="1:12" s="132" customFormat="1" ht="11.25" customHeight="1">
      <c r="A9" s="131"/>
      <c r="B9" s="132" t="s">
        <v>266</v>
      </c>
      <c r="C9" s="153"/>
      <c r="J9" s="137"/>
      <c r="K9" s="131"/>
      <c r="L9" s="131"/>
    </row>
    <row r="10" spans="1:12" s="132" customFormat="1" ht="3.75" customHeight="1">
      <c r="A10" s="131"/>
      <c r="C10" s="153"/>
      <c r="J10" s="137"/>
      <c r="K10" s="131"/>
      <c r="L10" s="131"/>
    </row>
    <row r="11" spans="1:12" s="169" customFormat="1" ht="3.75" customHeight="1">
      <c r="A11" s="163"/>
      <c r="B11" s="164"/>
      <c r="C11" s="164"/>
      <c r="D11" s="164"/>
      <c r="E11" s="164"/>
      <c r="F11" s="168"/>
      <c r="G11" s="168"/>
      <c r="H11" s="168"/>
      <c r="J11" s="170"/>
      <c r="K11" s="163"/>
      <c r="L11" s="163"/>
    </row>
    <row r="12" spans="1:12" ht="253.5" customHeight="1">
      <c r="A12" s="171" t="s">
        <v>147</v>
      </c>
      <c r="B12" s="172" t="s">
        <v>148</v>
      </c>
      <c r="C12" s="173" t="s">
        <v>149</v>
      </c>
      <c r="D12" s="174" t="s">
        <v>61</v>
      </c>
      <c r="E12" s="175" t="s">
        <v>229</v>
      </c>
      <c r="F12" s="176"/>
      <c r="G12" s="176"/>
      <c r="H12" s="176">
        <v>382000</v>
      </c>
      <c r="I12" s="177"/>
      <c r="J12" s="178">
        <f>SUM(F12:I12)</f>
        <v>382000</v>
      </c>
      <c r="K12" s="174" t="s">
        <v>150</v>
      </c>
      <c r="L12" s="174"/>
    </row>
    <row r="13" spans="1:12" ht="12.75" customHeight="1">
      <c r="A13" s="171"/>
      <c r="B13" s="172">
        <v>3581000</v>
      </c>
      <c r="C13" s="173"/>
      <c r="D13" s="179"/>
      <c r="E13" s="175"/>
      <c r="F13" s="180"/>
      <c r="G13" s="176"/>
      <c r="H13" s="176"/>
      <c r="I13" s="177"/>
      <c r="J13" s="178"/>
      <c r="K13" s="174"/>
      <c r="L13" s="174"/>
    </row>
    <row r="14" spans="1:12" s="132" customFormat="1" ht="8.25" customHeight="1">
      <c r="A14" s="131"/>
      <c r="B14" s="172"/>
      <c r="C14" s="173"/>
      <c r="D14" s="181"/>
      <c r="E14" s="175"/>
      <c r="F14" s="180"/>
      <c r="G14" s="176"/>
      <c r="H14" s="176"/>
      <c r="I14" s="177"/>
      <c r="J14" s="178"/>
      <c r="K14" s="174"/>
      <c r="L14" s="174"/>
    </row>
    <row r="15" spans="1:12" ht="138" customHeight="1">
      <c r="A15" s="171" t="s">
        <v>151</v>
      </c>
      <c r="B15" s="172" t="s">
        <v>152</v>
      </c>
      <c r="C15" s="173" t="s">
        <v>153</v>
      </c>
      <c r="D15" s="174" t="s">
        <v>154</v>
      </c>
      <c r="E15" s="175" t="s">
        <v>228</v>
      </c>
      <c r="F15" s="176"/>
      <c r="G15" s="176">
        <v>344000</v>
      </c>
      <c r="H15" s="176"/>
      <c r="I15" s="177"/>
      <c r="J15" s="178">
        <f>SUM(F15:I15)</f>
        <v>344000</v>
      </c>
      <c r="K15" s="174" t="s">
        <v>155</v>
      </c>
      <c r="L15" s="174"/>
    </row>
    <row r="16" spans="1:12" ht="12" customHeight="1">
      <c r="A16" s="171"/>
      <c r="B16" s="182">
        <f>620000+3800000</f>
        <v>4420000</v>
      </c>
      <c r="C16" s="173"/>
      <c r="D16" s="174"/>
      <c r="E16" s="174"/>
      <c r="F16" s="176"/>
      <c r="G16" s="176"/>
      <c r="H16" s="176"/>
      <c r="I16" s="177"/>
      <c r="J16" s="178"/>
      <c r="K16" s="174"/>
      <c r="L16" s="174"/>
    </row>
    <row r="17" spans="1:12" ht="9" customHeight="1">
      <c r="A17" s="171"/>
      <c r="B17" s="172"/>
      <c r="C17" s="173"/>
      <c r="D17" s="174"/>
      <c r="E17" s="174"/>
      <c r="F17" s="176"/>
      <c r="G17" s="176"/>
      <c r="H17" s="176"/>
      <c r="I17" s="177"/>
      <c r="J17" s="178"/>
      <c r="K17" s="174"/>
      <c r="L17" s="174"/>
    </row>
    <row r="18" spans="1:12" ht="67.5" customHeight="1">
      <c r="A18" s="171"/>
      <c r="B18" s="182" t="s">
        <v>156</v>
      </c>
      <c r="C18" s="173"/>
      <c r="D18" s="174"/>
      <c r="E18" s="175"/>
      <c r="F18" s="176"/>
      <c r="G18" s="176"/>
      <c r="H18" s="176"/>
      <c r="I18" s="177"/>
      <c r="J18" s="178"/>
      <c r="K18" s="174"/>
      <c r="L18" s="174"/>
    </row>
    <row r="19" spans="1:12" ht="12.75">
      <c r="A19" s="171"/>
      <c r="B19" s="182">
        <v>750000</v>
      </c>
      <c r="C19" s="173"/>
      <c r="D19" s="174"/>
      <c r="E19" s="175"/>
      <c r="F19" s="176"/>
      <c r="G19" s="176"/>
      <c r="H19" s="176"/>
      <c r="I19" s="177"/>
      <c r="J19" s="178"/>
      <c r="K19" s="174"/>
      <c r="L19" s="174"/>
    </row>
    <row r="20" spans="1:12" ht="26.25">
      <c r="A20" s="171"/>
      <c r="B20" s="182" t="s">
        <v>157</v>
      </c>
      <c r="C20" s="173"/>
      <c r="D20" s="174"/>
      <c r="E20" s="175"/>
      <c r="F20" s="176"/>
      <c r="G20" s="176"/>
      <c r="H20" s="180"/>
      <c r="I20" s="177"/>
      <c r="J20" s="178"/>
      <c r="K20" s="174"/>
      <c r="L20" s="174"/>
    </row>
    <row r="21" spans="1:12" ht="12.75">
      <c r="A21" s="171"/>
      <c r="B21" s="182">
        <v>500000</v>
      </c>
      <c r="C21" s="173"/>
      <c r="D21" s="174"/>
      <c r="E21" s="175"/>
      <c r="F21" s="176"/>
      <c r="G21" s="176"/>
      <c r="H21" s="180"/>
      <c r="I21" s="177"/>
      <c r="J21" s="137"/>
      <c r="K21" s="174"/>
      <c r="L21" s="174"/>
    </row>
    <row r="22" spans="1:12" ht="12.75">
      <c r="A22" s="171"/>
      <c r="B22" s="172"/>
      <c r="C22" s="173"/>
      <c r="D22" s="174"/>
      <c r="E22" s="175"/>
      <c r="F22" s="176"/>
      <c r="G22" s="176"/>
      <c r="H22" s="180"/>
      <c r="I22" s="177"/>
      <c r="J22" s="178"/>
      <c r="K22" s="174"/>
      <c r="L22" s="174"/>
    </row>
    <row r="23" spans="1:12" ht="40.5" customHeight="1">
      <c r="A23" s="171"/>
      <c r="B23" s="182" t="s">
        <v>158</v>
      </c>
      <c r="C23" s="173"/>
      <c r="D23" s="174"/>
      <c r="E23" s="175"/>
      <c r="F23" s="176"/>
      <c r="G23" s="176"/>
      <c r="H23" s="180"/>
      <c r="I23" s="177"/>
      <c r="J23" s="178"/>
      <c r="K23" s="174"/>
      <c r="L23" s="174"/>
    </row>
    <row r="24" spans="1:12" ht="13.5" thickBot="1">
      <c r="A24" s="171"/>
      <c r="B24" s="182">
        <v>700000</v>
      </c>
      <c r="C24" s="183"/>
      <c r="D24" s="184"/>
      <c r="E24" s="185"/>
      <c r="F24" s="186"/>
      <c r="G24" s="186"/>
      <c r="H24" s="187"/>
      <c r="I24" s="188"/>
      <c r="J24" s="189"/>
      <c r="K24" s="174"/>
      <c r="L24" s="174"/>
    </row>
    <row r="25" spans="2:12" ht="13.5" thickTop="1">
      <c r="B25" s="190"/>
      <c r="C25" s="133"/>
      <c r="D25" s="134"/>
      <c r="E25" s="135"/>
      <c r="F25" s="191"/>
      <c r="G25" s="191"/>
      <c r="H25" s="192"/>
      <c r="K25" s="174"/>
      <c r="L25" s="174"/>
    </row>
    <row r="26" spans="2:12" ht="26.25">
      <c r="B26" s="190">
        <f>SUM(B24,B21,B19,B16,B13)</f>
        <v>9951000</v>
      </c>
      <c r="C26" s="133"/>
      <c r="D26" s="193" t="s">
        <v>159</v>
      </c>
      <c r="E26" s="135"/>
      <c r="F26" s="136">
        <f>SUM(F12:F24)</f>
        <v>0</v>
      </c>
      <c r="G26" s="136">
        <f>SUM(G12:G24)</f>
        <v>344000</v>
      </c>
      <c r="H26" s="136">
        <f>SUM(H12:H24)</f>
        <v>382000</v>
      </c>
      <c r="I26" s="136">
        <f>SUM(I12:I24)</f>
        <v>0</v>
      </c>
      <c r="J26" s="136">
        <f>SUM(J12:J24)</f>
        <v>726000</v>
      </c>
      <c r="K26" s="148"/>
      <c r="L26" s="148"/>
    </row>
    <row r="27" spans="2:12" ht="12.75">
      <c r="B27" s="190"/>
      <c r="C27" s="133"/>
      <c r="D27" s="134"/>
      <c r="E27" s="135"/>
      <c r="F27" s="191"/>
      <c r="G27" s="191"/>
      <c r="H27" s="192"/>
      <c r="J27" s="194"/>
      <c r="K27" s="148"/>
      <c r="L27" s="148"/>
    </row>
    <row r="28" spans="1:12" s="132" customFormat="1" ht="12.75">
      <c r="A28" s="131"/>
      <c r="B28" s="132" t="s">
        <v>145</v>
      </c>
      <c r="C28" s="133"/>
      <c r="D28" s="134"/>
      <c r="E28" s="135"/>
      <c r="F28" s="191"/>
      <c r="G28" s="191"/>
      <c r="H28" s="191"/>
      <c r="J28" s="137"/>
      <c r="K28" s="148"/>
      <c r="L28" s="148"/>
    </row>
    <row r="29" spans="1:12" s="132" customFormat="1" ht="12.75">
      <c r="A29" s="131"/>
      <c r="B29" s="132" t="s">
        <v>160</v>
      </c>
      <c r="C29" s="133"/>
      <c r="D29" s="134"/>
      <c r="E29" s="135"/>
      <c r="F29" s="191"/>
      <c r="G29" s="191"/>
      <c r="H29" s="191"/>
      <c r="J29" s="137"/>
      <c r="K29" s="148"/>
      <c r="L29" s="148"/>
    </row>
    <row r="30" spans="1:12" s="132" customFormat="1" ht="12.75">
      <c r="A30" s="131"/>
      <c r="B30" s="195" t="s">
        <v>269</v>
      </c>
      <c r="C30" s="133"/>
      <c r="D30" s="134"/>
      <c r="E30" s="135"/>
      <c r="F30" s="136"/>
      <c r="G30" s="136"/>
      <c r="H30" s="136"/>
      <c r="J30" s="137"/>
      <c r="K30" s="148"/>
      <c r="L30" s="148"/>
    </row>
    <row r="31" spans="1:12" s="132" customFormat="1" ht="12.75">
      <c r="A31" s="131"/>
      <c r="B31" s="195" t="s">
        <v>268</v>
      </c>
      <c r="C31" s="133"/>
      <c r="D31" s="134"/>
      <c r="E31" s="135"/>
      <c r="F31" s="136"/>
      <c r="G31" s="136"/>
      <c r="H31" s="136"/>
      <c r="J31" s="137"/>
      <c r="K31" s="148"/>
      <c r="L31" s="148"/>
    </row>
    <row r="32" spans="1:12" s="132" customFormat="1" ht="12.75">
      <c r="A32" s="131"/>
      <c r="C32" s="133"/>
      <c r="D32" s="134"/>
      <c r="E32" s="135"/>
      <c r="F32" s="191"/>
      <c r="G32" s="191"/>
      <c r="H32" s="191"/>
      <c r="J32" s="137"/>
      <c r="K32" s="148"/>
      <c r="L32" s="148"/>
    </row>
    <row r="33" spans="1:12" ht="159" customHeight="1">
      <c r="A33" s="171" t="s">
        <v>161</v>
      </c>
      <c r="B33" s="182" t="s">
        <v>162</v>
      </c>
      <c r="C33" s="173" t="s">
        <v>163</v>
      </c>
      <c r="D33" s="196" t="s">
        <v>62</v>
      </c>
      <c r="E33" s="175" t="s">
        <v>219</v>
      </c>
      <c r="F33" s="197"/>
      <c r="G33" s="176">
        <v>159000</v>
      </c>
      <c r="H33" s="198"/>
      <c r="I33" s="177"/>
      <c r="J33" s="178">
        <f>SUM(F33:H33)</f>
        <v>159000</v>
      </c>
      <c r="K33" s="174" t="s">
        <v>164</v>
      </c>
      <c r="L33" s="174" t="s">
        <v>165</v>
      </c>
    </row>
    <row r="34" spans="1:12" ht="83.25" customHeight="1">
      <c r="A34" s="171"/>
      <c r="B34" s="182">
        <v>6680000</v>
      </c>
      <c r="C34" s="173"/>
      <c r="D34" s="199" t="s">
        <v>166</v>
      </c>
      <c r="E34" s="175"/>
      <c r="F34" s="197"/>
      <c r="G34" s="176"/>
      <c r="H34" s="198"/>
      <c r="I34" s="198"/>
      <c r="J34" s="178"/>
      <c r="K34" s="174"/>
      <c r="L34" s="174"/>
    </row>
    <row r="35" spans="1:12" ht="175.5" customHeight="1">
      <c r="A35" s="171"/>
      <c r="B35" s="62"/>
      <c r="C35" s="200" t="s">
        <v>167</v>
      </c>
      <c r="D35" s="196" t="s">
        <v>168</v>
      </c>
      <c r="E35" s="175" t="s">
        <v>229</v>
      </c>
      <c r="F35" s="197"/>
      <c r="G35" s="176"/>
      <c r="H35" s="198"/>
      <c r="I35" s="177"/>
      <c r="J35" s="178"/>
      <c r="K35" s="174"/>
      <c r="L35" s="174"/>
    </row>
    <row r="36" spans="1:12" ht="177.75" customHeight="1">
      <c r="A36" s="171" t="s">
        <v>169</v>
      </c>
      <c r="B36" s="182"/>
      <c r="C36" s="173" t="s">
        <v>117</v>
      </c>
      <c r="D36" s="174" t="s">
        <v>63</v>
      </c>
      <c r="E36" s="175" t="s">
        <v>229</v>
      </c>
      <c r="F36" s="176"/>
      <c r="G36" s="176"/>
      <c r="H36" s="176">
        <v>159000</v>
      </c>
      <c r="I36" s="177"/>
      <c r="J36" s="178">
        <f>SUM(F36:I36)</f>
        <v>159000</v>
      </c>
      <c r="K36" s="174" t="s">
        <v>170</v>
      </c>
      <c r="L36" s="174"/>
    </row>
    <row r="37" spans="1:12" ht="5.25" customHeight="1">
      <c r="A37" s="171"/>
      <c r="B37" s="172"/>
      <c r="C37" s="173"/>
      <c r="D37" s="174"/>
      <c r="E37" s="175"/>
      <c r="F37" s="176"/>
      <c r="G37" s="176"/>
      <c r="H37" s="176"/>
      <c r="I37" s="177"/>
      <c r="J37" s="178"/>
      <c r="K37" s="174"/>
      <c r="L37" s="174"/>
    </row>
    <row r="38" spans="1:12" ht="171.75" customHeight="1">
      <c r="A38" s="171" t="s">
        <v>171</v>
      </c>
      <c r="B38" s="182" t="s">
        <v>172</v>
      </c>
      <c r="C38" s="174" t="s">
        <v>173</v>
      </c>
      <c r="D38" s="174" t="s">
        <v>174</v>
      </c>
      <c r="E38" s="175" t="s">
        <v>227</v>
      </c>
      <c r="F38" s="176">
        <v>57000</v>
      </c>
      <c r="G38" s="176"/>
      <c r="H38" s="176"/>
      <c r="I38" s="177"/>
      <c r="J38" s="178">
        <f>SUM(F38:I38)</f>
        <v>57000</v>
      </c>
      <c r="K38" s="174" t="s">
        <v>175</v>
      </c>
      <c r="L38" s="174"/>
    </row>
    <row r="39" spans="1:12" ht="162" customHeight="1">
      <c r="A39" s="171" t="s">
        <v>176</v>
      </c>
      <c r="B39" s="182">
        <v>1887000</v>
      </c>
      <c r="C39" s="174"/>
      <c r="D39" s="174" t="s">
        <v>186</v>
      </c>
      <c r="E39" s="175" t="s">
        <v>227</v>
      </c>
      <c r="F39" s="176">
        <v>96000</v>
      </c>
      <c r="G39" s="176"/>
      <c r="H39" s="176"/>
      <c r="I39" s="177"/>
      <c r="J39" s="178">
        <f>SUM(F39:I39)</f>
        <v>96000</v>
      </c>
      <c r="K39" s="174" t="s">
        <v>187</v>
      </c>
      <c r="L39" s="174"/>
    </row>
    <row r="40" spans="1:12" ht="108" customHeight="1">
      <c r="A40" s="171"/>
      <c r="B40" s="182"/>
      <c r="C40" s="174" t="s">
        <v>188</v>
      </c>
      <c r="D40" s="174" t="s">
        <v>189</v>
      </c>
      <c r="E40" s="201" t="s">
        <v>229</v>
      </c>
      <c r="F40" s="202"/>
      <c r="G40" s="202"/>
      <c r="H40" s="202"/>
      <c r="I40" s="203"/>
      <c r="J40" s="204"/>
      <c r="K40" s="174"/>
      <c r="L40" s="174"/>
    </row>
    <row r="41" spans="1:12" ht="9" customHeight="1" thickBot="1">
      <c r="A41" s="171"/>
      <c r="B41" s="182"/>
      <c r="C41" s="183"/>
      <c r="D41" s="184"/>
      <c r="E41" s="185"/>
      <c r="F41" s="186"/>
      <c r="G41" s="186"/>
      <c r="H41" s="186"/>
      <c r="I41" s="188"/>
      <c r="J41" s="189"/>
      <c r="K41" s="174"/>
      <c r="L41" s="174"/>
    </row>
    <row r="42" spans="2:12" ht="13.5" thickTop="1">
      <c r="B42" s="190"/>
      <c r="C42" s="133"/>
      <c r="D42" s="134"/>
      <c r="E42" s="135"/>
      <c r="F42" s="191"/>
      <c r="G42" s="191"/>
      <c r="H42" s="191"/>
      <c r="K42" s="132"/>
      <c r="L42" s="132"/>
    </row>
    <row r="43" spans="1:10" s="132" customFormat="1" ht="26.25">
      <c r="A43" s="131"/>
      <c r="B43" s="190">
        <f>SUM(B39,B34)</f>
        <v>8567000</v>
      </c>
      <c r="C43" s="133"/>
      <c r="D43" s="193" t="s">
        <v>190</v>
      </c>
      <c r="E43" s="135"/>
      <c r="F43" s="136">
        <f>SUM(F33:F41)</f>
        <v>153000</v>
      </c>
      <c r="G43" s="136">
        <f>SUM(G33:G41)</f>
        <v>159000</v>
      </c>
      <c r="H43" s="136">
        <f>SUM(H33:H41)</f>
        <v>159000</v>
      </c>
      <c r="I43" s="136">
        <f>SUM(I33:I41)</f>
        <v>0</v>
      </c>
      <c r="J43" s="136">
        <f>SUM(J33:J41)</f>
        <v>471000</v>
      </c>
    </row>
    <row r="44" spans="1:10" s="132" customFormat="1" ht="12.75">
      <c r="A44" s="131"/>
      <c r="B44" s="190"/>
      <c r="C44" s="133"/>
      <c r="D44" s="193"/>
      <c r="E44" s="135"/>
      <c r="F44" s="191"/>
      <c r="G44" s="191"/>
      <c r="H44" s="191"/>
      <c r="J44" s="205"/>
    </row>
    <row r="45" spans="1:10" s="132" customFormat="1" ht="12.75">
      <c r="A45" s="131"/>
      <c r="B45" s="190"/>
      <c r="C45" s="133"/>
      <c r="D45" s="134"/>
      <c r="E45" s="135"/>
      <c r="F45" s="191"/>
      <c r="G45" s="191"/>
      <c r="H45" s="191"/>
      <c r="J45" s="137"/>
    </row>
    <row r="46" spans="1:10" s="132" customFormat="1" ht="12.75">
      <c r="A46" s="131"/>
      <c r="B46" s="132" t="s">
        <v>145</v>
      </c>
      <c r="C46" s="133"/>
      <c r="D46" s="134"/>
      <c r="E46" s="135"/>
      <c r="F46" s="191"/>
      <c r="G46" s="191"/>
      <c r="H46" s="191"/>
      <c r="J46" s="137"/>
    </row>
    <row r="47" spans="1:10" s="132" customFormat="1" ht="12.75">
      <c r="A47" s="131"/>
      <c r="B47" s="132" t="s">
        <v>191</v>
      </c>
      <c r="C47" s="133"/>
      <c r="D47" s="134"/>
      <c r="E47" s="135"/>
      <c r="F47" s="191"/>
      <c r="G47" s="191"/>
      <c r="H47" s="191"/>
      <c r="J47" s="137"/>
    </row>
    <row r="48" spans="1:10" s="132" customFormat="1" ht="12.75">
      <c r="A48" s="131"/>
      <c r="B48" s="141" t="s">
        <v>192</v>
      </c>
      <c r="C48" s="133"/>
      <c r="D48" s="134"/>
      <c r="E48" s="135"/>
      <c r="F48" s="191"/>
      <c r="G48" s="191"/>
      <c r="H48" s="191"/>
      <c r="J48" s="137"/>
    </row>
    <row r="49" spans="1:10" s="132" customFormat="1" ht="12.75">
      <c r="A49" s="131"/>
      <c r="C49" s="133"/>
      <c r="D49" s="134"/>
      <c r="E49" s="135"/>
      <c r="F49" s="191"/>
      <c r="G49" s="191"/>
      <c r="H49" s="191"/>
      <c r="J49" s="137"/>
    </row>
    <row r="50" spans="1:12" ht="167.25" customHeight="1">
      <c r="A50" s="171" t="s">
        <v>193</v>
      </c>
      <c r="B50" s="182" t="s">
        <v>194</v>
      </c>
      <c r="C50" s="173" t="s">
        <v>195</v>
      </c>
      <c r="D50" s="196" t="s">
        <v>196</v>
      </c>
      <c r="E50" s="175" t="s">
        <v>228</v>
      </c>
      <c r="F50" s="176"/>
      <c r="G50" s="176">
        <v>94000</v>
      </c>
      <c r="H50" s="176"/>
      <c r="I50" s="177"/>
      <c r="J50" s="178">
        <f>SUM(F50:I50)</f>
        <v>94000</v>
      </c>
      <c r="K50" s="174" t="s">
        <v>197</v>
      </c>
      <c r="L50" s="174"/>
    </row>
    <row r="51" spans="1:12" ht="81" customHeight="1">
      <c r="A51" s="171"/>
      <c r="B51" s="182">
        <v>1349000</v>
      </c>
      <c r="C51" s="200"/>
      <c r="D51" s="206" t="s">
        <v>198</v>
      </c>
      <c r="E51" s="201"/>
      <c r="F51" s="202"/>
      <c r="G51" s="176"/>
      <c r="H51" s="176"/>
      <c r="I51" s="177"/>
      <c r="J51" s="178"/>
      <c r="K51" s="174"/>
      <c r="L51" s="174"/>
    </row>
    <row r="52" spans="1:12" ht="4.5" customHeight="1" thickBot="1">
      <c r="A52" s="171"/>
      <c r="B52" s="207"/>
      <c r="C52" s="184"/>
      <c r="D52" s="184"/>
      <c r="E52" s="184"/>
      <c r="F52" s="186"/>
      <c r="G52" s="186"/>
      <c r="H52" s="186"/>
      <c r="I52" s="188"/>
      <c r="J52" s="189"/>
      <c r="K52" s="174"/>
      <c r="L52" s="174"/>
    </row>
    <row r="53" spans="2:12" ht="13.5" thickTop="1">
      <c r="B53" s="190"/>
      <c r="C53" s="134"/>
      <c r="D53" s="134"/>
      <c r="E53" s="134"/>
      <c r="F53" s="191"/>
      <c r="G53" s="191"/>
      <c r="H53" s="191"/>
      <c r="K53" s="132"/>
      <c r="L53" s="132"/>
    </row>
    <row r="54" spans="1:10" s="132" customFormat="1" ht="26.25">
      <c r="A54" s="131"/>
      <c r="B54" s="208">
        <f>SUM(B50:B52)</f>
        <v>1349000</v>
      </c>
      <c r="C54" s="133"/>
      <c r="D54" s="193" t="s">
        <v>199</v>
      </c>
      <c r="E54" s="135"/>
      <c r="F54" s="136">
        <f>SUM(F50:F51)</f>
        <v>0</v>
      </c>
      <c r="G54" s="136">
        <f>SUM(G50:G51)</f>
        <v>94000</v>
      </c>
      <c r="H54" s="136">
        <f>SUM(H50:H51)</f>
        <v>0</v>
      </c>
      <c r="I54" s="136">
        <f>SUM(I50:I51)</f>
        <v>0</v>
      </c>
      <c r="J54" s="136">
        <f>SUM(J50:J51)</f>
        <v>94000</v>
      </c>
    </row>
    <row r="55" spans="1:10" s="132" customFormat="1" ht="12.75">
      <c r="A55" s="131"/>
      <c r="B55" s="209"/>
      <c r="C55" s="133"/>
      <c r="D55" s="193"/>
      <c r="E55" s="135"/>
      <c r="F55" s="191"/>
      <c r="G55" s="191"/>
      <c r="H55" s="191"/>
      <c r="J55" s="205"/>
    </row>
    <row r="56" spans="1:10" s="132" customFormat="1" ht="12.75">
      <c r="A56" s="131"/>
      <c r="B56" s="209"/>
      <c r="C56" s="133"/>
      <c r="D56" s="193"/>
      <c r="E56" s="135"/>
      <c r="F56" s="191"/>
      <c r="G56" s="191"/>
      <c r="H56" s="191"/>
      <c r="J56" s="137"/>
    </row>
    <row r="57" spans="1:10" s="132" customFormat="1" ht="12.75">
      <c r="A57" s="131"/>
      <c r="B57" s="132" t="s">
        <v>145</v>
      </c>
      <c r="C57" s="133"/>
      <c r="D57" s="134"/>
      <c r="E57" s="135"/>
      <c r="F57" s="191"/>
      <c r="G57" s="191"/>
      <c r="H57" s="191"/>
      <c r="J57" s="137"/>
    </row>
    <row r="58" spans="1:10" s="132" customFormat="1" ht="12.75">
      <c r="A58" s="131"/>
      <c r="B58" s="132" t="s">
        <v>200</v>
      </c>
      <c r="C58" s="133"/>
      <c r="E58" s="135"/>
      <c r="F58" s="191"/>
      <c r="G58" s="191"/>
      <c r="H58" s="191"/>
      <c r="J58" s="137"/>
    </row>
    <row r="59" spans="1:10" s="132" customFormat="1" ht="12.75">
      <c r="A59" s="131"/>
      <c r="B59" s="132" t="s">
        <v>201</v>
      </c>
      <c r="C59" s="133"/>
      <c r="D59" s="134"/>
      <c r="E59" s="135"/>
      <c r="F59" s="191"/>
      <c r="G59" s="191"/>
      <c r="H59" s="191"/>
      <c r="J59" s="137"/>
    </row>
    <row r="60" spans="1:10" s="132" customFormat="1" ht="12.75">
      <c r="A60" s="131"/>
      <c r="B60" s="190"/>
      <c r="C60" s="133"/>
      <c r="E60" s="135"/>
      <c r="F60" s="191"/>
      <c r="G60" s="191"/>
      <c r="H60" s="191"/>
      <c r="J60" s="137"/>
    </row>
    <row r="61" spans="1:12" s="216" customFormat="1" ht="177.75" customHeight="1">
      <c r="A61" s="210" t="s">
        <v>202</v>
      </c>
      <c r="B61" s="211" t="s">
        <v>203</v>
      </c>
      <c r="C61" s="212" t="s">
        <v>204</v>
      </c>
      <c r="D61" s="213" t="s">
        <v>205</v>
      </c>
      <c r="E61" s="214" t="s">
        <v>228</v>
      </c>
      <c r="F61" s="176"/>
      <c r="G61" s="176">
        <v>105000</v>
      </c>
      <c r="H61" s="176"/>
      <c r="I61" s="210"/>
      <c r="J61" s="178">
        <f>SUM(F61:I61)</f>
        <v>105000</v>
      </c>
      <c r="K61" s="174" t="s">
        <v>206</v>
      </c>
      <c r="L61" s="215"/>
    </row>
    <row r="62" spans="1:12" ht="144.75">
      <c r="A62" s="171"/>
      <c r="B62" s="182">
        <v>1015000</v>
      </c>
      <c r="C62" s="173"/>
      <c r="D62" s="199" t="s">
        <v>207</v>
      </c>
      <c r="E62" s="175"/>
      <c r="F62" s="176"/>
      <c r="G62" s="176"/>
      <c r="H62" s="180"/>
      <c r="I62" s="177"/>
      <c r="J62" s="178"/>
      <c r="K62" s="174"/>
      <c r="L62" s="174"/>
    </row>
    <row r="63" spans="1:12" ht="27.75" customHeight="1">
      <c r="A63" s="171"/>
      <c r="B63" s="172"/>
      <c r="C63" s="173"/>
      <c r="D63" s="174"/>
      <c r="E63" s="175"/>
      <c r="F63" s="176"/>
      <c r="G63" s="176"/>
      <c r="H63" s="217"/>
      <c r="I63" s="177"/>
      <c r="J63" s="178"/>
      <c r="K63" s="174"/>
      <c r="L63" s="174"/>
    </row>
    <row r="64" spans="1:12" ht="39">
      <c r="A64" s="171"/>
      <c r="B64" s="182" t="s">
        <v>208</v>
      </c>
      <c r="C64" s="200"/>
      <c r="D64" s="196"/>
      <c r="E64" s="201"/>
      <c r="F64" s="202"/>
      <c r="G64" s="202"/>
      <c r="H64" s="218"/>
      <c r="I64" s="177"/>
      <c r="J64" s="178"/>
      <c r="K64" s="174"/>
      <c r="L64" s="174"/>
    </row>
    <row r="65" spans="1:12" ht="12.75">
      <c r="A65" s="171"/>
      <c r="B65" s="182">
        <v>500000</v>
      </c>
      <c r="C65" s="200"/>
      <c r="D65" s="196"/>
      <c r="E65" s="201"/>
      <c r="F65" s="202"/>
      <c r="G65" s="202"/>
      <c r="H65" s="218"/>
      <c r="I65" s="177"/>
      <c r="J65" s="178"/>
      <c r="K65" s="174"/>
      <c r="L65" s="174"/>
    </row>
    <row r="66" spans="2:12" ht="12.75">
      <c r="B66" s="190"/>
      <c r="C66" s="133"/>
      <c r="D66" s="219"/>
      <c r="E66" s="135"/>
      <c r="F66" s="192"/>
      <c r="G66" s="191"/>
      <c r="H66" s="191"/>
      <c r="K66" s="132"/>
      <c r="L66" s="132"/>
    </row>
    <row r="67" spans="1:10" s="132" customFormat="1" ht="12.75">
      <c r="A67" s="131"/>
      <c r="B67" s="190">
        <f>SUM(B62,B65)</f>
        <v>1515000</v>
      </c>
      <c r="C67" s="133"/>
      <c r="D67" s="220" t="s">
        <v>209</v>
      </c>
      <c r="E67" s="135"/>
      <c r="F67" s="136">
        <f>SUM(F61:F65)</f>
        <v>0</v>
      </c>
      <c r="G67" s="136">
        <f>SUM(G61:G65)</f>
        <v>105000</v>
      </c>
      <c r="H67" s="136">
        <f>SUM(H61:H65)</f>
        <v>0</v>
      </c>
      <c r="I67" s="136">
        <f>SUM(I61:I65)</f>
        <v>0</v>
      </c>
      <c r="J67" s="136">
        <f>SUM(J61:J65)</f>
        <v>105000</v>
      </c>
    </row>
    <row r="68" spans="1:10" s="132" customFormat="1" ht="12.75">
      <c r="A68" s="131"/>
      <c r="B68" s="190"/>
      <c r="C68" s="133"/>
      <c r="D68" s="220"/>
      <c r="E68" s="135"/>
      <c r="F68" s="136"/>
      <c r="G68" s="136"/>
      <c r="H68" s="136"/>
      <c r="I68" s="136"/>
      <c r="J68" s="221"/>
    </row>
    <row r="69" spans="1:12" s="132" customFormat="1" ht="136.5" customHeight="1">
      <c r="A69" s="171" t="s">
        <v>210</v>
      </c>
      <c r="B69" s="182" t="s">
        <v>211</v>
      </c>
      <c r="C69" s="173"/>
      <c r="D69" s="174" t="s">
        <v>212</v>
      </c>
      <c r="E69" s="175" t="s">
        <v>230</v>
      </c>
      <c r="F69" s="222"/>
      <c r="G69" s="222"/>
      <c r="H69" s="222"/>
      <c r="I69" s="222">
        <v>254000</v>
      </c>
      <c r="J69" s="178">
        <f>SUM(F69:I69)</f>
        <v>254000</v>
      </c>
      <c r="K69" s="174" t="s">
        <v>213</v>
      </c>
      <c r="L69" s="174" t="s">
        <v>214</v>
      </c>
    </row>
    <row r="70" spans="1:10" s="132" customFormat="1" ht="12.75">
      <c r="A70" s="131"/>
      <c r="B70" s="190"/>
      <c r="C70" s="133"/>
      <c r="D70" s="220"/>
      <c r="E70" s="135"/>
      <c r="F70" s="136"/>
      <c r="G70" s="136"/>
      <c r="H70" s="136"/>
      <c r="I70" s="136"/>
      <c r="J70" s="221"/>
    </row>
    <row r="71" spans="1:10" s="132" customFormat="1" ht="12.75">
      <c r="A71" s="131"/>
      <c r="B71" s="209">
        <f>SUM(B43,B54,B67,B26)</f>
        <v>21382000</v>
      </c>
      <c r="C71" s="133"/>
      <c r="D71" s="131"/>
      <c r="E71" s="135"/>
      <c r="F71" s="191"/>
      <c r="G71" s="191"/>
      <c r="H71" s="191"/>
      <c r="J71" s="137"/>
    </row>
    <row r="72" spans="1:10" s="132" customFormat="1" ht="11.25" customHeight="1">
      <c r="A72" s="131"/>
      <c r="B72" s="209"/>
      <c r="C72" s="133"/>
      <c r="D72" s="131"/>
      <c r="E72" s="135"/>
      <c r="F72" s="191"/>
      <c r="G72" s="191"/>
      <c r="H72" s="191"/>
      <c r="J72" s="137"/>
    </row>
    <row r="73" spans="1:10" s="132" customFormat="1" ht="9.75" customHeight="1">
      <c r="A73" s="131"/>
      <c r="B73" s="209"/>
      <c r="C73" s="133"/>
      <c r="D73" s="131"/>
      <c r="E73" s="135"/>
      <c r="F73" s="191"/>
      <c r="G73" s="191"/>
      <c r="H73" s="191"/>
      <c r="J73" s="137"/>
    </row>
    <row r="74" spans="1:10" s="132" customFormat="1" ht="12.75">
      <c r="A74" s="131"/>
      <c r="B74" s="1"/>
      <c r="C74" s="133"/>
      <c r="D74" s="220" t="s">
        <v>215</v>
      </c>
      <c r="E74" s="135"/>
      <c r="F74" s="136">
        <f>SUM(F54,F43,F67,F26,F69)</f>
        <v>153000</v>
      </c>
      <c r="G74" s="136">
        <f>SUM(G54,G43,G67,G26,G69)</f>
        <v>702000</v>
      </c>
      <c r="H74" s="136">
        <f>SUM(H54,H43,H67,H26,H69)</f>
        <v>541000</v>
      </c>
      <c r="I74" s="136">
        <f>SUM(I54,I43,I67,I26,I69)</f>
        <v>254000</v>
      </c>
      <c r="J74" s="136">
        <f>SUM(J54,J43,J67,J26,J69)</f>
        <v>1650000</v>
      </c>
    </row>
    <row r="75" spans="1:10" s="132" customFormat="1" ht="12.75">
      <c r="A75" s="131"/>
      <c r="C75" s="133"/>
      <c r="D75" s="134"/>
      <c r="E75" s="135"/>
      <c r="F75" s="221">
        <f>F74/J74</f>
        <v>0.09272727272727273</v>
      </c>
      <c r="G75" s="221">
        <f>G74/J74</f>
        <v>0.4254545454545455</v>
      </c>
      <c r="H75" s="221">
        <f>H74/J74</f>
        <v>0.3278787878787879</v>
      </c>
      <c r="I75" s="221">
        <f>I74/J74</f>
        <v>0.15393939393939393</v>
      </c>
      <c r="J75" s="221">
        <f>J74/B71</f>
        <v>0.07716771115891871</v>
      </c>
    </row>
    <row r="76" spans="1:10" s="132" customFormat="1" ht="6.75" customHeight="1">
      <c r="A76" s="131"/>
      <c r="C76" s="133"/>
      <c r="D76" s="134"/>
      <c r="E76" s="135"/>
      <c r="F76" s="136"/>
      <c r="G76" s="136"/>
      <c r="H76" s="136"/>
      <c r="J76" s="137"/>
    </row>
    <row r="77" spans="1:10" s="132" customFormat="1" ht="12.75">
      <c r="A77" s="131"/>
      <c r="B77" s="132" t="s">
        <v>129</v>
      </c>
      <c r="C77" s="133"/>
      <c r="D77" s="134"/>
      <c r="E77" s="135"/>
      <c r="F77" s="136"/>
      <c r="G77" s="136"/>
      <c r="H77" s="136"/>
      <c r="J77" s="137"/>
    </row>
    <row r="78" spans="1:10" s="132" customFormat="1" ht="12.75">
      <c r="A78" s="131"/>
      <c r="B78" s="132" t="s">
        <v>130</v>
      </c>
      <c r="C78" s="133"/>
      <c r="D78" s="134"/>
      <c r="E78" s="135"/>
      <c r="F78" s="136"/>
      <c r="G78" s="136"/>
      <c r="H78" s="136"/>
      <c r="J78" s="137"/>
    </row>
    <row r="79" spans="1:12" s="141" customFormat="1" ht="12.75">
      <c r="A79" s="131"/>
      <c r="B79" s="138" t="s">
        <v>271</v>
      </c>
      <c r="C79" s="139"/>
      <c r="D79" s="131"/>
      <c r="E79" s="140"/>
      <c r="F79" s="137"/>
      <c r="G79" s="137"/>
      <c r="H79" s="137"/>
      <c r="J79" s="137"/>
      <c r="K79" s="131"/>
      <c r="L79" s="131"/>
    </row>
    <row r="80" spans="2:10" s="131" customFormat="1" ht="12.75">
      <c r="B80" s="138" t="s">
        <v>270</v>
      </c>
      <c r="C80" s="139"/>
      <c r="E80" s="140"/>
      <c r="F80" s="137"/>
      <c r="G80" s="137"/>
      <c r="H80" s="142"/>
      <c r="J80" s="137"/>
    </row>
    <row r="81" spans="1:12" s="141" customFormat="1" ht="6" customHeight="1">
      <c r="A81" s="131"/>
      <c r="B81" s="143"/>
      <c r="C81" s="139"/>
      <c r="D81" s="131"/>
      <c r="E81" s="140"/>
      <c r="F81" s="137"/>
      <c r="G81" s="137"/>
      <c r="H81" s="137"/>
      <c r="J81" s="137"/>
      <c r="K81" s="131"/>
      <c r="L81" s="131"/>
    </row>
    <row r="82" spans="1:12" s="132" customFormat="1" ht="12.75">
      <c r="A82" s="131"/>
      <c r="B82" s="144" t="s">
        <v>216</v>
      </c>
      <c r="C82" s="133"/>
      <c r="D82" s="134"/>
      <c r="E82" s="135"/>
      <c r="F82" s="136"/>
      <c r="G82" s="136"/>
      <c r="H82" s="145"/>
      <c r="J82" s="137"/>
      <c r="K82" s="131"/>
      <c r="L82" s="131"/>
    </row>
    <row r="83" spans="1:12" s="132" customFormat="1" ht="12.75">
      <c r="A83" s="131"/>
      <c r="B83" s="146" t="s">
        <v>273</v>
      </c>
      <c r="C83" s="133"/>
      <c r="D83" s="134"/>
      <c r="E83" s="135"/>
      <c r="F83" s="136"/>
      <c r="G83" s="136"/>
      <c r="H83" s="136"/>
      <c r="J83" s="137"/>
      <c r="K83" s="131"/>
      <c r="L83" s="131"/>
    </row>
    <row r="84" spans="1:12" s="132" customFormat="1" ht="12.75">
      <c r="A84" s="131"/>
      <c r="B84" s="147" t="s">
        <v>272</v>
      </c>
      <c r="C84" s="133"/>
      <c r="D84" s="223"/>
      <c r="E84" s="135"/>
      <c r="F84" s="145"/>
      <c r="G84" s="136"/>
      <c r="H84" s="145"/>
      <c r="J84" s="137"/>
      <c r="K84" s="131"/>
      <c r="L84" s="131"/>
    </row>
    <row r="85" spans="1:12" s="132" customFormat="1" ht="12.75">
      <c r="A85" s="131"/>
      <c r="B85" s="190"/>
      <c r="C85" s="133"/>
      <c r="D85" s="134"/>
      <c r="E85" s="135"/>
      <c r="F85" s="136"/>
      <c r="G85" s="136"/>
      <c r="H85" s="136"/>
      <c r="J85" s="137"/>
      <c r="K85" s="131"/>
      <c r="L85" s="131"/>
    </row>
    <row r="86" spans="1:12" s="132" customFormat="1" ht="12.75">
      <c r="A86" s="131"/>
      <c r="B86" s="190" t="s">
        <v>217</v>
      </c>
      <c r="C86" s="133"/>
      <c r="D86" s="134"/>
      <c r="E86" s="135"/>
      <c r="F86" s="136"/>
      <c r="G86" s="136"/>
      <c r="H86" s="136"/>
      <c r="J86" s="137"/>
      <c r="K86" s="131"/>
      <c r="L86" s="131"/>
    </row>
    <row r="87" spans="1:12" s="132" customFormat="1" ht="12.75">
      <c r="A87" s="131"/>
      <c r="B87" s="224" t="s">
        <v>275</v>
      </c>
      <c r="C87" s="133"/>
      <c r="D87" s="134"/>
      <c r="E87" s="135"/>
      <c r="F87" s="136"/>
      <c r="G87" s="136"/>
      <c r="H87" s="136"/>
      <c r="J87" s="137"/>
      <c r="K87" s="131"/>
      <c r="L87" s="131"/>
    </row>
    <row r="88" spans="1:12" s="132" customFormat="1" ht="12.75">
      <c r="A88" s="131"/>
      <c r="B88" s="138" t="s">
        <v>274</v>
      </c>
      <c r="C88" s="133"/>
      <c r="D88" s="134"/>
      <c r="E88" s="135"/>
      <c r="F88" s="136"/>
      <c r="G88" s="136"/>
      <c r="H88" s="136"/>
      <c r="J88" s="137"/>
      <c r="K88" s="131"/>
      <c r="L88" s="131"/>
    </row>
    <row r="89" spans="1:12" s="132" customFormat="1" ht="12.75">
      <c r="A89" s="131"/>
      <c r="C89" s="133"/>
      <c r="D89" s="134"/>
      <c r="E89" s="135"/>
      <c r="F89" s="136"/>
      <c r="G89" s="136"/>
      <c r="H89" s="136"/>
      <c r="J89" s="137"/>
      <c r="K89" s="131"/>
      <c r="L89" s="131"/>
    </row>
    <row r="90" spans="1:12" s="132" customFormat="1" ht="12.75">
      <c r="A90" s="131"/>
      <c r="C90" s="225" t="s">
        <v>235</v>
      </c>
      <c r="D90" s="135" t="s">
        <v>236</v>
      </c>
      <c r="E90" s="135"/>
      <c r="F90" s="136"/>
      <c r="G90" s="136"/>
      <c r="H90" s="136"/>
      <c r="J90" s="137"/>
      <c r="K90" s="131"/>
      <c r="L90" s="131"/>
    </row>
    <row r="91" spans="1:12" s="132" customFormat="1" ht="12.75">
      <c r="A91" s="131"/>
      <c r="C91" s="225">
        <v>100</v>
      </c>
      <c r="D91" s="226">
        <v>90</v>
      </c>
      <c r="E91" s="135"/>
      <c r="F91" s="136"/>
      <c r="G91" s="136"/>
      <c r="H91" s="136"/>
      <c r="J91" s="137"/>
      <c r="K91" s="131"/>
      <c r="L91" s="131"/>
    </row>
    <row r="92" spans="1:12" s="132" customFormat="1" ht="12.75">
      <c r="A92" s="131"/>
      <c r="C92" s="225">
        <v>95</v>
      </c>
      <c r="D92" s="226">
        <v>86.67</v>
      </c>
      <c r="E92" s="135"/>
      <c r="F92" s="136"/>
      <c r="G92" s="136"/>
      <c r="H92" s="136"/>
      <c r="J92" s="137"/>
      <c r="K92" s="131"/>
      <c r="L92" s="131"/>
    </row>
    <row r="93" spans="1:12" s="132" customFormat="1" ht="12.75">
      <c r="A93" s="131"/>
      <c r="B93" s="145"/>
      <c r="C93" s="225">
        <v>90</v>
      </c>
      <c r="D93" s="226">
        <v>83.34</v>
      </c>
      <c r="E93" s="135"/>
      <c r="F93" s="136"/>
      <c r="G93" s="136"/>
      <c r="H93" s="136"/>
      <c r="J93" s="137"/>
      <c r="K93" s="131"/>
      <c r="L93" s="131"/>
    </row>
    <row r="94" spans="1:12" s="132" customFormat="1" ht="12.75">
      <c r="A94" s="131"/>
      <c r="B94" s="227"/>
      <c r="C94" s="225">
        <v>85</v>
      </c>
      <c r="D94" s="226">
        <v>80</v>
      </c>
      <c r="E94" s="135"/>
      <c r="F94" s="136"/>
      <c r="G94" s="136"/>
      <c r="H94" s="136"/>
      <c r="J94" s="137"/>
      <c r="K94" s="131"/>
      <c r="L94" s="131"/>
    </row>
    <row r="95" spans="1:12" s="132" customFormat="1" ht="12.75">
      <c r="A95" s="131"/>
      <c r="B95" s="228"/>
      <c r="C95" s="225">
        <v>80</v>
      </c>
      <c r="D95" s="226">
        <v>76.67</v>
      </c>
      <c r="E95" s="135"/>
      <c r="F95" s="136"/>
      <c r="G95" s="136"/>
      <c r="H95" s="136"/>
      <c r="J95" s="137"/>
      <c r="K95" s="131"/>
      <c r="L95" s="131"/>
    </row>
    <row r="96" spans="1:12" s="132" customFormat="1" ht="12.75">
      <c r="A96" s="131"/>
      <c r="B96" s="228"/>
      <c r="C96" s="225">
        <v>75</v>
      </c>
      <c r="D96" s="226">
        <v>73.34</v>
      </c>
      <c r="E96" s="135"/>
      <c r="F96" s="136"/>
      <c r="G96" s="136"/>
      <c r="H96" s="136"/>
      <c r="J96" s="137"/>
      <c r="K96" s="131"/>
      <c r="L96" s="131"/>
    </row>
    <row r="97" spans="1:12" s="132" customFormat="1" ht="12.75">
      <c r="A97" s="131"/>
      <c r="B97" s="228"/>
      <c r="C97" s="225">
        <v>70</v>
      </c>
      <c r="D97" s="226">
        <v>70</v>
      </c>
      <c r="E97" s="135"/>
      <c r="F97" s="136"/>
      <c r="G97" s="136"/>
      <c r="H97" s="136"/>
      <c r="J97" s="137"/>
      <c r="K97" s="131"/>
      <c r="L97" s="131"/>
    </row>
    <row r="98" spans="1:12" s="132" customFormat="1" ht="12.75">
      <c r="A98" s="131"/>
      <c r="B98" s="228"/>
      <c r="C98" s="225"/>
      <c r="D98" s="226"/>
      <c r="E98" s="135"/>
      <c r="F98" s="136"/>
      <c r="G98" s="136"/>
      <c r="H98" s="136"/>
      <c r="J98" s="137"/>
      <c r="K98" s="131"/>
      <c r="L98" s="131"/>
    </row>
    <row r="99" spans="1:12" s="132" customFormat="1" ht="12.75">
      <c r="A99" s="131"/>
      <c r="B99" s="145"/>
      <c r="C99" s="225"/>
      <c r="D99" s="226"/>
      <c r="E99" s="135"/>
      <c r="F99" s="136"/>
      <c r="G99" s="136"/>
      <c r="H99" s="136"/>
      <c r="J99" s="137"/>
      <c r="K99" s="131"/>
      <c r="L99" s="131"/>
    </row>
    <row r="100" spans="1:12" s="132" customFormat="1" ht="12.75">
      <c r="A100" s="131"/>
      <c r="B100" s="228"/>
      <c r="C100" s="133"/>
      <c r="D100" s="229"/>
      <c r="E100" s="135"/>
      <c r="F100" s="136"/>
      <c r="G100" s="136"/>
      <c r="H100" s="136"/>
      <c r="J100" s="137"/>
      <c r="K100" s="131"/>
      <c r="L100" s="131"/>
    </row>
    <row r="101" spans="1:12" s="132" customFormat="1" ht="12.75">
      <c r="A101" s="131"/>
      <c r="B101" s="190"/>
      <c r="C101" s="133"/>
      <c r="D101" s="134"/>
      <c r="E101" s="135"/>
      <c r="F101" s="136"/>
      <c r="G101" s="136"/>
      <c r="H101" s="136"/>
      <c r="J101" s="137"/>
      <c r="K101" s="131"/>
      <c r="L101" s="131"/>
    </row>
    <row r="102" spans="1:12" s="132" customFormat="1" ht="12.75">
      <c r="A102" s="131"/>
      <c r="B102" s="190"/>
      <c r="C102" s="133"/>
      <c r="D102" s="134"/>
      <c r="E102" s="135"/>
      <c r="F102" s="136"/>
      <c r="G102" s="136"/>
      <c r="H102" s="136"/>
      <c r="J102" s="137"/>
      <c r="K102" s="131"/>
      <c r="L102" s="131"/>
    </row>
    <row r="103" spans="1:12" s="132" customFormat="1" ht="12.75">
      <c r="A103" s="131"/>
      <c r="B103" s="190"/>
      <c r="C103" s="133"/>
      <c r="D103" s="134"/>
      <c r="E103" s="135"/>
      <c r="F103" s="136"/>
      <c r="G103" s="136"/>
      <c r="H103" s="136"/>
      <c r="J103" s="137"/>
      <c r="K103" s="131"/>
      <c r="L103" s="131"/>
    </row>
    <row r="104" spans="1:12" s="132" customFormat="1" ht="12.75">
      <c r="A104" s="131"/>
      <c r="B104" s="190"/>
      <c r="C104" s="133"/>
      <c r="D104" s="134"/>
      <c r="E104" s="135"/>
      <c r="F104" s="136"/>
      <c r="G104" s="136"/>
      <c r="H104" s="136"/>
      <c r="J104" s="137"/>
      <c r="K104" s="131"/>
      <c r="L104" s="131"/>
    </row>
    <row r="105" spans="1:12" s="132" customFormat="1" ht="12.75">
      <c r="A105" s="131"/>
      <c r="B105" s="190"/>
      <c r="C105" s="133"/>
      <c r="D105" s="134"/>
      <c r="E105" s="135"/>
      <c r="F105" s="136"/>
      <c r="G105" s="136"/>
      <c r="H105" s="136"/>
      <c r="J105" s="137"/>
      <c r="K105" s="131"/>
      <c r="L105" s="131"/>
    </row>
    <row r="106" spans="1:12" s="132" customFormat="1" ht="12.75">
      <c r="A106" s="131"/>
      <c r="B106" s="190"/>
      <c r="C106" s="133"/>
      <c r="D106" s="134"/>
      <c r="E106" s="135"/>
      <c r="F106" s="134"/>
      <c r="G106" s="134"/>
      <c r="H106" s="134"/>
      <c r="J106" s="137"/>
      <c r="K106" s="131"/>
      <c r="L106" s="131"/>
    </row>
    <row r="107" spans="1:12" s="132" customFormat="1" ht="12.75">
      <c r="A107" s="131"/>
      <c r="B107" s="190"/>
      <c r="C107" s="133"/>
      <c r="D107" s="134"/>
      <c r="E107" s="135"/>
      <c r="F107" s="134"/>
      <c r="G107" s="134"/>
      <c r="H107" s="134"/>
      <c r="J107" s="137"/>
      <c r="K107" s="131"/>
      <c r="L107" s="131"/>
    </row>
    <row r="108" spans="1:12" s="132" customFormat="1" ht="12.75">
      <c r="A108" s="131"/>
      <c r="B108" s="190"/>
      <c r="C108" s="133"/>
      <c r="D108" s="134"/>
      <c r="E108" s="135"/>
      <c r="F108" s="134"/>
      <c r="G108" s="134"/>
      <c r="H108" s="134"/>
      <c r="J108" s="137"/>
      <c r="K108" s="131"/>
      <c r="L108" s="131"/>
    </row>
    <row r="109" spans="1:12" s="132" customFormat="1" ht="12.75">
      <c r="A109" s="131"/>
      <c r="B109" s="190"/>
      <c r="C109" s="133"/>
      <c r="D109" s="134"/>
      <c r="E109" s="135"/>
      <c r="F109" s="134"/>
      <c r="G109" s="134"/>
      <c r="H109" s="134"/>
      <c r="J109" s="137"/>
      <c r="K109" s="131"/>
      <c r="L109" s="131"/>
    </row>
    <row r="110" spans="1:12" s="132" customFormat="1" ht="12.75">
      <c r="A110" s="131"/>
      <c r="B110" s="190"/>
      <c r="C110" s="133"/>
      <c r="D110" s="134"/>
      <c r="E110" s="135"/>
      <c r="F110" s="134"/>
      <c r="G110" s="134"/>
      <c r="H110" s="134"/>
      <c r="J110" s="137"/>
      <c r="K110" s="131"/>
      <c r="L110" s="131"/>
    </row>
    <row r="111" spans="1:12" s="132" customFormat="1" ht="12.75">
      <c r="A111" s="131"/>
      <c r="B111" s="190"/>
      <c r="C111" s="133"/>
      <c r="D111" s="134"/>
      <c r="E111" s="135"/>
      <c r="F111" s="134"/>
      <c r="G111" s="134"/>
      <c r="H111" s="134"/>
      <c r="J111" s="137"/>
      <c r="K111" s="131"/>
      <c r="L111" s="131"/>
    </row>
    <row r="112" spans="1:12" s="132" customFormat="1" ht="12.75">
      <c r="A112" s="131"/>
      <c r="B112" s="190"/>
      <c r="C112" s="133"/>
      <c r="D112" s="134"/>
      <c r="E112" s="135"/>
      <c r="F112" s="134"/>
      <c r="G112" s="134"/>
      <c r="H112" s="134"/>
      <c r="J112" s="137"/>
      <c r="K112" s="131"/>
      <c r="L112" s="131"/>
    </row>
    <row r="113" spans="1:12" s="132" customFormat="1" ht="12.75">
      <c r="A113" s="131"/>
      <c r="B113" s="190"/>
      <c r="C113" s="133"/>
      <c r="D113" s="134"/>
      <c r="E113" s="135"/>
      <c r="F113" s="134"/>
      <c r="G113" s="134"/>
      <c r="H113" s="134"/>
      <c r="J113" s="137"/>
      <c r="K113" s="131"/>
      <c r="L113" s="131"/>
    </row>
    <row r="114" spans="1:12" s="132" customFormat="1" ht="12.75">
      <c r="A114" s="131"/>
      <c r="B114" s="190"/>
      <c r="C114" s="133"/>
      <c r="D114" s="134"/>
      <c r="E114" s="135"/>
      <c r="F114" s="134"/>
      <c r="G114" s="134"/>
      <c r="H114" s="134"/>
      <c r="J114" s="137"/>
      <c r="K114" s="131"/>
      <c r="L114" s="131"/>
    </row>
    <row r="115" spans="1:12" s="132" customFormat="1" ht="12.75">
      <c r="A115" s="131"/>
      <c r="B115" s="190"/>
      <c r="C115" s="133"/>
      <c r="D115" s="134"/>
      <c r="E115" s="135"/>
      <c r="F115" s="134"/>
      <c r="G115" s="134"/>
      <c r="H115" s="134"/>
      <c r="J115" s="137"/>
      <c r="K115" s="131"/>
      <c r="L115" s="131"/>
    </row>
    <row r="116" spans="1:12" s="132" customFormat="1" ht="12.75">
      <c r="A116" s="131"/>
      <c r="B116" s="190"/>
      <c r="C116" s="133"/>
      <c r="D116" s="134"/>
      <c r="E116" s="135"/>
      <c r="F116" s="134"/>
      <c r="G116" s="134"/>
      <c r="H116" s="134"/>
      <c r="J116" s="137"/>
      <c r="K116" s="131"/>
      <c r="L116" s="131"/>
    </row>
    <row r="117" spans="1:12" s="132" customFormat="1" ht="12.75">
      <c r="A117" s="131"/>
      <c r="B117" s="190"/>
      <c r="C117" s="133"/>
      <c r="D117" s="134"/>
      <c r="E117" s="135"/>
      <c r="F117" s="134"/>
      <c r="G117" s="134"/>
      <c r="H117" s="134"/>
      <c r="J117" s="137"/>
      <c r="K117" s="131"/>
      <c r="L117" s="131"/>
    </row>
    <row r="118" spans="1:12" s="132" customFormat="1" ht="12.75">
      <c r="A118" s="131"/>
      <c r="B118" s="190"/>
      <c r="C118" s="133"/>
      <c r="D118" s="134"/>
      <c r="E118" s="135"/>
      <c r="F118" s="134"/>
      <c r="G118" s="134"/>
      <c r="H118" s="134"/>
      <c r="J118" s="137"/>
      <c r="K118" s="131"/>
      <c r="L118" s="131"/>
    </row>
    <row r="119" spans="1:12" s="132" customFormat="1" ht="12.75">
      <c r="A119" s="131"/>
      <c r="B119" s="190"/>
      <c r="C119" s="133"/>
      <c r="D119" s="134"/>
      <c r="E119" s="135"/>
      <c r="F119" s="134"/>
      <c r="G119" s="134"/>
      <c r="H119" s="134"/>
      <c r="J119" s="137"/>
      <c r="K119" s="131"/>
      <c r="L119" s="131"/>
    </row>
    <row r="120" spans="1:12" s="132" customFormat="1" ht="12.75">
      <c r="A120" s="131"/>
      <c r="B120" s="190"/>
      <c r="C120" s="133"/>
      <c r="D120" s="134"/>
      <c r="E120" s="135"/>
      <c r="F120" s="134"/>
      <c r="G120" s="134"/>
      <c r="H120" s="134"/>
      <c r="J120" s="137"/>
      <c r="K120" s="131"/>
      <c r="L120" s="131"/>
    </row>
    <row r="121" spans="1:12" s="132" customFormat="1" ht="12.75">
      <c r="A121" s="131"/>
      <c r="B121" s="190"/>
      <c r="C121" s="133"/>
      <c r="D121" s="134"/>
      <c r="E121" s="135"/>
      <c r="F121" s="134"/>
      <c r="G121" s="134"/>
      <c r="H121" s="134"/>
      <c r="J121" s="137"/>
      <c r="K121" s="131"/>
      <c r="L121" s="131"/>
    </row>
    <row r="122" spans="1:12" s="132" customFormat="1" ht="12.75">
      <c r="A122" s="131"/>
      <c r="B122" s="190"/>
      <c r="C122" s="133"/>
      <c r="D122" s="134"/>
      <c r="E122" s="135"/>
      <c r="F122" s="134"/>
      <c r="G122" s="134"/>
      <c r="H122" s="134"/>
      <c r="J122" s="137"/>
      <c r="K122" s="131"/>
      <c r="L122" s="131"/>
    </row>
    <row r="123" spans="2:8" ht="12.75">
      <c r="B123" s="230"/>
      <c r="C123" s="231"/>
      <c r="D123" s="232"/>
      <c r="E123" s="233"/>
      <c r="F123" s="232"/>
      <c r="G123" s="232"/>
      <c r="H123" s="232"/>
    </row>
    <row r="124" spans="2:8" ht="12.75">
      <c r="B124" s="230"/>
      <c r="C124" s="231"/>
      <c r="D124" s="232"/>
      <c r="E124" s="233"/>
      <c r="F124" s="232"/>
      <c r="G124" s="232"/>
      <c r="H124" s="232"/>
    </row>
    <row r="125" spans="2:8" ht="12.75">
      <c r="B125" s="230"/>
      <c r="C125" s="231"/>
      <c r="D125" s="232"/>
      <c r="E125" s="233"/>
      <c r="F125" s="232"/>
      <c r="G125" s="232"/>
      <c r="H125" s="232"/>
    </row>
    <row r="126" spans="2:8" ht="12.75">
      <c r="B126" s="230"/>
      <c r="C126" s="231"/>
      <c r="D126" s="232"/>
      <c r="E126" s="233"/>
      <c r="F126" s="232"/>
      <c r="G126" s="232"/>
      <c r="H126" s="232"/>
    </row>
    <row r="127" spans="2:8" ht="12.75">
      <c r="B127" s="230"/>
      <c r="C127" s="231"/>
      <c r="D127" s="232"/>
      <c r="E127" s="233"/>
      <c r="F127" s="232"/>
      <c r="G127" s="232"/>
      <c r="H127" s="232"/>
    </row>
    <row r="128" spans="2:8" ht="12.75">
      <c r="B128" s="230"/>
      <c r="C128" s="231"/>
      <c r="D128" s="232"/>
      <c r="E128" s="233"/>
      <c r="F128" s="232"/>
      <c r="G128" s="232"/>
      <c r="H128" s="232"/>
    </row>
    <row r="129" spans="2:8" ht="12.75">
      <c r="B129" s="230"/>
      <c r="C129" s="231"/>
      <c r="D129" s="232"/>
      <c r="E129" s="233"/>
      <c r="F129" s="232"/>
      <c r="G129" s="232"/>
      <c r="H129" s="232"/>
    </row>
    <row r="130" spans="2:8" ht="12.75">
      <c r="B130" s="234"/>
      <c r="C130" s="235"/>
      <c r="D130" s="152"/>
      <c r="E130" s="236"/>
      <c r="F130" s="152"/>
      <c r="G130" s="152"/>
      <c r="H130" s="152"/>
    </row>
    <row r="131" spans="2:8" ht="12.75">
      <c r="B131" s="234"/>
      <c r="C131" s="235"/>
      <c r="D131" s="152"/>
      <c r="E131" s="236"/>
      <c r="F131" s="152"/>
      <c r="G131" s="152"/>
      <c r="H131" s="152"/>
    </row>
    <row r="132" spans="2:8" ht="12.75">
      <c r="B132" s="234"/>
      <c r="C132" s="235"/>
      <c r="D132" s="152"/>
      <c r="E132" s="236"/>
      <c r="F132" s="152"/>
      <c r="G132" s="152"/>
      <c r="H132" s="152"/>
    </row>
    <row r="133" spans="2:8" ht="12.75">
      <c r="B133" s="234"/>
      <c r="C133" s="235"/>
      <c r="D133" s="152"/>
      <c r="E133" s="236"/>
      <c r="F133" s="152"/>
      <c r="G133" s="152"/>
      <c r="H133" s="152"/>
    </row>
    <row r="134" spans="2:8" ht="12.75">
      <c r="B134" s="234"/>
      <c r="C134" s="235"/>
      <c r="D134" s="152"/>
      <c r="E134" s="236"/>
      <c r="F134" s="152"/>
      <c r="G134" s="152"/>
      <c r="H134" s="152"/>
    </row>
    <row r="135" spans="2:8" ht="12.75">
      <c r="B135" s="234"/>
      <c r="C135" s="235"/>
      <c r="D135" s="152"/>
      <c r="E135" s="236"/>
      <c r="F135" s="152"/>
      <c r="G135" s="152"/>
      <c r="H135" s="152"/>
    </row>
    <row r="136" spans="2:8" ht="12.75">
      <c r="B136" s="234"/>
      <c r="C136" s="235"/>
      <c r="D136" s="152"/>
      <c r="E136" s="236"/>
      <c r="F136" s="152"/>
      <c r="G136" s="152"/>
      <c r="H136" s="152"/>
    </row>
    <row r="137" spans="2:5" ht="12.75">
      <c r="B137" s="237"/>
      <c r="E137" s="238"/>
    </row>
    <row r="138" spans="2:5" ht="12.75">
      <c r="B138" s="237"/>
      <c r="E138" s="238"/>
    </row>
    <row r="139" spans="2:5" ht="12.75">
      <c r="B139" s="237"/>
      <c r="E139" s="238"/>
    </row>
    <row r="140" ht="12.75">
      <c r="E140" s="238"/>
    </row>
  </sheetData>
  <printOptions/>
  <pageMargins left="0.76" right="0.25" top="0.66" bottom="0.53" header="0.39" footer="0.17"/>
  <pageSetup horizontalDpi="300" verticalDpi="300" orientation="landscape" scale="83" r:id="rId1"/>
  <headerFooter alignWithMargins="0">
    <oddHeader xml:space="preserve">&amp;C&amp;"Times New Roman,Italic"&amp;9Pacific Gas and Electric Company Energy Efficiency Programs Annual Report - TECHNICAL APPENDIX
____________________________________________________________________________________________________&amp;R&amp;8          </oddHeader>
    <oddFooter>&amp;C&amp;8Page &amp;P of &amp;N&amp;R&amp;"Times New Roman,Regular"&amp;8TA-6-32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PGE</cp:lastModifiedBy>
  <cp:lastPrinted>2001-05-01T00:52:21Z</cp:lastPrinted>
  <dcterms:created xsi:type="dcterms:W3CDTF">1999-09-20T16:00:22Z</dcterms:created>
  <dcterms:modified xsi:type="dcterms:W3CDTF">2001-05-01T00:55:22Z</dcterms:modified>
  <cp:category/>
  <cp:version/>
  <cp:contentType/>
  <cp:contentStatus/>
</cp:coreProperties>
</file>