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1100" windowHeight="6600" activeTab="0"/>
  </bookViews>
  <sheets>
    <sheet name="Table1.1-May 2001" sheetId="1" r:id="rId1"/>
    <sheet name="Table1.2" sheetId="2" r:id="rId2"/>
    <sheet name="Table1.3" sheetId="3" r:id="rId3"/>
    <sheet name="Table 1.4" sheetId="4" r:id="rId4"/>
    <sheet name="Table2.1(E&amp;G) May 2001" sheetId="5" r:id="rId5"/>
    <sheet name="Table2.1(E) May 2001" sheetId="6" r:id="rId6"/>
    <sheet name="Table2.1(G) May 2001" sheetId="7" r:id="rId7"/>
    <sheet name="Table2.2" sheetId="8" r:id="rId8"/>
    <sheet name="Table2.3" sheetId="9" r:id="rId9"/>
    <sheet name="Table2.4" sheetId="10" r:id="rId10"/>
    <sheet name="Table3.1(E&amp;G) May 2001" sheetId="11" r:id="rId11"/>
    <sheet name="Table3.1(E) May 2001" sheetId="12" r:id="rId12"/>
    <sheet name="Table3.1(G) May 2001" sheetId="13" r:id="rId13"/>
    <sheet name="Table 3.2" sheetId="14" r:id="rId14"/>
    <sheet name="Table 3.3" sheetId="15" r:id="rId15"/>
    <sheet name="Table 3.4" sheetId="16" r:id="rId16"/>
    <sheet name="Table4.1(E&amp;G) May 2001" sheetId="17" r:id="rId17"/>
    <sheet name="Table4.1(E) May 2001" sheetId="18" r:id="rId18"/>
    <sheet name="Table4.1(G) May 2001" sheetId="19" r:id="rId19"/>
    <sheet name="Table4.2" sheetId="20" r:id="rId20"/>
    <sheet name="Table4.3" sheetId="21" r:id="rId21"/>
    <sheet name="Table 4.4" sheetId="22" r:id="rId22"/>
    <sheet name="Table5.1(E&amp;G) May 2000" sheetId="23" r:id="rId23"/>
    <sheet name="Table5.1(E) May 2000" sheetId="24" r:id="rId24"/>
    <sheet name="Table5.1(G) May 2000" sheetId="25" r:id="rId25"/>
    <sheet name="Table6.1 (E&amp;G) May 2001" sheetId="26" r:id="rId26"/>
    <sheet name="Table 7.1" sheetId="27" r:id="rId27"/>
    <sheet name="Table 7.2" sheetId="28" r:id="rId28"/>
    <sheet name="Table 7.3" sheetId="29" r:id="rId29"/>
    <sheet name="Table 7.4" sheetId="30" r:id="rId30"/>
    <sheet name="E-1" sheetId="31" r:id="rId31"/>
    <sheet name="E-4 (Protocols Rev Jan 97)" sheetId="32" r:id="rId32"/>
  </sheets>
  <externalReferences>
    <externalReference r:id="rId35"/>
    <externalReference r:id="rId36"/>
    <externalReference r:id="rId37"/>
    <externalReference r:id="rId38"/>
    <externalReference r:id="rId39"/>
  </externalReferences>
  <definedNames>
    <definedName name="cip">#REF!</definedName>
    <definedName name="NPV1997">'[3]Energy Rates'!#REF!</definedName>
    <definedName name="NPV1998">'[3]Energy Rates'!#REF!</definedName>
    <definedName name="NPV1999">'[3]Energy Rates'!#REF!</definedName>
    <definedName name="NPV2000">'[3]Energy Rates'!#REF!</definedName>
    <definedName name="NPV2001" localSheetId="28">'[4]Energy Rates'!$A$245:$D$269</definedName>
    <definedName name="NPV2001" localSheetId="29">'[4]Energy Rates'!$A$245:$D$269</definedName>
    <definedName name="NPV2001">'[2]Energy Rates'!$A$245:$D$269</definedName>
    <definedName name="_xlnm.Print_Area" localSheetId="30">'E-1'!$A$1:$G$51</definedName>
    <definedName name="_xlnm.Print_Area" localSheetId="31">'E-4 (Protocols Rev Jan 97)'!$A$1:$E$37</definedName>
    <definedName name="_xlnm.Print_Area" localSheetId="3">'Table 1.4'!$A$1:$F$19</definedName>
    <definedName name="_xlnm.Print_Area" localSheetId="13">'Table 3.2'!$A$1:$C$75</definedName>
    <definedName name="_xlnm.Print_Area" localSheetId="14">'Table 3.3'!$A$1:$D$33</definedName>
    <definedName name="_xlnm.Print_Area" localSheetId="15">'Table 3.4'!$A$1:$C$32</definedName>
    <definedName name="_xlnm.Print_Area" localSheetId="1">'Table1.2'!$A$1:$F$37</definedName>
    <definedName name="_xlnm.Print_Area" localSheetId="2">'Table1.3'!$B$1:$I$18</definedName>
    <definedName name="_xlnm.Print_Area" localSheetId="7">'Table2.2'!$C$4:$H$116</definedName>
    <definedName name="_xlnm.Print_Area" localSheetId="8">'Table2.3'!$B$1:$I$54</definedName>
    <definedName name="_xlnm.Print_Area" localSheetId="9">'Table2.4'!$B$1:$G$51</definedName>
    <definedName name="_xlnm.Print_Area" localSheetId="20">'Table4.3'!$C$1:$J$16</definedName>
    <definedName name="_xlnm.Print_Area" localSheetId="25">'Table6.1 (E&amp;G) May 2001'!$B$1:$J$45</definedName>
    <definedName name="_xlnm.Print_Titles" localSheetId="7">'Table2.2'!$4:$7</definedName>
    <definedName name="sesco">#REF!</definedName>
  </definedNames>
  <calcPr fullCalcOnLoad="1"/>
</workbook>
</file>

<file path=xl/sharedStrings.xml><?xml version="1.0" encoding="utf-8"?>
<sst xmlns="http://schemas.openxmlformats.org/spreadsheetml/2006/main" count="1355" uniqueCount="419">
  <si>
    <t>Table 1.1</t>
  </si>
  <si>
    <t>(Electric and Gas Combined)</t>
  </si>
  <si>
    <t>($000)</t>
  </si>
  <si>
    <t>PY 2000</t>
  </si>
  <si>
    <t>PY 2001</t>
  </si>
  <si>
    <t>Budgeted</t>
  </si>
  <si>
    <t xml:space="preserve">Residential </t>
  </si>
  <si>
    <t>Nonresidential</t>
  </si>
  <si>
    <t xml:space="preserve">New Construction  </t>
  </si>
  <si>
    <r>
      <t xml:space="preserve">MA&amp;E &amp; Reg Oversight </t>
    </r>
    <r>
      <rPr>
        <vertAlign val="superscript"/>
        <sz val="10"/>
        <rFont val="Arial"/>
        <family val="2"/>
      </rPr>
      <t>1</t>
    </r>
  </si>
  <si>
    <t>Shareholder Perf. Incentives</t>
  </si>
  <si>
    <t>EE total</t>
  </si>
  <si>
    <r>
      <t xml:space="preserve">Low Income (LIEE) Programs </t>
    </r>
    <r>
      <rPr>
        <vertAlign val="superscript"/>
        <sz val="10"/>
        <rFont val="Arial"/>
        <family val="2"/>
      </rPr>
      <t>2</t>
    </r>
  </si>
  <si>
    <t>(Electric)</t>
  </si>
  <si>
    <t>(Natural Gas)</t>
  </si>
  <si>
    <t>The recorded costs are preliminary and unaudited and may be adjusted in an update</t>
  </si>
  <si>
    <t xml:space="preserve"> filing later this summer.</t>
  </si>
  <si>
    <t>Table 4.1</t>
  </si>
  <si>
    <t>NEW CONSTRUCTION PROGRAM AREA</t>
  </si>
  <si>
    <t>( Electric &amp; Gas Combined)</t>
  </si>
  <si>
    <t>Residential</t>
  </si>
  <si>
    <t>TOTAL</t>
  </si>
  <si>
    <t>(Gas)</t>
  </si>
  <si>
    <r>
      <t xml:space="preserve">PY 2000   </t>
    </r>
    <r>
      <rPr>
        <b/>
        <vertAlign val="superscript"/>
        <sz val="10"/>
        <rFont val="Arial"/>
        <family val="2"/>
      </rPr>
      <t>1</t>
    </r>
  </si>
  <si>
    <t>Table 5.1</t>
  </si>
  <si>
    <t>MARKET ASSESSMENT &amp; EVALUATION EXPENDITURES (MA&amp;E)</t>
  </si>
  <si>
    <t xml:space="preserve">Recorded </t>
  </si>
  <si>
    <t>Measurement for Program Admin Incentives:</t>
  </si>
  <si>
    <t xml:space="preserve">Utility-managed State Level MA&amp;E </t>
  </si>
  <si>
    <t xml:space="preserve">Utility-managed Utility Level MA&amp;E </t>
  </si>
  <si>
    <t>1. Customer Data (for CEC): Utility Costs</t>
  </si>
  <si>
    <t>2. CEC Costs</t>
  </si>
  <si>
    <t>DEER and CEC Data Collection</t>
  </si>
  <si>
    <t>CEC-managed State Level MA&amp;E</t>
  </si>
  <si>
    <t>3. EE Market Assessment (Res Program Area).</t>
  </si>
  <si>
    <t>4. EE Market Assessment (NonRes Program Area).</t>
  </si>
  <si>
    <t>5. EE Market Assessment (New Const. Program Area)</t>
  </si>
  <si>
    <t>6. EE Product Assessment (all markets).</t>
  </si>
  <si>
    <t>Other Program Evaluation Studies:</t>
  </si>
  <si>
    <t>2. PY99, Residential.</t>
  </si>
  <si>
    <t>3. PY99, Nonresidential.</t>
  </si>
  <si>
    <t xml:space="preserve">4. PY99, New construction </t>
  </si>
  <si>
    <t>5. PY00, Residential.</t>
  </si>
  <si>
    <t xml:space="preserve">6. PY00 Nonresidential. </t>
  </si>
  <si>
    <t>7. PY00 New Construction</t>
  </si>
  <si>
    <t>8. PY01, Residential.</t>
  </si>
  <si>
    <t>MA&amp;E Total</t>
  </si>
  <si>
    <t>Regulatory Oversight</t>
  </si>
  <si>
    <t>Oversight Costs:</t>
  </si>
  <si>
    <t xml:space="preserve">1. CBEE operating costs </t>
  </si>
  <si>
    <t>TOTAL MA&amp;E AND OVERSIGHT</t>
  </si>
  <si>
    <t>There was no authorized allocation to subcategories so amounts are shown as a single combined total.</t>
  </si>
  <si>
    <t>Measurement &amp; Evaluation of Programs:</t>
  </si>
  <si>
    <t>1. Utility Studies/Reports for PY 00 Programs</t>
  </si>
  <si>
    <t>9. PY01, Nonresidential.</t>
  </si>
  <si>
    <t xml:space="preserve">10. PY01, New construction </t>
  </si>
  <si>
    <r>
      <t>Demand Assessment:</t>
    </r>
    <r>
      <rPr>
        <b/>
        <vertAlign val="superscript"/>
        <sz val="10"/>
        <rFont val="Arial"/>
        <family val="2"/>
      </rPr>
      <t xml:space="preserve"> </t>
    </r>
  </si>
  <si>
    <r>
      <t xml:space="preserve">2. Other (State Staff Support) </t>
    </r>
    <r>
      <rPr>
        <vertAlign val="superscript"/>
        <sz val="10"/>
        <rFont val="Arial"/>
        <family val="2"/>
      </rPr>
      <t>4</t>
    </r>
  </si>
  <si>
    <t>Table 2.1</t>
  </si>
  <si>
    <t>RESIDENTIAL PROGRAM AREA</t>
  </si>
  <si>
    <t>RCC</t>
  </si>
  <si>
    <t>INFORMATION</t>
  </si>
  <si>
    <t>ENERGY EFFICIENCY INCENTIVES</t>
  </si>
  <si>
    <t>UPSTREAM PROGRAMS</t>
  </si>
  <si>
    <t>ENERGY MANAGEMENT SERVICES</t>
  </si>
  <si>
    <r>
      <t xml:space="preserve">ENERGY MANAGEMENT SERVICES </t>
    </r>
    <r>
      <rPr>
        <b/>
        <vertAlign val="superscript"/>
        <sz val="11"/>
        <rFont val="Arial"/>
        <family val="0"/>
      </rPr>
      <t xml:space="preserve"> </t>
    </r>
  </si>
  <si>
    <r>
      <t xml:space="preserve">ENERGY MANAGEMENT SERVICES </t>
    </r>
    <r>
      <rPr>
        <b/>
        <vertAlign val="superscript"/>
        <sz val="11"/>
        <rFont val="Arial"/>
        <family val="2"/>
      </rPr>
      <t xml:space="preserve"> </t>
    </r>
  </si>
  <si>
    <t>Unallocated</t>
  </si>
  <si>
    <r>
      <t>SUMMARY OF COSTS</t>
    </r>
    <r>
      <rPr>
        <b/>
        <vertAlign val="superscript"/>
        <sz val="10"/>
        <rFont val="Arial"/>
        <family val="2"/>
      </rPr>
      <t xml:space="preserve"> </t>
    </r>
  </si>
  <si>
    <r>
      <t>Recorded</t>
    </r>
    <r>
      <rPr>
        <vertAlign val="superscript"/>
        <sz val="10"/>
        <rFont val="Arial"/>
        <family val="2"/>
      </rPr>
      <t xml:space="preserve"> 3</t>
    </r>
  </si>
  <si>
    <t>Total  EE, LIEE, and SI</t>
  </si>
  <si>
    <t>Summary of Costs:</t>
  </si>
  <si>
    <t xml:space="preserve">Budget Allocations for PY 2000 programs are from PG&amp;E's response to budget related ordering </t>
  </si>
  <si>
    <t>Budget Allocations for PY2001 programs are from Decision 01-01-060, dated January 31, 2001.</t>
  </si>
  <si>
    <t xml:space="preserve">Includes PG&amp;E's share of LIGB operating costs.  </t>
  </si>
  <si>
    <t>paragraphs in Decision 00-07-017, dated August 7, 2000.</t>
  </si>
  <si>
    <t>Budget based on OP9 and OP10, D. 00-02-045.</t>
  </si>
  <si>
    <t xml:space="preserve">Regulatory Compliance and Reporting (utility) </t>
  </si>
  <si>
    <t xml:space="preserve">Includes PG&amp;E's share of Energy Division operating costs. </t>
  </si>
  <si>
    <r>
      <t xml:space="preserve">PY 2001  </t>
    </r>
    <r>
      <rPr>
        <b/>
        <vertAlign val="superscript"/>
        <sz val="10"/>
        <rFont val="Arial"/>
        <family val="2"/>
      </rPr>
      <t>2</t>
    </r>
  </si>
  <si>
    <t xml:space="preserve">2000 Budget Approved in D. 00-07-017.  </t>
  </si>
  <si>
    <t>2001 Budget Approved in D. 01-01-060.</t>
  </si>
  <si>
    <r>
      <t xml:space="preserve">1. General </t>
    </r>
    <r>
      <rPr>
        <vertAlign val="superscript"/>
        <sz val="10"/>
        <rFont val="Arial"/>
        <family val="2"/>
      </rPr>
      <t>3</t>
    </r>
  </si>
  <si>
    <t>Table 3.1</t>
  </si>
  <si>
    <t>NONRESIDENTIAL PROGRAM AREA</t>
  </si>
  <si>
    <t>Recorded</t>
  </si>
  <si>
    <t>Large</t>
  </si>
  <si>
    <t>Small/Medium</t>
  </si>
  <si>
    <t>EEI: Customized Rebates</t>
  </si>
  <si>
    <t>EEI: Prescriptive Rebates</t>
  </si>
  <si>
    <t xml:space="preserve">Small/Medium  </t>
  </si>
  <si>
    <t>EEI: Standard Performance Contract</t>
  </si>
  <si>
    <t>Information</t>
  </si>
  <si>
    <t>Financial Assistance</t>
  </si>
  <si>
    <t>Res Standard Performance Contracts</t>
  </si>
  <si>
    <t>Rebates</t>
  </si>
  <si>
    <t>Loans</t>
  </si>
  <si>
    <r>
      <t xml:space="preserve">Summer Initiative (SI) </t>
    </r>
    <r>
      <rPr>
        <vertAlign val="superscript"/>
        <sz val="10"/>
        <rFont val="Arial"/>
        <family val="2"/>
      </rPr>
      <t>4</t>
    </r>
  </si>
  <si>
    <t>SI programs are funded through December 31, 2001. Ruling of assigned</t>
  </si>
  <si>
    <t>commissioners and ALJ on summer 2000 EE Initiative, OP5, dated 8/21/2000.</t>
  </si>
  <si>
    <t>(Electric &amp; Gas Combined)</t>
  </si>
  <si>
    <t xml:space="preserve">Resolution E-3592, Attachment C, dated April 1, 1999, authorized budget.  </t>
  </si>
  <si>
    <t>Table 1.2</t>
  </si>
  <si>
    <r>
      <t xml:space="preserve">SUMMARY OF ENERGY EFFICIENCY EFFECTS </t>
    </r>
    <r>
      <rPr>
        <sz val="10"/>
        <rFont val="Arial"/>
        <family val="2"/>
      </rPr>
      <t>(1)</t>
    </r>
  </si>
  <si>
    <t>(Annual Capacity Reductions, Electric, Net MW)</t>
  </si>
  <si>
    <t>PY 2000 (Recorded)</t>
  </si>
  <si>
    <t>PY 2001 (Planned)</t>
  </si>
  <si>
    <t>Total EE</t>
  </si>
  <si>
    <t>Low Income</t>
  </si>
  <si>
    <t>Summer Initiative</t>
  </si>
  <si>
    <t>Total EE, LI and SI</t>
  </si>
  <si>
    <t>(Annual Energy Reductions, Electric, Net MWH)</t>
  </si>
  <si>
    <t>(Annual Energy Reductions, Natural Gas, Net Therms, 000's)</t>
  </si>
  <si>
    <t>(1) Without nonenergy and market effects benefits.</t>
  </si>
  <si>
    <t>Table 1.3</t>
  </si>
  <si>
    <t>SUMMARY OF COST-EFFECTIVENESS</t>
  </si>
  <si>
    <t>(Benefit-Cost Ratios)</t>
  </si>
  <si>
    <r>
      <t xml:space="preserve">PY 2001 (Planned) </t>
    </r>
    <r>
      <rPr>
        <vertAlign val="superscript"/>
        <sz val="10"/>
        <rFont val="Arial"/>
        <family val="2"/>
      </rPr>
      <t>(3)</t>
    </r>
  </si>
  <si>
    <t>Utility</t>
  </si>
  <si>
    <t>Total Resource</t>
  </si>
  <si>
    <t>Total EE Portfolio</t>
  </si>
  <si>
    <t>(1)</t>
  </si>
  <si>
    <t>Benefit calculations for PY2000 programs use CBEE methodologies (marginal cost,</t>
  </si>
  <si>
    <t>NTGR =1, etc.)</t>
  </si>
  <si>
    <t>(2)</t>
  </si>
  <si>
    <t>UC and TRC tests are calculated without non-energy and market effects benefits, and with</t>
  </si>
  <si>
    <t>environmental adder.</t>
  </si>
  <si>
    <t>(3)</t>
  </si>
  <si>
    <t>Benefit calculations for PY2001 programs use avoided costs with on-peak multiplier only.</t>
  </si>
  <si>
    <t>Table 1.4</t>
  </si>
  <si>
    <t>(Net Benefits, $ Millions)</t>
  </si>
  <si>
    <r>
      <t xml:space="preserve">PY2000 (Recorded) </t>
    </r>
    <r>
      <rPr>
        <vertAlign val="superscript"/>
        <sz val="10"/>
        <rFont val="Arial"/>
        <family val="2"/>
      </rPr>
      <t>(1)</t>
    </r>
  </si>
  <si>
    <r>
      <t xml:space="preserve">TRC Benefits </t>
    </r>
    <r>
      <rPr>
        <vertAlign val="superscript"/>
        <sz val="10"/>
        <rFont val="Arial"/>
        <family val="2"/>
      </rPr>
      <t>(2)</t>
    </r>
  </si>
  <si>
    <t>Total EE and LI</t>
  </si>
  <si>
    <t>Benefit calculations for PY2000 programs use CBEE methodologies</t>
  </si>
  <si>
    <t>(marginal cost, NTGR =1, etc.)</t>
  </si>
  <si>
    <t>Net TRC benefit without nonenergy and market effects benefits, and</t>
  </si>
  <si>
    <t>with environment adder.</t>
  </si>
  <si>
    <t>Benefit calculations for PY2001 programs use avoided costs with</t>
  </si>
  <si>
    <t>on-peak escalation multiplier only.</t>
  </si>
  <si>
    <r>
      <t xml:space="preserve">PY2000 (Recorded)  </t>
    </r>
    <r>
      <rPr>
        <b/>
        <vertAlign val="superscript"/>
        <sz val="10"/>
        <rFont val="Arial"/>
        <family val="2"/>
      </rPr>
      <t>(1)</t>
    </r>
  </si>
  <si>
    <r>
      <t xml:space="preserve">PY 2001 (Planned) </t>
    </r>
    <r>
      <rPr>
        <b/>
        <vertAlign val="superscript"/>
        <sz val="10"/>
        <rFont val="Arial"/>
        <family val="2"/>
      </rPr>
      <t>(3)</t>
    </r>
  </si>
  <si>
    <r>
      <t xml:space="preserve">Cost Test </t>
    </r>
    <r>
      <rPr>
        <b/>
        <vertAlign val="superscript"/>
        <sz val="10"/>
        <rFont val="Arial"/>
        <family val="2"/>
      </rPr>
      <t>(2)</t>
    </r>
  </si>
  <si>
    <r>
      <t xml:space="preserve">PY2000 (Recorded) </t>
    </r>
    <r>
      <rPr>
        <b/>
        <vertAlign val="superscript"/>
        <sz val="10"/>
        <rFont val="Arial"/>
        <family val="2"/>
      </rPr>
      <t>(1)</t>
    </r>
  </si>
  <si>
    <r>
      <t xml:space="preserve">TRC Benefits </t>
    </r>
    <r>
      <rPr>
        <b/>
        <vertAlign val="superscript"/>
        <sz val="10"/>
        <rFont val="Arial"/>
        <family val="2"/>
      </rPr>
      <t>(2)</t>
    </r>
  </si>
  <si>
    <t>Table 2.2</t>
  </si>
  <si>
    <t>SUMMARY OF ENERGY EFFICIENCY PROGRAM EFFECTS:</t>
  </si>
  <si>
    <t>(Annual Energy Reductions, Electric, Net MW)</t>
  </si>
  <si>
    <t>(Annual Energy Reductions, Electric, Net MWh)</t>
  </si>
  <si>
    <t>Residential Heating &amp; Cooling Systems</t>
  </si>
  <si>
    <t>Targeted information Delievery</t>
  </si>
  <si>
    <t>Residential Lighting</t>
  </si>
  <si>
    <t>Targeted Info. and Market Facilitation</t>
  </si>
  <si>
    <t>Residential Appliances</t>
  </si>
  <si>
    <t>Appliance Early Retirement &amp; Recycling</t>
  </si>
  <si>
    <t>Residential Retrofit &amp; Renovation</t>
  </si>
  <si>
    <t>Gen. Info., Edu, Labeling and Alliances</t>
  </si>
  <si>
    <t>gen. Info., Edu, Labeling and Alliances (surveys)</t>
  </si>
  <si>
    <t>Energy Management Services</t>
  </si>
  <si>
    <t>Statewide Effort Residential Appliance (30%)</t>
  </si>
  <si>
    <t xml:space="preserve"> </t>
  </si>
  <si>
    <t>Promo &amp; Fac. Of Disc. Retrofit (RCP)</t>
  </si>
  <si>
    <t>Regional and National Initiatives</t>
  </si>
  <si>
    <t>Technical Support To Trade Allies</t>
  </si>
  <si>
    <t>Emerging Technologies</t>
  </si>
  <si>
    <t>Energy Efficiency Centers</t>
  </si>
  <si>
    <t>Time-of-Sale or Renovation</t>
  </si>
  <si>
    <t>Linked HVAC Financial Incentives</t>
  </si>
  <si>
    <t>Statewide Residential Lighting Program</t>
  </si>
  <si>
    <t>Improved CFL and Emerging Technologies</t>
  </si>
  <si>
    <t>Statewide Res Appliance Program (70%)</t>
  </si>
  <si>
    <t>Gen. Info., Edu, Labeling and Alliances (surveys)</t>
  </si>
  <si>
    <t>Promo. &amp; Fac. Of Disc. Retrofit (RCP)</t>
  </si>
  <si>
    <t>Fac. Of Eff. Retrofit at Time-of-Sale or Renovation</t>
  </si>
  <si>
    <t>Table 2.3</t>
  </si>
  <si>
    <t>SUMMARY OF COST EFFECTIVENESS:</t>
  </si>
  <si>
    <t>PY2000 (Recorded)</t>
  </si>
  <si>
    <t>PY2001 (Forecast)</t>
  </si>
  <si>
    <t>UC Benefit</t>
  </si>
  <si>
    <t>UC cost</t>
  </si>
  <si>
    <t>TRC Benefit</t>
  </si>
  <si>
    <t>UC Benefits
without
Indirect Benefits</t>
  </si>
  <si>
    <t>UC cost
without
Indirect Benefits</t>
  </si>
  <si>
    <t>TRC Benefits
without
Indirect Benefits</t>
  </si>
  <si>
    <t>TRC cost
without
Indirect Benefits</t>
  </si>
  <si>
    <t>UC
Net Benefits</t>
  </si>
  <si>
    <t>TRC
Net Benefits</t>
  </si>
  <si>
    <t>Residential RetroSit &amp; Renovation</t>
  </si>
  <si>
    <t>Promo. &amp; Fac. of Disc. Retrofit (RCP)</t>
  </si>
  <si>
    <t>Fac. of Eff. Retrofit at Time-of-Sale or Renovation</t>
  </si>
  <si>
    <t>Improved CFLs and Emerging Technologies</t>
  </si>
  <si>
    <t>NTGR =1, etc.).</t>
  </si>
  <si>
    <t>UC and TRC tests are calculated without nonenergy and market effects benefits, and with</t>
  </si>
  <si>
    <t>Benefit calculations for PY2001 programs use avoided costs with on-peak multiplier</t>
  </si>
  <si>
    <t>only.</t>
  </si>
  <si>
    <t>Table 2.4</t>
  </si>
  <si>
    <t>TRC Benefits
with
Indirect Benefits</t>
  </si>
  <si>
    <t>TRC cost
with
Indirect Benefits</t>
  </si>
  <si>
    <t>(1) Benefit calculations for PY2000 programs use CBEE methodologies (marg. cost, NTGR =1, etc.).</t>
  </si>
  <si>
    <t>(2) Net TRC benefit without nonenergy and market effects benefits, and with environmental adder.</t>
  </si>
  <si>
    <t>(3) Benefit calculations for PY2001 programs use avoided costs with on-peak multiplier only.</t>
  </si>
  <si>
    <r>
      <t>RESIDENTIAL PROGRAM AREA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(1)</t>
    </r>
  </si>
  <si>
    <r>
      <t xml:space="preserve">Utility Cost
 Test </t>
    </r>
    <r>
      <rPr>
        <vertAlign val="superscript"/>
        <sz val="10"/>
        <rFont val="Arial"/>
        <family val="2"/>
      </rPr>
      <t>(2)</t>
    </r>
  </si>
  <si>
    <r>
      <t>Total Resource
 Cost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Test </t>
    </r>
    <r>
      <rPr>
        <vertAlign val="superscript"/>
        <sz val="10"/>
        <rFont val="Arial"/>
        <family val="2"/>
      </rPr>
      <t>(2)</t>
    </r>
  </si>
  <si>
    <r>
      <t>Utility Cost
 Test</t>
    </r>
    <r>
      <rPr>
        <vertAlign val="superscript"/>
        <sz val="10"/>
        <rFont val="Arial"/>
        <family val="2"/>
      </rPr>
      <t xml:space="preserve"> (2)</t>
    </r>
  </si>
  <si>
    <r>
      <t>TRC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cost</t>
    </r>
  </si>
  <si>
    <t>Table 3.2</t>
  </si>
  <si>
    <t>SUMMARY OF ENERGY EFFICIENCY PROGRAM EFFECTS</t>
  </si>
  <si>
    <t>Annual Energy Reductions, Electric, Net MW</t>
  </si>
  <si>
    <t>EEI: Standard Performance Contracts</t>
  </si>
  <si>
    <t xml:space="preserve">Annual Energy Reductions, Electric, Net MWH </t>
  </si>
  <si>
    <t>Annual Energy Reductions, Natural Gas, Net Therms, 000's  (2)</t>
  </si>
  <si>
    <t>(2) Negative therm impacts are due to the heating penalty attributed to installation</t>
  </si>
  <si>
    <t xml:space="preserve">      of lower-wattage lighting technologies by customers with gas heat.</t>
  </si>
  <si>
    <t>Table 3.3</t>
  </si>
  <si>
    <t>PY2000</t>
  </si>
  <si>
    <t>NA</t>
  </si>
  <si>
    <t>(1)  Benefit calculations for PY2000 programs use CBEE methodologies</t>
  </si>
  <si>
    <t xml:space="preserve">      (marginal cost, NTGR =1, etc.)</t>
  </si>
  <si>
    <t>(2)  UC and TRC tests are calculated without nonenergy and market effects</t>
  </si>
  <si>
    <t xml:space="preserve">       benefits, and with environmental adder.</t>
  </si>
  <si>
    <t>(3)  Benefit calculations for PY2001 programs use avoided costs</t>
  </si>
  <si>
    <t xml:space="preserve">       with on-peak multiplier only.</t>
  </si>
  <si>
    <t>Table 3.4</t>
  </si>
  <si>
    <t>SUMMARY OF COST EFFECTIVENESS</t>
  </si>
  <si>
    <r>
      <t xml:space="preserve">NONRESIDENTIAL PROGRAM AREA </t>
    </r>
    <r>
      <rPr>
        <b/>
        <vertAlign val="superscript"/>
        <sz val="12"/>
        <rFont val="Arial"/>
        <family val="2"/>
      </rPr>
      <t>(1)</t>
    </r>
  </si>
  <si>
    <r>
      <t xml:space="preserve">(Recorded) </t>
    </r>
    <r>
      <rPr>
        <b/>
        <vertAlign val="superscript"/>
        <sz val="12"/>
        <rFont val="Arial"/>
        <family val="2"/>
      </rPr>
      <t>(1)</t>
    </r>
  </si>
  <si>
    <r>
      <t xml:space="preserve">(Planned) </t>
    </r>
    <r>
      <rPr>
        <b/>
        <vertAlign val="superscript"/>
        <sz val="12"/>
        <rFont val="Arial"/>
        <family val="2"/>
      </rPr>
      <t>(3)</t>
    </r>
  </si>
  <si>
    <r>
      <t xml:space="preserve">Utility Cost
 Test </t>
    </r>
    <r>
      <rPr>
        <b/>
        <vertAlign val="superscript"/>
        <sz val="12"/>
        <rFont val="Arial"/>
        <family val="2"/>
      </rPr>
      <t>(2)</t>
    </r>
  </si>
  <si>
    <r>
      <t xml:space="preserve">Total Resource
 Cost Test </t>
    </r>
    <r>
      <rPr>
        <b/>
        <vertAlign val="superscript"/>
        <sz val="12"/>
        <rFont val="Arial"/>
        <family val="2"/>
      </rPr>
      <t>(2)</t>
    </r>
  </si>
  <si>
    <r>
      <t xml:space="preserve">PY2000 (Recorded) </t>
    </r>
    <r>
      <rPr>
        <b/>
        <vertAlign val="superscript"/>
        <sz val="12"/>
        <rFont val="Arial"/>
        <family val="2"/>
      </rPr>
      <t>(1)</t>
    </r>
  </si>
  <si>
    <r>
      <t xml:space="preserve">PY 2001 (Planned) </t>
    </r>
    <r>
      <rPr>
        <b/>
        <vertAlign val="superscript"/>
        <sz val="12"/>
        <rFont val="Arial"/>
        <family val="2"/>
      </rPr>
      <t>(3)</t>
    </r>
  </si>
  <si>
    <r>
      <t xml:space="preserve">TRC Benefits </t>
    </r>
    <r>
      <rPr>
        <b/>
        <vertAlign val="superscript"/>
        <sz val="12"/>
        <rFont val="Arial"/>
        <family val="2"/>
      </rPr>
      <t>(2)</t>
    </r>
  </si>
  <si>
    <t>Table 4.2</t>
  </si>
  <si>
    <t xml:space="preserve">(2) Negative savings are due to cooking appliance and clothes dryer measures that replace </t>
  </si>
  <si>
    <t xml:space="preserve">electric usage with gas usage.  </t>
  </si>
  <si>
    <t>Table 4.3</t>
  </si>
  <si>
    <t>UC Benefits</t>
  </si>
  <si>
    <t>UC      Costs</t>
  </si>
  <si>
    <t>TRC Benefits</t>
  </si>
  <si>
    <t>TRC Costs</t>
  </si>
  <si>
    <t>Benefit calculations for PY2000 programs use CBEE methodologies (marginal cost, NTGR =1, etc.).</t>
  </si>
  <si>
    <t>UC and TRC tests are calculated without nonenergy and market effects benefits, and with environmental adder.</t>
  </si>
  <si>
    <t>Table 4.4</t>
  </si>
  <si>
    <r>
      <t xml:space="preserve">NEW CONSTRUCTION PROGRAM AREA </t>
    </r>
    <r>
      <rPr>
        <b/>
        <vertAlign val="superscript"/>
        <sz val="10"/>
        <rFont val="Arial"/>
        <family val="2"/>
      </rPr>
      <t>(1)</t>
    </r>
  </si>
  <si>
    <r>
      <t xml:space="preserve">PY 2000 (Recorded) </t>
    </r>
    <r>
      <rPr>
        <vertAlign val="superscript"/>
        <sz val="10"/>
        <rFont val="Arial"/>
        <family val="2"/>
      </rPr>
      <t>(2)</t>
    </r>
  </si>
  <si>
    <t>Table 6.1</t>
  </si>
  <si>
    <t>COSTS OF SHAREHOLDER PERFORMANCE INCENTIVES</t>
  </si>
  <si>
    <t xml:space="preserve">            PY 2000</t>
  </si>
  <si>
    <t>Residential Program Area</t>
  </si>
  <si>
    <t>Nonresidential Program Area</t>
  </si>
  <si>
    <t>New Construction  Program Area</t>
  </si>
  <si>
    <t>General/other (Potential Bonus)</t>
  </si>
  <si>
    <t>Total</t>
  </si>
  <si>
    <t>D.00-07-017 authorized an award cap of $10.21 million (7% of total program budget of $145.87</t>
  </si>
  <si>
    <t>million).  On November 17, 2000, the Commission approved PG&amp;E's request to reallocate $2</t>
  </si>
  <si>
    <t>million from PY2000 residential program budget (2000 Summer Initiative Refrigerator Recycling</t>
  </si>
  <si>
    <t>Program) to PY2001 residential program budget.  The PY2000 overall budget reduces to $143.87</t>
  </si>
  <si>
    <t>million with a revised performance award cap of $10.07 million (7% of $143.87 million).</t>
  </si>
  <si>
    <t>2000 Performance Award claim is summarized in Table TA 6.1, Section TA-6 of Volume 3.</t>
  </si>
  <si>
    <t>2001 Performance Award based on 7% of $140.51 million budget approved in D.01-01-060.</t>
  </si>
  <si>
    <t>(From Electric Accounts)</t>
  </si>
  <si>
    <t>Claimed</t>
  </si>
  <si>
    <t>(From Gas Accounts)</t>
  </si>
  <si>
    <t xml:space="preserve">             PY 2000</t>
  </si>
  <si>
    <r>
      <t xml:space="preserve">Budgeted </t>
    </r>
    <r>
      <rPr>
        <vertAlign val="superscript"/>
        <sz val="10"/>
        <rFont val="Arial"/>
        <family val="2"/>
      </rPr>
      <t>1</t>
    </r>
  </si>
  <si>
    <r>
      <t xml:space="preserve">Claimed </t>
    </r>
    <r>
      <rPr>
        <vertAlign val="superscript"/>
        <sz val="10"/>
        <rFont val="Arial"/>
        <family val="2"/>
      </rPr>
      <t>2</t>
    </r>
  </si>
  <si>
    <r>
      <t xml:space="preserve">Budgeted </t>
    </r>
    <r>
      <rPr>
        <vertAlign val="superscript"/>
        <sz val="10"/>
        <rFont val="Arial"/>
        <family val="2"/>
      </rPr>
      <t>3</t>
    </r>
  </si>
  <si>
    <t>TABLE 7.1</t>
  </si>
  <si>
    <t>SUMMARY OF COSTS: LOW INCOME</t>
  </si>
  <si>
    <t>Electric and Gas Combined</t>
  </si>
  <si>
    <t>LIEE Programs</t>
  </si>
  <si>
    <t>Energy Efficiency</t>
  </si>
  <si>
    <t xml:space="preserve"> Gas Appliances</t>
  </si>
  <si>
    <t xml:space="preserve"> Electric Appliances</t>
  </si>
  <si>
    <t xml:space="preserve"> Weatherization Measures</t>
  </si>
  <si>
    <t xml:space="preserve"> Outreach &amp; Assessment</t>
  </si>
  <si>
    <t xml:space="preserve"> In Home Energy Education</t>
  </si>
  <si>
    <t xml:space="preserve"> Education Workshops</t>
  </si>
  <si>
    <t>Energy Efficiency TOTAL</t>
  </si>
  <si>
    <t>Pilots</t>
  </si>
  <si>
    <t xml:space="preserve"> Attic Venting</t>
  </si>
  <si>
    <t>Total Pilots</t>
  </si>
  <si>
    <t>Training Center</t>
  </si>
  <si>
    <t>Inspections</t>
  </si>
  <si>
    <t>Advertising</t>
  </si>
  <si>
    <t>M&amp;E Studies</t>
  </si>
  <si>
    <t>Regulatory Compliance</t>
  </si>
  <si>
    <t>Other Administration</t>
  </si>
  <si>
    <t>Indrect Costs</t>
  </si>
  <si>
    <t>Oversight Costs</t>
  </si>
  <si>
    <t xml:space="preserve"> 1997 LIAB Expense</t>
  </si>
  <si>
    <t xml:space="preserve"> 1998 LIAB Expense</t>
  </si>
  <si>
    <t xml:space="preserve"> CPUC Energy Division</t>
  </si>
  <si>
    <t>Total Oversight Costs</t>
  </si>
  <si>
    <t>TOTAL COSTS</t>
  </si>
  <si>
    <t>Notes:</t>
  </si>
  <si>
    <t>1. M&amp;E studies include: Customer Bill of Right, LIEE Standardization, Pass Rate Redesign, Standardization of LIEE</t>
  </si>
  <si>
    <t xml:space="preserve">    Bidding Guidelines, Pay for Measure Savings, Bill Savings, RRM Working Group Report, CBO Access and Leveraging Report, </t>
  </si>
  <si>
    <t xml:space="preserve">    Competitive Bil Adimistrative Costs Report, Training Cost Documentation and Calculation, Contractor Licensing Report, </t>
  </si>
  <si>
    <t xml:space="preserve">    Cost Effectives Study, and shares of PY2000 statewide M&amp;E. </t>
  </si>
  <si>
    <t>2. Includes PG&amp;E's program management only. Prime contractor's management is included in the weatherization costs.</t>
  </si>
  <si>
    <t>3. CAS testing, costs are not included in the LIEE budget.</t>
  </si>
  <si>
    <t>4.  Shareholder Incentives are determined in the AEAP.  The amounts presented are not part of the program budget.</t>
  </si>
  <si>
    <t xml:space="preserve">Electric </t>
  </si>
  <si>
    <t>3.  Shareholder Incentives are determined in the AEAP.  The amounts presented are not part of the program budget.</t>
  </si>
  <si>
    <t xml:space="preserve"> Gas</t>
  </si>
  <si>
    <t>2.  Includes PG&amp;E program management only.  Weatherization costs include prime contractor's management for the first 6 months.</t>
  </si>
  <si>
    <t>TABLE 7.2</t>
  </si>
  <si>
    <t>SUMMARY OF LIEE PROGRAM EFFECTS</t>
  </si>
  <si>
    <t>(Annual Energy Reductions)</t>
  </si>
  <si>
    <t>(recorded)</t>
  </si>
  <si>
    <t>(planned)</t>
  </si>
  <si>
    <t>MWh (kWh, 000's)</t>
  </si>
  <si>
    <t>MTherm (therm, 000's)</t>
  </si>
  <si>
    <t>TABLE 7.3</t>
  </si>
  <si>
    <t>SUMMARY OF LIEE COST-EFFECTIVENESS</t>
  </si>
  <si>
    <t>(RATIO OF BENEFITS OVER COSTS)</t>
  </si>
  <si>
    <t>(Recorded)</t>
  </si>
  <si>
    <t>(Planned)</t>
  </si>
  <si>
    <t>Utility Cost Test</t>
  </si>
  <si>
    <t>Total Resource Cost Test</t>
  </si>
  <si>
    <t>Participant Test</t>
  </si>
  <si>
    <t>Test</t>
  </si>
  <si>
    <t>-</t>
  </si>
  <si>
    <t>1.  Use market clearing price with on-peak and off-peak escalation.</t>
  </si>
  <si>
    <t>2.  Use market clearing price with on-peak only escalation.</t>
  </si>
  <si>
    <t>3.  Use marginal costs recommended by the California Board of Energy Efficiency.</t>
  </si>
  <si>
    <t>4.  The California Low Income Public Purpose Test (LIPPT).</t>
  </si>
  <si>
    <t>TABLE 7.4</t>
  </si>
  <si>
    <t>(NET BENEFITS; $MIL)</t>
  </si>
  <si>
    <t>TRC</t>
  </si>
  <si>
    <t>LIPPT</t>
  </si>
  <si>
    <t>Participant</t>
  </si>
  <si>
    <r>
      <t>Shareholder Incentives</t>
    </r>
    <r>
      <rPr>
        <vertAlign val="superscript"/>
        <sz val="11"/>
        <rFont val="Times New Roman"/>
        <family val="1"/>
      </rPr>
      <t xml:space="preserve"> 4</t>
    </r>
  </si>
  <si>
    <r>
      <t>Other Administration</t>
    </r>
    <r>
      <rPr>
        <vertAlign val="superscript"/>
        <sz val="11"/>
        <rFont val="Times New Roman"/>
        <family val="1"/>
      </rPr>
      <t>2</t>
    </r>
  </si>
  <si>
    <r>
      <t>Shareholder Incentives</t>
    </r>
    <r>
      <rPr>
        <vertAlign val="superscript"/>
        <sz val="11"/>
        <rFont val="Times New Roman"/>
        <family val="1"/>
      </rPr>
      <t>3</t>
    </r>
  </si>
  <si>
    <r>
      <t>Indrect Costs</t>
    </r>
    <r>
      <rPr>
        <vertAlign val="superscript"/>
        <sz val="11"/>
        <rFont val="Times New Roman"/>
        <family val="1"/>
      </rPr>
      <t>3</t>
    </r>
  </si>
  <si>
    <r>
      <t>Shareholder Incentives</t>
    </r>
    <r>
      <rPr>
        <vertAlign val="superscript"/>
        <sz val="11"/>
        <rFont val="Times New Roman"/>
        <family val="1"/>
      </rPr>
      <t>4</t>
    </r>
  </si>
  <si>
    <r>
      <t xml:space="preserve">LIPPT </t>
    </r>
    <r>
      <rPr>
        <vertAlign val="superscript"/>
        <sz val="11"/>
        <rFont val="Times New Roman"/>
        <family val="1"/>
      </rPr>
      <t>4</t>
    </r>
  </si>
  <si>
    <r>
      <t xml:space="preserve">Energy Efficiency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</t>
    </r>
  </si>
  <si>
    <r>
      <t xml:space="preserve">Energy Efficiency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</si>
  <si>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 xml:space="preserve">Energy Efficiency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</t>
    </r>
  </si>
  <si>
    <t>Table E-1</t>
  </si>
  <si>
    <t>Earnings Claim Summary Table: Direct Assistance Program</t>
  </si>
  <si>
    <t>Program Year: 1999</t>
  </si>
  <si>
    <t>PERFORMANCE ADDER PROGRAMS</t>
  </si>
  <si>
    <t>Direct Assistance</t>
  </si>
  <si>
    <t>Mandatory</t>
  </si>
  <si>
    <t>Non-Mandatory</t>
  </si>
  <si>
    <t>Forecast Costs and Benefits For Earnings (000's $)</t>
  </si>
  <si>
    <t>Measurement Costs</t>
  </si>
  <si>
    <t>Administration</t>
  </si>
  <si>
    <t>Program Incentives</t>
  </si>
  <si>
    <t>Program Costs</t>
  </si>
  <si>
    <t>Incremental Measure Costs, net (IMCn)</t>
  </si>
  <si>
    <t>Resource Benefits, net (RBn)</t>
  </si>
  <si>
    <t>Target Earnings (000's $)</t>
  </si>
  <si>
    <t>Target Earnings Rate (TER) (%)</t>
  </si>
  <si>
    <t>Performance Earnings Basis, at target (PEBt)</t>
  </si>
  <si>
    <t>Target Earnings</t>
  </si>
  <si>
    <t>TRC BCR, with Earnings</t>
  </si>
  <si>
    <t>UCR BCR, with Earnings</t>
  </si>
  <si>
    <t>First Earnings Claim: (2000 AEAP)</t>
  </si>
  <si>
    <t>Recorded Administration</t>
  </si>
  <si>
    <t>Recorded Program Incentives</t>
  </si>
  <si>
    <t>Recorded Incremental Measure Costs, net</t>
  </si>
  <si>
    <t>Recorded Resource Benefits, net</t>
  </si>
  <si>
    <t>Recorded PEB</t>
  </si>
  <si>
    <t>Recorded PEB/PEBt (%)</t>
  </si>
  <si>
    <t>Recorded Earnings</t>
  </si>
  <si>
    <t>Earnings Distribution Share (1st Claim)</t>
  </si>
  <si>
    <t>Earnings Claim for Recovery (1st Claim)</t>
  </si>
  <si>
    <t>Second Earnings Claim:</t>
  </si>
  <si>
    <t>Revised Resource Benefits, net</t>
  </si>
  <si>
    <t>N/A</t>
  </si>
  <si>
    <t>Revised Earnings</t>
  </si>
  <si>
    <t>Earnings Distribution Share (2nd Claim)</t>
  </si>
  <si>
    <t>Recorded Earnings (for 2nd Claim)</t>
  </si>
  <si>
    <t>Earnings Recovered from 1st Claim</t>
  </si>
  <si>
    <t>Recorded Incremental Earnings</t>
  </si>
  <si>
    <t>Table  E-4</t>
  </si>
  <si>
    <t>Earnings Claim Summary Table:  Performance Adder Programs</t>
  </si>
  <si>
    <t>Program Year:  1999</t>
  </si>
  <si>
    <t xml:space="preserve">Direct </t>
  </si>
  <si>
    <t>Assistance</t>
  </si>
  <si>
    <t>(Non-Mand.)</t>
  </si>
  <si>
    <t>a</t>
  </si>
  <si>
    <t>Electricity Expenditures ($ 000)</t>
  </si>
  <si>
    <t>b</t>
  </si>
  <si>
    <t>Electricity Savings (mWh)</t>
  </si>
  <si>
    <t>c</t>
  </si>
  <si>
    <t>Electricity Program Cost Ratio (a/b)</t>
  </si>
  <si>
    <t>d</t>
  </si>
  <si>
    <t>Previous Year's Electricity Program Cost Ratio       1)</t>
  </si>
  <si>
    <t>e</t>
  </si>
  <si>
    <t>Relative Electricity Program Cost Ratio (c/d)</t>
  </si>
  <si>
    <t>f</t>
  </si>
  <si>
    <t>Gas Expenditures ($ 000)</t>
  </si>
  <si>
    <t>g</t>
  </si>
  <si>
    <t>Gas Savings (000s therms)</t>
  </si>
  <si>
    <t>h</t>
  </si>
  <si>
    <t>Gas Program Cost Ratio (f/g)</t>
  </si>
  <si>
    <t>i</t>
  </si>
  <si>
    <t>Previous Year's Gas Program Cost Ratio               1)</t>
  </si>
  <si>
    <t>j</t>
  </si>
  <si>
    <t>Relative Gas Program Cost Ratio (h/i)</t>
  </si>
  <si>
    <t>k</t>
  </si>
  <si>
    <t>Total expenditures (a+f)</t>
  </si>
  <si>
    <t>l</t>
  </si>
  <si>
    <t xml:space="preserve">Weighted Relative Pgm Cost Ratio  [e*(a/k)+j*(f/k)]                    </t>
  </si>
  <si>
    <t>m</t>
  </si>
  <si>
    <t>Performance Factor  (2-l)                                       2)</t>
  </si>
  <si>
    <t>n</t>
  </si>
  <si>
    <t xml:space="preserve">Lifecycle Earnings ($ 000)  [k*0.05*m]                    </t>
  </si>
  <si>
    <t xml:space="preserve">1)   1998 program costs are escalated to 1999 dollars.  Escalation rate is </t>
  </si>
  <si>
    <t xml:space="preserve">      consistent with 1999 GRC Decision Exhibit, Update Exhibit page 2-3, Table 2-1.</t>
  </si>
  <si>
    <t xml:space="preserve">2)   The performance factor is required to be no smaller than 0.8 and no </t>
  </si>
  <si>
    <t xml:space="preserve">      greater than 1.2.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</si>
</sst>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0_);\(0.00\)"/>
    <numFmt numFmtId="167" formatCode="_(&quot;$&quot;* #,##0_);_(&quot;$&quot;* \(#,##0\);_(&quot;$&quot;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7"/>
      <name val="Small Fonts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vertAlign val="superscript"/>
      <sz val="11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trike/>
      <sz val="12"/>
      <name val="Arial"/>
      <family val="2"/>
    </font>
    <font>
      <sz val="12"/>
      <name val="Arial"/>
      <family val="0"/>
    </font>
    <font>
      <b/>
      <vertAlign val="superscript"/>
      <sz val="12"/>
      <name val="Arial"/>
      <family val="2"/>
    </font>
    <font>
      <strike/>
      <sz val="10"/>
      <name val="Arial"/>
      <family val="2"/>
    </font>
    <font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0" fillId="0" borderId="0" xfId="0" applyFont="1" applyAlignment="1">
      <alignment wrapText="1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8" xfId="15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1" xfId="15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164" fontId="0" fillId="0" borderId="4" xfId="15" applyNumberFormat="1" applyFont="1" applyBorder="1" applyAlignment="1">
      <alignment horizontal="centerContinuous"/>
    </xf>
    <xf numFmtId="3" fontId="0" fillId="0" borderId="0" xfId="0" applyNumberFormat="1" applyFont="1" applyAlignment="1">
      <alignment/>
    </xf>
    <xf numFmtId="6" fontId="1" fillId="0" borderId="10" xfId="0" applyNumberFormat="1" applyFont="1" applyBorder="1" applyAlignment="1" quotePrefix="1">
      <alignment horizontal="centerContinuous"/>
    </xf>
    <xf numFmtId="164" fontId="0" fillId="0" borderId="10" xfId="15" applyNumberFormat="1" applyFont="1" applyBorder="1" applyAlignment="1">
      <alignment/>
    </xf>
    <xf numFmtId="164" fontId="0" fillId="0" borderId="7" xfId="15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64" fontId="0" fillId="0" borderId="0" xfId="15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3" fontId="0" fillId="0" borderId="0" xfId="0" applyNumberFormat="1" applyAlignment="1">
      <alignment horizontal="centerContinuous"/>
    </xf>
    <xf numFmtId="6" fontId="9" fillId="0" borderId="0" xfId="0" applyNumberFormat="1" applyFont="1" applyAlignment="1" quotePrefix="1">
      <alignment horizontal="centerContinuous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3" fontId="1" fillId="0" borderId="4" xfId="0" applyNumberFormat="1" applyFont="1" applyBorder="1" applyAlignment="1">
      <alignment horizontal="centerContinuous"/>
    </xf>
    <xf numFmtId="3" fontId="11" fillId="0" borderId="7" xfId="0" applyNumberFormat="1" applyFont="1" applyBorder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9" fillId="0" borderId="0" xfId="0" applyFont="1" applyAlignment="1">
      <alignment/>
    </xf>
    <xf numFmtId="3" fontId="0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164" fontId="0" fillId="0" borderId="3" xfId="15" applyNumberFormat="1" applyFont="1" applyBorder="1" applyAlignment="1">
      <alignment/>
    </xf>
    <xf numFmtId="41" fontId="1" fillId="0" borderId="13" xfId="15" applyNumberFormat="1" applyFont="1" applyBorder="1" applyAlignment="1">
      <alignment/>
    </xf>
    <xf numFmtId="0" fontId="9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8" xfId="0" applyFont="1" applyBorder="1" applyAlignment="1">
      <alignment/>
    </xf>
    <xf numFmtId="41" fontId="1" fillId="0" borderId="4" xfId="0" applyNumberFormat="1" applyFont="1" applyBorder="1" applyAlignment="1">
      <alignment/>
    </xf>
    <xf numFmtId="0" fontId="8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164" fontId="1" fillId="0" borderId="13" xfId="15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164" fontId="0" fillId="0" borderId="5" xfId="15" applyNumberFormat="1" applyFont="1" applyBorder="1" applyAlignment="1">
      <alignment horizontal="right"/>
    </xf>
    <xf numFmtId="164" fontId="0" fillId="0" borderId="14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15" xfId="15" applyNumberFormat="1" applyFont="1" applyBorder="1" applyAlignment="1">
      <alignment horizontal="right"/>
    </xf>
    <xf numFmtId="164" fontId="0" fillId="0" borderId="9" xfId="15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64" fontId="1" fillId="0" borderId="5" xfId="15" applyNumberFormat="1" applyFont="1" applyBorder="1" applyAlignment="1">
      <alignment horizontal="right"/>
    </xf>
    <xf numFmtId="164" fontId="1" fillId="0" borderId="14" xfId="15" applyNumberFormat="1" applyFont="1" applyBorder="1" applyAlignment="1">
      <alignment horizontal="right"/>
    </xf>
    <xf numFmtId="164" fontId="0" fillId="0" borderId="6" xfId="15" applyNumberFormat="1" applyFont="1" applyBorder="1" applyAlignment="1">
      <alignment/>
    </xf>
    <xf numFmtId="1" fontId="0" fillId="0" borderId="0" xfId="15" applyNumberFormat="1" applyFont="1" applyBorder="1" applyAlignment="1">
      <alignment/>
    </xf>
    <xf numFmtId="1" fontId="0" fillId="0" borderId="6" xfId="15" applyNumberFormat="1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3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6" xfId="15" applyNumberFormat="1" applyFont="1" applyBorder="1" applyAlignment="1">
      <alignment/>
    </xf>
    <xf numFmtId="0" fontId="9" fillId="0" borderId="4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64" fontId="1" fillId="0" borderId="4" xfId="15" applyNumberFormat="1" applyFont="1" applyBorder="1" applyAlignment="1">
      <alignment horizontal="right"/>
    </xf>
    <xf numFmtId="0" fontId="12" fillId="0" borderId="0" xfId="0" applyFont="1" applyAlignment="1">
      <alignment/>
    </xf>
    <xf numFmtId="164" fontId="0" fillId="0" borderId="5" xfId="15" applyNumberFormat="1" applyFont="1" applyBorder="1" applyAlignment="1">
      <alignment horizontal="right"/>
    </xf>
    <xf numFmtId="164" fontId="0" fillId="0" borderId="14" xfId="15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 quotePrefix="1">
      <alignment horizontal="centerContinuous"/>
    </xf>
    <xf numFmtId="0" fontId="1" fillId="0" borderId="13" xfId="0" applyNumberFormat="1" applyFont="1" applyBorder="1" applyAlignment="1">
      <alignment/>
    </xf>
    <xf numFmtId="0" fontId="11" fillId="0" borderId="7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7" xfId="15" applyNumberFormat="1" applyFont="1" applyBorder="1" applyAlignment="1">
      <alignment/>
    </xf>
    <xf numFmtId="41" fontId="1" fillId="0" borderId="12" xfId="15" applyNumberFormat="1" applyFont="1" applyBorder="1" applyAlignment="1">
      <alignment horizontal="right"/>
    </xf>
    <xf numFmtId="41" fontId="1" fillId="0" borderId="4" xfId="15" applyNumberFormat="1" applyFont="1" applyBorder="1" applyAlignment="1">
      <alignment horizontal="right"/>
    </xf>
    <xf numFmtId="0" fontId="9" fillId="0" borderId="0" xfId="0" applyFont="1" applyAlignment="1">
      <alignment/>
    </xf>
    <xf numFmtId="41" fontId="1" fillId="0" borderId="5" xfId="15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164" fontId="1" fillId="0" borderId="5" xfId="15" applyNumberFormat="1" applyFont="1" applyBorder="1" applyAlignment="1">
      <alignment/>
    </xf>
    <xf numFmtId="41" fontId="1" fillId="0" borderId="13" xfId="15" applyNumberFormat="1" applyFont="1" applyBorder="1" applyAlignment="1">
      <alignment horizontal="right"/>
    </xf>
    <xf numFmtId="41" fontId="1" fillId="0" borderId="1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41" fontId="1" fillId="0" borderId="4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NumberFormat="1" applyFont="1" applyBorder="1" applyAlignment="1" quotePrefix="1">
      <alignment horizontal="centerContinuous"/>
    </xf>
    <xf numFmtId="6" fontId="9" fillId="0" borderId="0" xfId="0" applyNumberFormat="1" applyFont="1" applyBorder="1" applyAlignment="1" quotePrefix="1">
      <alignment horizontal="centerContinuous"/>
    </xf>
    <xf numFmtId="0" fontId="11" fillId="0" borderId="0" xfId="0" applyFont="1" applyBorder="1" applyAlignment="1">
      <alignment/>
    </xf>
    <xf numFmtId="41" fontId="1" fillId="0" borderId="3" xfId="15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6" fontId="9" fillId="0" borderId="0" xfId="0" applyNumberFormat="1" applyFont="1" applyFill="1" applyAlignment="1" quotePrefix="1">
      <alignment horizontal="centerContinuous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0" fillId="0" borderId="0" xfId="15" applyNumberFormat="1" applyFont="1" applyAlignment="1">
      <alignment/>
    </xf>
    <xf numFmtId="0" fontId="9" fillId="0" borderId="5" xfId="0" applyFont="1" applyBorder="1" applyAlignment="1">
      <alignment/>
    </xf>
    <xf numFmtId="0" fontId="0" fillId="0" borderId="13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0" xfId="15" applyNumberFormat="1" applyFont="1" applyAlignment="1">
      <alignment horizontal="centerContinuous"/>
    </xf>
    <xf numFmtId="164" fontId="1" fillId="0" borderId="4" xfId="15" applyNumberFormat="1" applyFont="1" applyBorder="1" applyAlignment="1">
      <alignment horizontal="centerContinuous"/>
    </xf>
    <xf numFmtId="164" fontId="0" fillId="0" borderId="3" xfId="15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NumberFormat="1" applyFont="1" applyFill="1" applyAlignment="1" quotePrefix="1">
      <alignment horizontal="centerContinuous"/>
    </xf>
    <xf numFmtId="0" fontId="1" fillId="0" borderId="13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165" fontId="11" fillId="0" borderId="3" xfId="0" applyNumberFormat="1" applyFont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5" xfId="0" applyNumberFormat="1" applyFont="1" applyBorder="1" applyAlignment="1">
      <alignment horizontal="right"/>
    </xf>
    <xf numFmtId="164" fontId="15" fillId="0" borderId="14" xfId="15" applyNumberFormat="1" applyFont="1" applyBorder="1" applyAlignment="1">
      <alignment horizontal="right"/>
    </xf>
    <xf numFmtId="41" fontId="0" fillId="0" borderId="5" xfId="0" applyNumberFormat="1" applyFont="1" applyBorder="1" applyAlignment="1">
      <alignment horizontal="left"/>
    </xf>
    <xf numFmtId="164" fontId="15" fillId="0" borderId="14" xfId="15" applyNumberFormat="1" applyFont="1" applyBorder="1" applyAlignment="1">
      <alignment horizontal="left"/>
    </xf>
    <xf numFmtId="0" fontId="0" fillId="0" borderId="9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164" fontId="16" fillId="0" borderId="13" xfId="15" applyNumberFormat="1" applyFont="1" applyBorder="1" applyAlignment="1">
      <alignment horizontal="right"/>
    </xf>
    <xf numFmtId="0" fontId="0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41" fontId="0" fillId="0" borderId="14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1" fontId="1" fillId="0" borderId="14" xfId="15" applyNumberFormat="1" applyFont="1" applyBorder="1" applyAlignment="1">
      <alignment horizontal="right"/>
    </xf>
    <xf numFmtId="164" fontId="16" fillId="0" borderId="14" xfId="15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5" xfId="0" applyNumberFormat="1" applyFont="1" applyBorder="1" applyAlignment="1">
      <alignment horizontal="right"/>
    </xf>
    <xf numFmtId="41" fontId="0" fillId="0" borderId="14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164" fontId="16" fillId="0" borderId="14" xfId="15" applyNumberFormat="1" applyFont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41" fontId="16" fillId="0" borderId="4" xfId="0" applyNumberFormat="1" applyFont="1" applyBorder="1" applyAlignment="1">
      <alignment horizontal="right"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1" fontId="0" fillId="0" borderId="0" xfId="0" applyNumberFormat="1" applyFont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41" fontId="0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41" fontId="11" fillId="0" borderId="7" xfId="0" applyNumberFormat="1" applyFont="1" applyBorder="1" applyAlignment="1">
      <alignment horizontal="centerContinuous"/>
    </xf>
    <xf numFmtId="41" fontId="0" fillId="0" borderId="0" xfId="0" applyNumberFormat="1" applyFont="1" applyFill="1" applyAlignment="1">
      <alignment/>
    </xf>
    <xf numFmtId="41" fontId="0" fillId="0" borderId="6" xfId="0" applyNumberFormat="1" applyFont="1" applyBorder="1" applyAlignment="1">
      <alignment horizontal="right"/>
    </xf>
    <xf numFmtId="41" fontId="1" fillId="0" borderId="6" xfId="15" applyNumberFormat="1" applyFont="1" applyBorder="1" applyAlignment="1">
      <alignment horizontal="right"/>
    </xf>
    <xf numFmtId="41" fontId="1" fillId="0" borderId="6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1" fontId="1" fillId="0" borderId="14" xfId="15" applyNumberFormat="1" applyFont="1" applyBorder="1" applyAlignment="1">
      <alignment/>
    </xf>
    <xf numFmtId="41" fontId="0" fillId="0" borderId="14" xfId="15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3" xfId="15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1" fontId="14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1" xfId="15" applyNumberFormat="1" applyFont="1" applyBorder="1" applyAlignment="1">
      <alignment/>
    </xf>
    <xf numFmtId="41" fontId="0" fillId="0" borderId="14" xfId="15" applyNumberFormat="1" applyFont="1" applyBorder="1" applyAlignment="1">
      <alignment horizontal="left"/>
    </xf>
    <xf numFmtId="41" fontId="0" fillId="0" borderId="14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5" xfId="15" applyNumberFormat="1" applyFont="1" applyBorder="1" applyAlignment="1">
      <alignment horizontal="right"/>
    </xf>
    <xf numFmtId="41" fontId="0" fillId="0" borderId="5" xfId="15" applyNumberFormat="1" applyFont="1" applyBorder="1" applyAlignment="1">
      <alignment horizontal="right"/>
    </xf>
    <xf numFmtId="41" fontId="0" fillId="0" borderId="14" xfId="15" applyNumberFormat="1" applyFont="1" applyBorder="1" applyAlignment="1">
      <alignment horizontal="right"/>
    </xf>
    <xf numFmtId="41" fontId="0" fillId="0" borderId="15" xfId="15" applyNumberFormat="1" applyFont="1" applyBorder="1" applyAlignment="1">
      <alignment horizontal="right"/>
    </xf>
    <xf numFmtId="41" fontId="0" fillId="0" borderId="6" xfId="0" applyNumberFormat="1" applyFont="1" applyBorder="1" applyAlignment="1">
      <alignment/>
    </xf>
    <xf numFmtId="41" fontId="0" fillId="0" borderId="14" xfId="15" applyNumberFormat="1" applyFont="1" applyBorder="1" applyAlignment="1">
      <alignment/>
    </xf>
    <xf numFmtId="41" fontId="0" fillId="0" borderId="15" xfId="15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3" fontId="0" fillId="0" borderId="14" xfId="15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43" fontId="0" fillId="0" borderId="0" xfId="15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43" fontId="1" fillId="0" borderId="13" xfId="15" applyFont="1" applyBorder="1" applyAlignment="1">
      <alignment horizontal="center"/>
    </xf>
    <xf numFmtId="43" fontId="1" fillId="0" borderId="4" xfId="15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8" xfId="15" applyNumberFormat="1" applyFont="1" applyBorder="1" applyAlignment="1">
      <alignment/>
    </xf>
    <xf numFmtId="43" fontId="0" fillId="0" borderId="4" xfId="15" applyFont="1" applyBorder="1" applyAlignment="1">
      <alignment horizontal="center"/>
    </xf>
    <xf numFmtId="43" fontId="0" fillId="0" borderId="4" xfId="15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0" xfId="15" applyNumberFormat="1" applyFont="1" applyBorder="1" applyAlignment="1">
      <alignment horizontal="right"/>
    </xf>
    <xf numFmtId="43" fontId="1" fillId="0" borderId="4" xfId="15" applyFont="1" applyBorder="1" applyAlignment="1">
      <alignment horizontal="center"/>
    </xf>
    <xf numFmtId="43" fontId="1" fillId="0" borderId="4" xfId="15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64" fontId="1" fillId="0" borderId="8" xfId="15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164" fontId="0" fillId="0" borderId="4" xfId="15" applyNumberFormat="1" applyFont="1" applyBorder="1" applyAlignment="1">
      <alignment horizontal="center"/>
    </xf>
    <xf numFmtId="164" fontId="0" fillId="0" borderId="4" xfId="15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164" fontId="1" fillId="0" borderId="4" xfId="15" applyNumberFormat="1" applyFont="1" applyBorder="1" applyAlignment="1">
      <alignment horizontal="center"/>
    </xf>
    <xf numFmtId="164" fontId="1" fillId="0" borderId="4" xfId="15" applyNumberFormat="1" applyFont="1" applyBorder="1" applyAlignment="1">
      <alignment horizontal="left"/>
    </xf>
    <xf numFmtId="0" fontId="0" fillId="0" borderId="0" xfId="0" applyAlignment="1">
      <alignment/>
    </xf>
    <xf numFmtId="43" fontId="0" fillId="0" borderId="0" xfId="15" applyFont="1" applyAlignment="1">
      <alignment/>
    </xf>
    <xf numFmtId="0" fontId="1" fillId="0" borderId="0" xfId="0" applyFont="1" applyAlignment="1">
      <alignment/>
    </xf>
    <xf numFmtId="0" fontId="1" fillId="0" borderId="12" xfId="15" applyNumberFormat="1" applyFont="1" applyBorder="1" applyAlignment="1">
      <alignment horizontal="centerContinuous" wrapText="1"/>
    </xf>
    <xf numFmtId="0" fontId="1" fillId="0" borderId="7" xfId="15" applyNumberFormat="1" applyFont="1" applyBorder="1" applyAlignment="1">
      <alignment horizontal="centerContinuous" wrapText="1"/>
    </xf>
    <xf numFmtId="0" fontId="1" fillId="0" borderId="8" xfId="15" applyNumberFormat="1" applyFont="1" applyBorder="1" applyAlignment="1">
      <alignment horizontal="centerContinuous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3" fontId="1" fillId="0" borderId="14" xfId="15" applyFont="1" applyBorder="1" applyAlignment="1">
      <alignment horizontal="center" wrapText="1"/>
    </xf>
    <xf numFmtId="0" fontId="8" fillId="0" borderId="0" xfId="0" applyFont="1" applyAlignment="1">
      <alignment/>
    </xf>
    <xf numFmtId="0" fontId="1" fillId="0" borderId="15" xfId="15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8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/>
    </xf>
    <xf numFmtId="43" fontId="0" fillId="0" borderId="2" xfId="15" applyFont="1" applyBorder="1" applyAlignment="1">
      <alignment horizontal="center"/>
    </xf>
    <xf numFmtId="0" fontId="14" fillId="0" borderId="0" xfId="0" applyFont="1" applyAlignment="1" quotePrefix="1">
      <alignment/>
    </xf>
    <xf numFmtId="0" fontId="14" fillId="0" borderId="0" xfId="0" applyFont="1" applyAlignment="1">
      <alignment/>
    </xf>
    <xf numFmtId="43" fontId="14" fillId="0" borderId="0" xfId="15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43" fontId="0" fillId="0" borderId="0" xfId="15" applyAlignment="1">
      <alignment/>
    </xf>
    <xf numFmtId="0" fontId="1" fillId="0" borderId="0" xfId="0" applyFont="1" applyAlignment="1">
      <alignment horizontal="centerContinuous" wrapText="1"/>
    </xf>
    <xf numFmtId="43" fontId="1" fillId="0" borderId="0" xfId="15" applyFont="1" applyAlignment="1">
      <alignment horizontal="centerContinuous" wrapText="1"/>
    </xf>
    <xf numFmtId="0" fontId="0" fillId="0" borderId="2" xfId="0" applyFont="1" applyBorder="1" applyAlignment="1">
      <alignment horizontal="centerContinuous"/>
    </xf>
    <xf numFmtId="0" fontId="1" fillId="0" borderId="1" xfId="15" applyNumberFormat="1" applyFont="1" applyBorder="1" applyAlignment="1">
      <alignment horizontal="center"/>
    </xf>
    <xf numFmtId="0" fontId="1" fillId="0" borderId="13" xfId="15" applyNumberFormat="1" applyFont="1" applyBorder="1" applyAlignment="1">
      <alignment horizontal="centerContinuous" wrapText="1"/>
    </xf>
    <xf numFmtId="0" fontId="1" fillId="0" borderId="9" xfId="15" applyNumberFormat="1" applyFont="1" applyBorder="1" applyAlignment="1">
      <alignment horizontal="center" wrapText="1"/>
    </xf>
    <xf numFmtId="164" fontId="0" fillId="0" borderId="4" xfId="15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43" fontId="0" fillId="0" borderId="2" xfId="15" applyFont="1" applyBorder="1" applyAlignment="1">
      <alignment/>
    </xf>
    <xf numFmtId="0" fontId="17" fillId="0" borderId="0" xfId="0" applyFont="1" applyAlignment="1">
      <alignment horizontal="centerContinuous"/>
    </xf>
    <xf numFmtId="0" fontId="18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7" fillId="0" borderId="5" xfId="0" applyNumberFormat="1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0" fontId="17" fillId="0" borderId="14" xfId="0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4" fontId="0" fillId="0" borderId="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17" fillId="0" borderId="5" xfId="0" applyFont="1" applyBorder="1" applyAlignment="1">
      <alignment/>
    </xf>
    <xf numFmtId="4" fontId="0" fillId="0" borderId="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1" fillId="0" borderId="13" xfId="15" applyNumberFormat="1" applyFont="1" applyBorder="1" applyAlignment="1">
      <alignment horizontal="right"/>
    </xf>
    <xf numFmtId="4" fontId="0" fillId="0" borderId="14" xfId="15" applyNumberFormat="1" applyFont="1" applyBorder="1" applyAlignment="1">
      <alignment horizontal="right"/>
    </xf>
    <xf numFmtId="0" fontId="17" fillId="0" borderId="15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4" xfId="15" applyNumberFormat="1" applyFont="1" applyBorder="1" applyAlignment="1">
      <alignment horizontal="right"/>
    </xf>
    <xf numFmtId="0" fontId="17" fillId="0" borderId="0" xfId="0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0" fontId="17" fillId="0" borderId="0" xfId="0" applyNumberFormat="1" applyFont="1" applyAlignment="1">
      <alignment/>
    </xf>
    <xf numFmtId="3" fontId="1" fillId="0" borderId="13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1" fontId="0" fillId="0" borderId="10" xfId="15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19" fillId="0" borderId="0" xfId="0" applyFont="1" applyAlignment="1">
      <alignment/>
    </xf>
    <xf numFmtId="164" fontId="19" fillId="0" borderId="0" xfId="15" applyNumberFormat="1" applyFont="1" applyAlignment="1">
      <alignment/>
    </xf>
    <xf numFmtId="0" fontId="17" fillId="0" borderId="14" xfId="0" applyFont="1" applyBorder="1" applyAlignment="1">
      <alignment/>
    </xf>
    <xf numFmtId="3" fontId="1" fillId="0" borderId="13" xfId="15" applyNumberFormat="1" applyFont="1" applyBorder="1" applyAlignment="1">
      <alignment horizontal="right"/>
    </xf>
    <xf numFmtId="3" fontId="0" fillId="0" borderId="5" xfId="15" applyNumberFormat="1" applyFont="1" applyBorder="1" applyAlignment="1">
      <alignment horizontal="right"/>
    </xf>
    <xf numFmtId="3" fontId="1" fillId="0" borderId="4" xfId="15" applyNumberFormat="1" applyFont="1" applyBorder="1" applyAlignment="1">
      <alignment horizontal="right"/>
    </xf>
    <xf numFmtId="0" fontId="17" fillId="0" borderId="0" xfId="0" applyNumberFormat="1" applyFont="1" applyAlignment="1" quotePrefix="1">
      <alignment horizontal="centerContinuous"/>
    </xf>
    <xf numFmtId="164" fontId="1" fillId="0" borderId="6" xfId="15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0" fontId="0" fillId="0" borderId="1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wrapText="1"/>
    </xf>
    <xf numFmtId="0" fontId="0" fillId="0" borderId="2" xfId="0" applyFont="1" applyBorder="1" applyAlignment="1">
      <alignment horizontal="centerContinuous" wrapText="1"/>
    </xf>
    <xf numFmtId="0" fontId="0" fillId="0" borderId="3" xfId="0" applyFont="1" applyBorder="1" applyAlignment="1">
      <alignment horizontal="centerContinuous" wrapText="1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164" fontId="0" fillId="0" borderId="3" xfId="15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64" fontId="0" fillId="0" borderId="2" xfId="15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4" fontId="0" fillId="0" borderId="6" xfId="15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164" fontId="0" fillId="0" borderId="14" xfId="15" applyNumberFormat="1" applyFont="1" applyBorder="1" applyAlignment="1">
      <alignment/>
    </xf>
    <xf numFmtId="3" fontId="17" fillId="0" borderId="14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14" xfId="0" applyNumberFormat="1" applyFont="1" applyBorder="1" applyAlignment="1">
      <alignment horizontal="left"/>
    </xf>
    <xf numFmtId="2" fontId="0" fillId="0" borderId="14" xfId="0" applyNumberFormat="1" applyFont="1" applyBorder="1" applyAlignment="1">
      <alignment horizontal="left"/>
    </xf>
    <xf numFmtId="1" fontId="0" fillId="0" borderId="14" xfId="15" applyNumberFormat="1" applyFont="1" applyBorder="1" applyAlignment="1">
      <alignment horizontal="left"/>
    </xf>
    <xf numFmtId="1" fontId="0" fillId="0" borderId="0" xfId="15" applyNumberFormat="1" applyFont="1" applyBorder="1" applyAlignment="1">
      <alignment horizontal="left"/>
    </xf>
    <xf numFmtId="1" fontId="0" fillId="0" borderId="6" xfId="15" applyNumberFormat="1" applyFont="1" applyBorder="1" applyAlignment="1">
      <alignment horizontal="left"/>
    </xf>
    <xf numFmtId="3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11" xfId="15" applyNumberFormat="1" applyFont="1" applyBorder="1" applyAlignment="1">
      <alignment/>
    </xf>
    <xf numFmtId="2" fontId="0" fillId="0" borderId="15" xfId="0" applyNumberFormat="1" applyFont="1" applyBorder="1" applyAlignment="1">
      <alignment horizontal="left"/>
    </xf>
    <xf numFmtId="2" fontId="0" fillId="0" borderId="15" xfId="0" applyNumberFormat="1" applyFont="1" applyBorder="1" applyAlignment="1">
      <alignment horizontal="left"/>
    </xf>
    <xf numFmtId="164" fontId="0" fillId="0" borderId="10" xfId="15" applyNumberFormat="1" applyFont="1" applyBorder="1" applyAlignment="1">
      <alignment/>
    </xf>
    <xf numFmtId="1" fontId="0" fillId="0" borderId="15" xfId="15" applyNumberFormat="1" applyFont="1" applyBorder="1" applyAlignment="1">
      <alignment horizontal="left"/>
    </xf>
    <xf numFmtId="1" fontId="0" fillId="0" borderId="10" xfId="15" applyNumberFormat="1" applyFont="1" applyBorder="1" applyAlignment="1">
      <alignment horizontal="left"/>
    </xf>
    <xf numFmtId="1" fontId="0" fillId="0" borderId="11" xfId="15" applyNumberFormat="1" applyFont="1" applyBorder="1" applyAlignment="1">
      <alignment horizontal="left"/>
    </xf>
    <xf numFmtId="3" fontId="0" fillId="0" borderId="15" xfId="0" applyNumberFormat="1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3" fontId="0" fillId="0" borderId="0" xfId="0" applyNumberFormat="1" applyFont="1" applyAlignment="1">
      <alignment/>
    </xf>
    <xf numFmtId="1" fontId="0" fillId="0" borderId="10" xfId="15" applyNumberFormat="1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1" fontId="0" fillId="0" borderId="15" xfId="15" applyNumberFormat="1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164" fontId="1" fillId="0" borderId="14" xfId="15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1" fontId="1" fillId="0" borderId="14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2" fontId="0" fillId="0" borderId="6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1" fontId="0" fillId="0" borderId="6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" fontId="0" fillId="0" borderId="15" xfId="0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9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 horizontal="centerContinuous"/>
    </xf>
    <xf numFmtId="0" fontId="0" fillId="0" borderId="13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66" fontId="0" fillId="0" borderId="14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left"/>
    </xf>
    <xf numFmtId="166" fontId="0" fillId="0" borderId="14" xfId="0" applyNumberFormat="1" applyFont="1" applyBorder="1" applyAlignment="1">
      <alignment horizontal="left"/>
    </xf>
    <xf numFmtId="166" fontId="0" fillId="0" borderId="10" xfId="0" applyNumberFormat="1" applyFont="1" applyBorder="1" applyAlignment="1">
      <alignment horizontal="left"/>
    </xf>
    <xf numFmtId="166" fontId="0" fillId="0" borderId="15" xfId="0" applyNumberFormat="1" applyFont="1" applyBorder="1" applyAlignment="1">
      <alignment horizontal="left"/>
    </xf>
    <xf numFmtId="166" fontId="1" fillId="0" borderId="13" xfId="0" applyNumberFormat="1" applyFont="1" applyBorder="1" applyAlignment="1">
      <alignment horizontal="right"/>
    </xf>
    <xf numFmtId="166" fontId="0" fillId="0" borderId="14" xfId="0" applyNumberFormat="1" applyFont="1" applyBorder="1" applyAlignment="1">
      <alignment horizontal="left"/>
    </xf>
    <xf numFmtId="164" fontId="1" fillId="0" borderId="3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66" fontId="0" fillId="0" borderId="15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left"/>
    </xf>
    <xf numFmtId="166" fontId="1" fillId="0" borderId="4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0" fontId="21" fillId="0" borderId="0" xfId="0" applyFont="1" applyFill="1" applyAlignment="1">
      <alignment horizontal="centerContinuous" wrapText="1"/>
    </xf>
    <xf numFmtId="43" fontId="21" fillId="0" borderId="0" xfId="15" applyFont="1" applyFill="1" applyAlignment="1">
      <alignment horizontal="centerContinuous" wrapText="1"/>
    </xf>
    <xf numFmtId="43" fontId="22" fillId="0" borderId="0" xfId="15" applyFont="1" applyFill="1" applyAlignment="1">
      <alignment/>
    </xf>
    <xf numFmtId="0" fontId="23" fillId="0" borderId="0" xfId="0" applyFont="1" applyFill="1" applyAlignment="1">
      <alignment/>
    </xf>
    <xf numFmtId="43" fontId="23" fillId="0" borderId="0" xfId="15" applyFont="1" applyFill="1" applyAlignment="1">
      <alignment horizontal="centerContinuous" wrapText="1"/>
    </xf>
    <xf numFmtId="0" fontId="22" fillId="0" borderId="0" xfId="0" applyFont="1" applyFill="1" applyAlignment="1">
      <alignment horizontal="centerContinuous"/>
    </xf>
    <xf numFmtId="43" fontId="23" fillId="0" borderId="0" xfId="15" applyFont="1" applyFill="1" applyAlignment="1">
      <alignment/>
    </xf>
    <xf numFmtId="0" fontId="21" fillId="0" borderId="13" xfId="22" applyFont="1" applyFill="1" applyBorder="1" applyAlignment="1">
      <alignment/>
      <protection/>
    </xf>
    <xf numFmtId="43" fontId="21" fillId="0" borderId="13" xfId="15" applyFont="1" applyFill="1" applyBorder="1" applyAlignment="1">
      <alignment horizontal="center"/>
    </xf>
    <xf numFmtId="43" fontId="21" fillId="0" borderId="13" xfId="15" applyFont="1" applyFill="1" applyBorder="1" applyAlignment="1">
      <alignment horizontal="center" wrapText="1"/>
    </xf>
    <xf numFmtId="0" fontId="21" fillId="0" borderId="13" xfId="26" applyFont="1" applyFill="1" applyBorder="1" applyAlignment="1">
      <alignment horizontal="left"/>
      <protection/>
    </xf>
    <xf numFmtId="43" fontId="21" fillId="0" borderId="13" xfId="15" applyFont="1" applyFill="1" applyBorder="1" applyAlignment="1">
      <alignment/>
    </xf>
    <xf numFmtId="0" fontId="23" fillId="0" borderId="14" xfId="0" applyFont="1" applyFill="1" applyBorder="1" applyAlignment="1">
      <alignment horizontal="left" indent="1"/>
    </xf>
    <xf numFmtId="43" fontId="23" fillId="0" borderId="14" xfId="15" applyFont="1" applyFill="1" applyBorder="1" applyAlignment="1">
      <alignment/>
    </xf>
    <xf numFmtId="0" fontId="21" fillId="0" borderId="13" xfId="0" applyFont="1" applyFill="1" applyBorder="1" applyAlignment="1">
      <alignment horizontal="left"/>
    </xf>
    <xf numFmtId="0" fontId="23" fillId="0" borderId="14" xfId="0" applyFont="1" applyFill="1" applyBorder="1" applyAlignment="1">
      <alignment/>
    </xf>
    <xf numFmtId="0" fontId="23" fillId="0" borderId="5" xfId="0" applyFont="1" applyFill="1" applyBorder="1" applyAlignment="1">
      <alignment horizontal="left" indent="1"/>
    </xf>
    <xf numFmtId="0" fontId="23" fillId="0" borderId="14" xfId="26" applyFont="1" applyFill="1" applyBorder="1" applyAlignment="1">
      <alignment horizontal="left" indent="1"/>
      <protection/>
    </xf>
    <xf numFmtId="0" fontId="21" fillId="0" borderId="4" xfId="26" applyFont="1" applyFill="1" applyBorder="1" applyAlignment="1">
      <alignment horizontal="right"/>
      <protection/>
    </xf>
    <xf numFmtId="43" fontId="21" fillId="0" borderId="4" xfId="15" applyFont="1" applyFill="1" applyBorder="1" applyAlignment="1">
      <alignment/>
    </xf>
    <xf numFmtId="0" fontId="23" fillId="0" borderId="0" xfId="0" applyFont="1" applyFill="1" applyAlignment="1">
      <alignment/>
    </xf>
    <xf numFmtId="164" fontId="21" fillId="0" borderId="13" xfId="15" applyNumberFormat="1" applyFont="1" applyFill="1" applyBorder="1" applyAlignment="1">
      <alignment horizontal="center"/>
    </xf>
    <xf numFmtId="164" fontId="21" fillId="0" borderId="13" xfId="15" applyNumberFormat="1" applyFont="1" applyFill="1" applyBorder="1" applyAlignment="1">
      <alignment horizontal="centerContinuous" wrapText="1"/>
    </xf>
    <xf numFmtId="0" fontId="21" fillId="0" borderId="1" xfId="26" applyFont="1" applyFill="1" applyBorder="1" applyAlignment="1">
      <alignment horizontal="left"/>
      <protection/>
    </xf>
    <xf numFmtId="164" fontId="21" fillId="0" borderId="4" xfId="15" applyNumberFormat="1" applyFont="1" applyFill="1" applyBorder="1" applyAlignment="1">
      <alignment/>
    </xf>
    <xf numFmtId="164" fontId="21" fillId="0" borderId="13" xfId="15" applyNumberFormat="1" applyFont="1" applyFill="1" applyBorder="1" applyAlignment="1">
      <alignment/>
    </xf>
    <xf numFmtId="164" fontId="23" fillId="0" borderId="14" xfId="15" applyNumberFormat="1" applyFont="1" applyFill="1" applyBorder="1" applyAlignment="1">
      <alignment/>
    </xf>
    <xf numFmtId="0" fontId="23" fillId="0" borderId="5" xfId="0" applyFont="1" applyFill="1" applyBorder="1" applyAlignment="1">
      <alignment/>
    </xf>
    <xf numFmtId="43" fontId="21" fillId="0" borderId="13" xfId="15" applyFont="1" applyFill="1" applyBorder="1" applyAlignment="1">
      <alignment horizontal="centerContinuous" wrapText="1"/>
    </xf>
    <xf numFmtId="0" fontId="23" fillId="0" borderId="9" xfId="0" applyFont="1" applyFill="1" applyBorder="1" applyAlignment="1">
      <alignment horizontal="left" indent="1"/>
    </xf>
    <xf numFmtId="164" fontId="23" fillId="0" borderId="15" xfId="15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3" fontId="25" fillId="0" borderId="0" xfId="15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Fill="1" applyAlignment="1">
      <alignment horizontal="left"/>
    </xf>
    <xf numFmtId="43" fontId="0" fillId="0" borderId="0" xfId="15" applyAlignment="1">
      <alignment horizontal="left"/>
    </xf>
    <xf numFmtId="43" fontId="21" fillId="0" borderId="1" xfId="15" applyFont="1" applyFill="1" applyBorder="1" applyAlignment="1">
      <alignment horizontal="centerContinuous" wrapText="1"/>
    </xf>
    <xf numFmtId="43" fontId="21" fillId="0" borderId="2" xfId="15" applyFont="1" applyFill="1" applyBorder="1" applyAlignment="1">
      <alignment horizontal="centerContinuous" wrapText="1"/>
    </xf>
    <xf numFmtId="0" fontId="21" fillId="0" borderId="14" xfId="22" applyFont="1" applyFill="1" applyBorder="1" applyAlignment="1">
      <alignment horizontal="center"/>
      <protection/>
    </xf>
    <xf numFmtId="0" fontId="21" fillId="0" borderId="9" xfId="15" applyNumberFormat="1" applyFont="1" applyFill="1" applyBorder="1" applyAlignment="1">
      <alignment horizontal="centerContinuous" wrapText="1"/>
    </xf>
    <xf numFmtId="0" fontId="21" fillId="0" borderId="10" xfId="15" applyNumberFormat="1" applyFont="1" applyFill="1" applyBorder="1" applyAlignment="1">
      <alignment horizontal="centerContinuous" wrapText="1"/>
    </xf>
    <xf numFmtId="0" fontId="21" fillId="0" borderId="15" xfId="15" applyNumberFormat="1" applyFont="1" applyFill="1" applyBorder="1" applyAlignment="1">
      <alignment horizontal="center" wrapText="1"/>
    </xf>
    <xf numFmtId="0" fontId="21" fillId="0" borderId="15" xfId="26" applyFont="1" applyFill="1" applyBorder="1" applyAlignment="1">
      <alignment/>
      <protection/>
    </xf>
    <xf numFmtId="0" fontId="21" fillId="0" borderId="4" xfId="15" applyNumberFormat="1" applyFont="1" applyFill="1" applyBorder="1" applyAlignment="1">
      <alignment horizontal="center" wrapText="1"/>
    </xf>
    <xf numFmtId="43" fontId="23" fillId="0" borderId="14" xfId="15" applyFont="1" applyFill="1" applyBorder="1" applyAlignment="1">
      <alignment horizontal="right"/>
    </xf>
    <xf numFmtId="43" fontId="23" fillId="0" borderId="15" xfId="15" applyFont="1" applyFill="1" applyBorder="1" applyAlignment="1">
      <alignment/>
    </xf>
    <xf numFmtId="0" fontId="21" fillId="0" borderId="0" xfId="26" applyFont="1" applyFill="1" applyBorder="1" applyAlignment="1">
      <alignment horizontal="right"/>
      <protection/>
    </xf>
    <xf numFmtId="43" fontId="23" fillId="0" borderId="0" xfId="15" applyFont="1" applyFill="1" applyBorder="1" applyAlignment="1">
      <alignment/>
    </xf>
    <xf numFmtId="0" fontId="23" fillId="0" borderId="0" xfId="0" applyFont="1" applyAlignment="1">
      <alignment/>
    </xf>
    <xf numFmtId="43" fontId="23" fillId="0" borderId="0" xfId="15" applyFont="1" applyAlignment="1">
      <alignment vertical="top"/>
    </xf>
    <xf numFmtId="0" fontId="25" fillId="0" borderId="0" xfId="0" applyFont="1" applyFill="1" applyAlignment="1">
      <alignment horizontal="centerContinuous"/>
    </xf>
    <xf numFmtId="0" fontId="1" fillId="0" borderId="13" xfId="22" applyFont="1" applyFill="1" applyBorder="1" applyAlignment="1">
      <alignment/>
      <protection/>
    </xf>
    <xf numFmtId="0" fontId="21" fillId="0" borderId="1" xfId="15" applyNumberFormat="1" applyFont="1" applyBorder="1" applyAlignment="1">
      <alignment horizontal="center"/>
    </xf>
    <xf numFmtId="0" fontId="21" fillId="0" borderId="13" xfId="15" applyNumberFormat="1" applyFont="1" applyBorder="1" applyAlignment="1">
      <alignment horizontal="centerContinuous" wrapText="1"/>
    </xf>
    <xf numFmtId="0" fontId="1" fillId="0" borderId="15" xfId="26" applyFont="1" applyBorder="1" applyAlignment="1">
      <alignment/>
      <protection/>
    </xf>
    <xf numFmtId="0" fontId="21" fillId="0" borderId="9" xfId="15" applyNumberFormat="1" applyFont="1" applyBorder="1" applyAlignment="1">
      <alignment horizontal="center" wrapText="1"/>
    </xf>
    <xf numFmtId="0" fontId="21" fillId="0" borderId="15" xfId="15" applyNumberFormat="1" applyFont="1" applyBorder="1" applyAlignment="1">
      <alignment horizontal="center" wrapText="1"/>
    </xf>
    <xf numFmtId="43" fontId="23" fillId="0" borderId="0" xfId="15" applyFont="1" applyAlignment="1">
      <alignment/>
    </xf>
    <xf numFmtId="43" fontId="0" fillId="0" borderId="0" xfId="15" applyAlignment="1">
      <alignment horizontal="centerContinuous" wrapText="1"/>
    </xf>
    <xf numFmtId="0" fontId="1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2" fontId="1" fillId="0" borderId="13" xfId="15" applyNumberFormat="1" applyFont="1" applyBorder="1" applyAlignment="1">
      <alignment horizontal="right"/>
    </xf>
    <xf numFmtId="2" fontId="1" fillId="0" borderId="3" xfId="15" applyNumberFormat="1" applyFont="1" applyBorder="1" applyAlignment="1">
      <alignment horizontal="right"/>
    </xf>
    <xf numFmtId="37" fontId="1" fillId="0" borderId="13" xfId="15" applyNumberFormat="1" applyFont="1" applyBorder="1" applyAlignment="1">
      <alignment horizontal="right"/>
    </xf>
    <xf numFmtId="37" fontId="1" fillId="0" borderId="4" xfId="15" applyNumberFormat="1" applyFont="1" applyBorder="1" applyAlignment="1">
      <alignment horizontal="right"/>
    </xf>
    <xf numFmtId="37" fontId="1" fillId="0" borderId="4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5" xfId="0" applyNumberFormat="1" applyFont="1" applyBorder="1" applyAlignment="1" quotePrefix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2" fontId="1" fillId="0" borderId="4" xfId="15" applyNumberFormat="1" applyFont="1" applyBorder="1" applyAlignment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3" fontId="0" fillId="0" borderId="0" xfId="17" applyNumberFormat="1" applyFont="1" applyFill="1" applyBorder="1" applyAlignment="1">
      <alignment/>
    </xf>
    <xf numFmtId="167" fontId="17" fillId="0" borderId="0" xfId="17" applyNumberFormat="1" applyFont="1" applyFill="1" applyBorder="1" applyAlignment="1">
      <alignment/>
    </xf>
    <xf numFmtId="167" fontId="0" fillId="0" borderId="0" xfId="17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166" fontId="1" fillId="0" borderId="13" xfId="15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2" fillId="0" borderId="4" xfId="0" applyFont="1" applyBorder="1" applyAlignment="1">
      <alignment/>
    </xf>
    <xf numFmtId="3" fontId="0" fillId="0" borderId="4" xfId="15" applyNumberFormat="1" applyFont="1" applyBorder="1" applyAlignment="1">
      <alignment/>
    </xf>
    <xf numFmtId="0" fontId="1" fillId="0" borderId="4" xfId="0" applyFont="1" applyBorder="1" applyAlignment="1">
      <alignment horizontal="centerContinuous"/>
    </xf>
    <xf numFmtId="3" fontId="0" fillId="0" borderId="4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0" fillId="0" borderId="4" xfId="15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/>
    </xf>
    <xf numFmtId="164" fontId="1" fillId="0" borderId="7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9" fillId="0" borderId="0" xfId="23" applyFont="1" applyAlignment="1">
      <alignment horizontal="centerContinuous" wrapText="1"/>
      <protection/>
    </xf>
    <xf numFmtId="0" fontId="26" fillId="0" borderId="0" xfId="23" applyAlignment="1">
      <alignment horizontal="centerContinuous" wrapText="1"/>
      <protection/>
    </xf>
    <xf numFmtId="0" fontId="26" fillId="0" borderId="0" xfId="23">
      <alignment/>
      <protection/>
    </xf>
    <xf numFmtId="0" fontId="29" fillId="0" borderId="0" xfId="23" applyFont="1" applyAlignment="1" quotePrefix="1">
      <alignment horizontal="centerContinuous" wrapText="1"/>
      <protection/>
    </xf>
    <xf numFmtId="0" fontId="29" fillId="0" borderId="0" xfId="23" applyFont="1" applyAlignment="1">
      <alignment horizontal="center"/>
      <protection/>
    </xf>
    <xf numFmtId="0" fontId="23" fillId="0" borderId="0" xfId="23" applyFont="1" applyAlignment="1">
      <alignment vertical="top" wrapText="1"/>
      <protection/>
    </xf>
    <xf numFmtId="0" fontId="30" fillId="0" borderId="12" xfId="23" applyFont="1" applyBorder="1" applyAlignment="1">
      <alignment horizontal="center" vertical="top" wrapText="1"/>
      <protection/>
    </xf>
    <xf numFmtId="0" fontId="30" fillId="0" borderId="8" xfId="23" applyFont="1" applyBorder="1" applyAlignment="1">
      <alignment horizontal="center" vertical="top" wrapText="1"/>
      <protection/>
    </xf>
    <xf numFmtId="0" fontId="30" fillId="0" borderId="8" xfId="23" applyFont="1" applyBorder="1" applyAlignment="1">
      <alignment horizontal="center" vertical="top" wrapText="1"/>
      <protection/>
    </xf>
    <xf numFmtId="0" fontId="30" fillId="0" borderId="4" xfId="23" applyFont="1" applyBorder="1" applyAlignment="1">
      <alignment vertical="top" wrapText="1"/>
      <protection/>
    </xf>
    <xf numFmtId="0" fontId="30" fillId="0" borderId="15" xfId="23" applyFont="1" applyBorder="1" applyAlignment="1">
      <alignment horizontal="center" vertical="top" wrapText="1"/>
      <protection/>
    </xf>
    <xf numFmtId="0" fontId="30" fillId="0" borderId="11" xfId="23" applyFont="1" applyBorder="1" applyAlignment="1">
      <alignment horizontal="center" vertical="top" wrapText="1"/>
      <protection/>
    </xf>
    <xf numFmtId="0" fontId="30" fillId="0" borderId="15" xfId="23" applyFont="1" applyBorder="1" applyAlignment="1">
      <alignment vertical="top" wrapText="1"/>
      <protection/>
    </xf>
    <xf numFmtId="0" fontId="26" fillId="0" borderId="11" xfId="23" applyFont="1" applyBorder="1" applyAlignment="1">
      <alignment vertical="top" wrapText="1"/>
      <protection/>
    </xf>
    <xf numFmtId="0" fontId="30" fillId="0" borderId="15" xfId="23" applyFont="1" applyBorder="1" applyAlignment="1" quotePrefix="1">
      <alignment horizontal="left" vertical="top" wrapText="1" indent="1"/>
      <protection/>
    </xf>
    <xf numFmtId="3" fontId="26" fillId="0" borderId="11" xfId="23" applyNumberFormat="1" applyFont="1" applyBorder="1" applyAlignment="1">
      <alignment vertical="top" wrapText="1"/>
      <protection/>
    </xf>
    <xf numFmtId="3" fontId="26" fillId="0" borderId="4" xfId="23" applyNumberFormat="1" applyFont="1" applyBorder="1">
      <alignment/>
      <protection/>
    </xf>
    <xf numFmtId="3" fontId="26" fillId="0" borderId="16" xfId="23" applyNumberFormat="1" applyFont="1" applyBorder="1" applyAlignment="1">
      <alignment vertical="top" wrapText="1"/>
      <protection/>
    </xf>
    <xf numFmtId="3" fontId="26" fillId="0" borderId="16" xfId="23" applyNumberFormat="1" applyFont="1" applyBorder="1">
      <alignment/>
      <protection/>
    </xf>
    <xf numFmtId="3" fontId="26" fillId="2" borderId="11" xfId="23" applyNumberFormat="1" applyFont="1" applyFill="1" applyBorder="1" applyAlignment="1">
      <alignment vertical="top" wrapText="1"/>
      <protection/>
    </xf>
    <xf numFmtId="3" fontId="26" fillId="2" borderId="15" xfId="23" applyNumberFormat="1" applyFont="1" applyFill="1" applyBorder="1">
      <alignment/>
      <protection/>
    </xf>
    <xf numFmtId="3" fontId="26" fillId="0" borderId="17" xfId="23" applyNumberFormat="1" applyFont="1" applyBorder="1" applyAlignment="1">
      <alignment vertical="top" wrapText="1"/>
      <protection/>
    </xf>
    <xf numFmtId="0" fontId="23" fillId="2" borderId="15" xfId="23" applyFont="1" applyFill="1" applyBorder="1" applyAlignment="1">
      <alignment vertical="top" wrapText="1"/>
      <protection/>
    </xf>
    <xf numFmtId="0" fontId="30" fillId="0" borderId="0" xfId="23" applyFont="1" applyBorder="1" applyAlignment="1">
      <alignment vertical="top" wrapText="1"/>
      <protection/>
    </xf>
    <xf numFmtId="3" fontId="26" fillId="0" borderId="0" xfId="23" applyNumberFormat="1" applyFont="1" applyBorder="1" applyAlignment="1">
      <alignment vertical="top" wrapText="1"/>
      <protection/>
    </xf>
    <xf numFmtId="0" fontId="32" fillId="0" borderId="0" xfId="23" applyFont="1" applyFill="1" applyBorder="1" applyAlignment="1">
      <alignment wrapText="1"/>
      <protection/>
    </xf>
    <xf numFmtId="0" fontId="32" fillId="0" borderId="0" xfId="23" applyFont="1" applyAlignment="1">
      <alignment/>
      <protection/>
    </xf>
    <xf numFmtId="0" fontId="32" fillId="0" borderId="0" xfId="23" applyFont="1">
      <alignment/>
      <protection/>
    </xf>
    <xf numFmtId="0" fontId="26" fillId="0" borderId="0" xfId="23" applyAlignment="1">
      <alignment horizontal="centerContinuous"/>
      <protection/>
    </xf>
    <xf numFmtId="3" fontId="32" fillId="0" borderId="0" xfId="23" applyNumberFormat="1" applyFont="1" applyBorder="1" applyAlignment="1">
      <alignment vertical="top" wrapText="1"/>
      <protection/>
    </xf>
    <xf numFmtId="3" fontId="32" fillId="0" borderId="0" xfId="23" applyNumberFormat="1" applyFont="1" applyBorder="1">
      <alignment/>
      <protection/>
    </xf>
    <xf numFmtId="3" fontId="26" fillId="0" borderId="15" xfId="23" applyNumberFormat="1" applyFont="1" applyBorder="1">
      <alignment/>
      <protection/>
    </xf>
    <xf numFmtId="3" fontId="26" fillId="0" borderId="0" xfId="23" applyNumberFormat="1" applyFont="1" applyBorder="1">
      <alignment/>
      <protection/>
    </xf>
    <xf numFmtId="0" fontId="32" fillId="0" borderId="0" xfId="23" applyFont="1" applyAlignment="1">
      <alignment horizontal="justify"/>
      <protection/>
    </xf>
    <xf numFmtId="0" fontId="32" fillId="0" borderId="0" xfId="23" applyFont="1" applyFill="1" applyBorder="1" applyAlignment="1">
      <alignment vertical="top"/>
      <protection/>
    </xf>
    <xf numFmtId="0" fontId="29" fillId="0" borderId="0" xfId="24" applyFont="1" applyAlignment="1">
      <alignment horizontal="centerContinuous" wrapText="1"/>
      <protection/>
    </xf>
    <xf numFmtId="0" fontId="26" fillId="0" borderId="0" xfId="24" applyAlignment="1">
      <alignment horizontal="centerContinuous" wrapText="1"/>
      <protection/>
    </xf>
    <xf numFmtId="0" fontId="26" fillId="0" borderId="0" xfId="24">
      <alignment/>
      <protection/>
    </xf>
    <xf numFmtId="0" fontId="23" fillId="0" borderId="6" xfId="24" applyFont="1" applyBorder="1" applyAlignment="1">
      <alignment horizontal="center" vertical="top" wrapText="1"/>
      <protection/>
    </xf>
    <xf numFmtId="0" fontId="30" fillId="0" borderId="3" xfId="24" applyFont="1" applyBorder="1" applyAlignment="1">
      <alignment horizontal="center" vertical="top" wrapText="1"/>
      <protection/>
    </xf>
    <xf numFmtId="0" fontId="23" fillId="0" borderId="11" xfId="24" applyFont="1" applyBorder="1" applyAlignment="1">
      <alignment horizontal="center" vertical="top" wrapText="1"/>
      <protection/>
    </xf>
    <xf numFmtId="0" fontId="30" fillId="0" borderId="11" xfId="24" applyFont="1" applyBorder="1" applyAlignment="1">
      <alignment horizontal="center" vertical="top" wrapText="1"/>
      <protection/>
    </xf>
    <xf numFmtId="0" fontId="30" fillId="0" borderId="15" xfId="24" applyFont="1" applyBorder="1" applyAlignment="1">
      <alignment vertical="top" wrapText="1"/>
      <protection/>
    </xf>
    <xf numFmtId="3" fontId="26" fillId="0" borderId="11" xfId="24" applyNumberFormat="1" applyFont="1" applyBorder="1" applyAlignment="1">
      <alignment horizontal="center" vertical="center" wrapText="1"/>
      <protection/>
    </xf>
    <xf numFmtId="0" fontId="26" fillId="0" borderId="0" xfId="24" applyFont="1" applyAlignment="1">
      <alignment horizontal="center"/>
      <protection/>
    </xf>
    <xf numFmtId="0" fontId="29" fillId="0" borderId="0" xfId="24" applyFont="1" applyAlignment="1">
      <alignment horizontal="centerContinuous"/>
      <protection/>
    </xf>
    <xf numFmtId="0" fontId="26" fillId="0" borderId="0" xfId="24" applyAlignment="1">
      <alignment horizontal="centerContinuous"/>
      <protection/>
    </xf>
    <xf numFmtId="0" fontId="23" fillId="0" borderId="0" xfId="24" applyFont="1" applyAlignment="1">
      <alignment horizontal="center" vertical="top" wrapText="1"/>
      <protection/>
    </xf>
    <xf numFmtId="0" fontId="30" fillId="0" borderId="1" xfId="24" applyFont="1" applyBorder="1" applyAlignment="1">
      <alignment horizontal="center" vertical="top" wrapText="1"/>
      <protection/>
    </xf>
    <xf numFmtId="0" fontId="30" fillId="0" borderId="2" xfId="24" applyFont="1" applyBorder="1" applyAlignment="1">
      <alignment horizontal="center" vertical="top" wrapText="1"/>
      <protection/>
    </xf>
    <xf numFmtId="0" fontId="30" fillId="0" borderId="3" xfId="24" applyFont="1" applyBorder="1" applyAlignment="1">
      <alignment horizontal="center" vertical="top" wrapText="1"/>
      <protection/>
    </xf>
    <xf numFmtId="0" fontId="30" fillId="0" borderId="9" xfId="24" applyFont="1" applyBorder="1" applyAlignment="1">
      <alignment horizontal="center" vertical="top" wrapText="1"/>
      <protection/>
    </xf>
    <xf numFmtId="0" fontId="30" fillId="0" borderId="10" xfId="24" applyFont="1" applyBorder="1" applyAlignment="1">
      <alignment horizontal="center" vertical="top" wrapText="1"/>
      <protection/>
    </xf>
    <xf numFmtId="0" fontId="30" fillId="0" borderId="11" xfId="24" applyFont="1" applyBorder="1" applyAlignment="1">
      <alignment horizontal="center" vertical="top" wrapText="1"/>
      <protection/>
    </xf>
    <xf numFmtId="0" fontId="23" fillId="0" borderId="0" xfId="24" applyFont="1" applyAlignment="1">
      <alignment wrapText="1"/>
      <protection/>
    </xf>
    <xf numFmtId="0" fontId="30" fillId="0" borderId="13" xfId="24" applyFont="1" applyBorder="1" applyAlignment="1">
      <alignment horizontal="center" vertical="center" wrapText="1"/>
      <protection/>
    </xf>
    <xf numFmtId="0" fontId="30" fillId="0" borderId="15" xfId="24" applyFont="1" applyBorder="1" applyAlignment="1">
      <alignment horizontal="center" vertical="center" wrapText="1"/>
      <protection/>
    </xf>
    <xf numFmtId="0" fontId="30" fillId="0" borderId="4" xfId="24" applyFont="1" applyBorder="1" applyAlignment="1">
      <alignment vertical="top"/>
      <protection/>
    </xf>
    <xf numFmtId="0" fontId="26" fillId="0" borderId="4" xfId="24" applyFont="1" applyBorder="1" applyAlignment="1">
      <alignment horizontal="center" vertical="center" wrapText="1"/>
      <protection/>
    </xf>
    <xf numFmtId="2" fontId="26" fillId="0" borderId="11" xfId="24" applyNumberFormat="1" applyFont="1" applyBorder="1" applyAlignment="1">
      <alignment horizontal="center" vertical="center" wrapText="1"/>
      <protection/>
    </xf>
    <xf numFmtId="2" fontId="26" fillId="0" borderId="4" xfId="24" applyNumberFormat="1" applyFont="1" applyBorder="1" applyAlignment="1">
      <alignment horizontal="center" vertical="center" wrapText="1"/>
      <protection/>
    </xf>
    <xf numFmtId="0" fontId="26" fillId="0" borderId="4" xfId="24" applyFont="1" applyBorder="1" applyAlignment="1">
      <alignment horizontal="center" vertical="top" wrapText="1"/>
      <protection/>
    </xf>
    <xf numFmtId="0" fontId="32" fillId="0" borderId="0" xfId="24" applyFont="1">
      <alignment/>
      <protection/>
    </xf>
    <xf numFmtId="0" fontId="23" fillId="0" borderId="0" xfId="24" applyFont="1" applyBorder="1" applyAlignment="1">
      <alignment horizontal="center" vertical="top" wrapText="1"/>
      <protection/>
    </xf>
    <xf numFmtId="0" fontId="23" fillId="0" borderId="0" xfId="24" applyFont="1" applyBorder="1" applyAlignment="1">
      <alignment horizontal="center" vertical="top" wrapText="1"/>
      <protection/>
    </xf>
    <xf numFmtId="0" fontId="30" fillId="0" borderId="15" xfId="24" applyFont="1" applyBorder="1" applyAlignment="1">
      <alignment horizontal="center" vertical="top" wrapText="1"/>
      <protection/>
    </xf>
    <xf numFmtId="0" fontId="30" fillId="0" borderId="4" xfId="24" applyFont="1" applyBorder="1" applyAlignment="1">
      <alignment vertical="top" wrapText="1"/>
      <protection/>
    </xf>
    <xf numFmtId="0" fontId="26" fillId="0" borderId="11" xfId="24" applyFont="1" applyBorder="1" applyAlignment="1">
      <alignment horizontal="center" vertical="top" wrapText="1"/>
      <protection/>
    </xf>
    <xf numFmtId="166" fontId="26" fillId="0" borderId="11" xfId="24" applyNumberFormat="1" applyFont="1" applyBorder="1" applyAlignment="1">
      <alignment horizontal="center" vertical="center" wrapText="1"/>
      <protection/>
    </xf>
    <xf numFmtId="0" fontId="33" fillId="0" borderId="0" xfId="25" applyFont="1">
      <alignment/>
      <protection/>
    </xf>
    <xf numFmtId="0" fontId="34" fillId="0" borderId="0" xfId="25" applyFont="1" applyAlignment="1">
      <alignment horizontal="center"/>
      <protection/>
    </xf>
    <xf numFmtId="0" fontId="34" fillId="0" borderId="0" xfId="25" applyFont="1">
      <alignment/>
      <protection/>
    </xf>
    <xf numFmtId="0" fontId="33" fillId="0" borderId="0" xfId="25" applyFont="1" applyAlignment="1" quotePrefix="1">
      <alignment horizontal="left"/>
      <protection/>
    </xf>
    <xf numFmtId="0" fontId="35" fillId="0" borderId="0" xfId="25" applyFont="1">
      <alignment/>
      <protection/>
    </xf>
    <xf numFmtId="0" fontId="35" fillId="0" borderId="0" xfId="25" applyFont="1" applyAlignment="1">
      <alignment horizontal="center"/>
      <protection/>
    </xf>
    <xf numFmtId="0" fontId="36" fillId="0" borderId="18" xfId="25" applyFont="1" applyBorder="1" applyAlignment="1">
      <alignment horizontal="centerContinuous"/>
      <protection/>
    </xf>
    <xf numFmtId="0" fontId="35" fillId="0" borderId="19" xfId="25" applyFont="1" applyBorder="1" applyAlignment="1">
      <alignment horizontal="centerContinuous"/>
      <protection/>
    </xf>
    <xf numFmtId="0" fontId="35" fillId="0" borderId="20" xfId="25" applyFont="1" applyBorder="1" applyAlignment="1">
      <alignment horizontal="centerContinuous"/>
      <protection/>
    </xf>
    <xf numFmtId="0" fontId="36" fillId="0" borderId="21" xfId="25" applyFont="1" applyBorder="1" applyAlignment="1">
      <alignment horizontal="center"/>
      <protection/>
    </xf>
    <xf numFmtId="0" fontId="36" fillId="0" borderId="4" xfId="25" applyFont="1" applyBorder="1" applyAlignment="1">
      <alignment horizontal="center"/>
      <protection/>
    </xf>
    <xf numFmtId="0" fontId="36" fillId="0" borderId="22" xfId="25" applyFont="1" applyBorder="1" applyAlignment="1">
      <alignment horizontal="center"/>
      <protection/>
    </xf>
    <xf numFmtId="0" fontId="35" fillId="0" borderId="18" xfId="25" applyFont="1" applyBorder="1">
      <alignment/>
      <protection/>
    </xf>
    <xf numFmtId="0" fontId="35" fillId="0" borderId="19" xfId="25" applyFont="1" applyBorder="1" applyAlignment="1">
      <alignment horizontal="center"/>
      <protection/>
    </xf>
    <xf numFmtId="0" fontId="35" fillId="0" borderId="19" xfId="25" applyFont="1" applyBorder="1">
      <alignment/>
      <protection/>
    </xf>
    <xf numFmtId="0" fontId="35" fillId="0" borderId="20" xfId="25" applyFont="1" applyBorder="1">
      <alignment/>
      <protection/>
    </xf>
    <xf numFmtId="0" fontId="35" fillId="0" borderId="0" xfId="25" applyFont="1" applyBorder="1">
      <alignment/>
      <protection/>
    </xf>
    <xf numFmtId="0" fontId="35" fillId="0" borderId="14" xfId="25" applyFont="1" applyBorder="1">
      <alignment/>
      <protection/>
    </xf>
    <xf numFmtId="0" fontId="35" fillId="0" borderId="23" xfId="25" applyFont="1" applyBorder="1">
      <alignment/>
      <protection/>
    </xf>
    <xf numFmtId="0" fontId="35" fillId="0" borderId="24" xfId="25" applyFont="1" applyBorder="1" applyAlignment="1" quotePrefix="1">
      <alignment horizontal="left"/>
      <protection/>
    </xf>
    <xf numFmtId="0" fontId="35" fillId="0" borderId="0" xfId="25" applyFont="1" applyBorder="1" applyAlignment="1">
      <alignment horizontal="center"/>
      <protection/>
    </xf>
    <xf numFmtId="0" fontId="34" fillId="0" borderId="24" xfId="25" applyFont="1" applyBorder="1">
      <alignment/>
      <protection/>
    </xf>
    <xf numFmtId="0" fontId="34" fillId="0" borderId="14" xfId="25" applyFont="1" applyBorder="1">
      <alignment/>
      <protection/>
    </xf>
    <xf numFmtId="0" fontId="34" fillId="0" borderId="23" xfId="25" applyFont="1" applyBorder="1">
      <alignment/>
      <protection/>
    </xf>
    <xf numFmtId="0" fontId="35" fillId="0" borderId="24" xfId="25" applyFont="1" applyBorder="1">
      <alignment/>
      <protection/>
    </xf>
    <xf numFmtId="3" fontId="34" fillId="0" borderId="0" xfId="25" applyNumberFormat="1" applyFont="1" applyBorder="1">
      <alignment/>
      <protection/>
    </xf>
    <xf numFmtId="3" fontId="34" fillId="0" borderId="14" xfId="25" applyNumberFormat="1" applyFont="1" applyBorder="1">
      <alignment/>
      <protection/>
    </xf>
    <xf numFmtId="3" fontId="34" fillId="0" borderId="23" xfId="25" applyNumberFormat="1" applyFont="1" applyBorder="1">
      <alignment/>
      <protection/>
    </xf>
    <xf numFmtId="0" fontId="35" fillId="0" borderId="25" xfId="25" applyFont="1" applyBorder="1">
      <alignment/>
      <protection/>
    </xf>
    <xf numFmtId="0" fontId="35" fillId="0" borderId="10" xfId="25" applyFont="1" applyBorder="1" applyAlignment="1">
      <alignment horizontal="center"/>
      <protection/>
    </xf>
    <xf numFmtId="0" fontId="35" fillId="0" borderId="10" xfId="25" applyFont="1" applyBorder="1">
      <alignment/>
      <protection/>
    </xf>
    <xf numFmtId="0" fontId="35" fillId="0" borderId="26" xfId="25" applyFont="1" applyBorder="1">
      <alignment/>
      <protection/>
    </xf>
    <xf numFmtId="3" fontId="34" fillId="0" borderId="10" xfId="25" applyNumberFormat="1" applyFont="1" applyBorder="1">
      <alignment/>
      <protection/>
    </xf>
    <xf numFmtId="3" fontId="34" fillId="0" borderId="15" xfId="25" applyNumberFormat="1" applyFont="1" applyBorder="1">
      <alignment/>
      <protection/>
    </xf>
    <xf numFmtId="3" fontId="34" fillId="0" borderId="26" xfId="25" applyNumberFormat="1" applyFont="1" applyBorder="1">
      <alignment/>
      <protection/>
    </xf>
    <xf numFmtId="9" fontId="34" fillId="0" borderId="14" xfId="27" applyFont="1" applyBorder="1" applyAlignment="1">
      <alignment/>
    </xf>
    <xf numFmtId="9" fontId="34" fillId="0" borderId="23" xfId="27" applyFont="1" applyBorder="1" applyAlignment="1">
      <alignment/>
    </xf>
    <xf numFmtId="0" fontId="34" fillId="0" borderId="0" xfId="25" applyFont="1" applyBorder="1">
      <alignment/>
      <protection/>
    </xf>
    <xf numFmtId="2" fontId="34" fillId="0" borderId="0" xfId="25" applyNumberFormat="1" applyFont="1" applyBorder="1" applyAlignment="1">
      <alignment horizontal="right"/>
      <protection/>
    </xf>
    <xf numFmtId="2" fontId="34" fillId="0" borderId="14" xfId="25" applyNumberFormat="1" applyFont="1" applyBorder="1" applyAlignment="1">
      <alignment horizontal="right"/>
      <protection/>
    </xf>
    <xf numFmtId="2" fontId="34" fillId="0" borderId="23" xfId="25" applyNumberFormat="1" applyFont="1" applyBorder="1" applyAlignment="1">
      <alignment horizontal="right"/>
      <protection/>
    </xf>
    <xf numFmtId="0" fontId="34" fillId="0" borderId="10" xfId="25" applyFont="1" applyBorder="1">
      <alignment/>
      <protection/>
    </xf>
    <xf numFmtId="2" fontId="34" fillId="0" borderId="10" xfId="25" applyNumberFormat="1" applyFont="1" applyBorder="1" applyAlignment="1">
      <alignment horizontal="right"/>
      <protection/>
    </xf>
    <xf numFmtId="2" fontId="34" fillId="0" borderId="15" xfId="25" applyNumberFormat="1" applyFont="1" applyBorder="1" applyAlignment="1">
      <alignment horizontal="right"/>
      <protection/>
    </xf>
    <xf numFmtId="2" fontId="34" fillId="0" borderId="26" xfId="25" applyNumberFormat="1" applyFont="1" applyBorder="1" applyAlignment="1">
      <alignment horizontal="right"/>
      <protection/>
    </xf>
    <xf numFmtId="0" fontId="34" fillId="0" borderId="0" xfId="25" applyFont="1" applyBorder="1" applyAlignment="1">
      <alignment horizontal="center"/>
      <protection/>
    </xf>
    <xf numFmtId="4" fontId="34" fillId="0" borderId="0" xfId="25" applyNumberFormat="1" applyFont="1" applyBorder="1">
      <alignment/>
      <protection/>
    </xf>
    <xf numFmtId="4" fontId="34" fillId="0" borderId="14" xfId="25" applyNumberFormat="1" applyFont="1" applyBorder="1">
      <alignment/>
      <protection/>
    </xf>
    <xf numFmtId="4" fontId="34" fillId="0" borderId="23" xfId="25" applyNumberFormat="1" applyFont="1" applyBorder="1">
      <alignment/>
      <protection/>
    </xf>
    <xf numFmtId="3" fontId="34" fillId="0" borderId="0" xfId="25" applyNumberFormat="1" applyFont="1">
      <alignment/>
      <protection/>
    </xf>
    <xf numFmtId="3" fontId="34" fillId="0" borderId="0" xfId="25" applyNumberFormat="1" applyFont="1" applyBorder="1" applyAlignment="1">
      <alignment horizontal="right"/>
      <protection/>
    </xf>
    <xf numFmtId="2" fontId="34" fillId="0" borderId="0" xfId="25" applyNumberFormat="1" applyFont="1" applyBorder="1">
      <alignment/>
      <protection/>
    </xf>
    <xf numFmtId="2" fontId="34" fillId="0" borderId="14" xfId="25" applyNumberFormat="1" applyFont="1" applyBorder="1">
      <alignment/>
      <protection/>
    </xf>
    <xf numFmtId="2" fontId="34" fillId="0" borderId="23" xfId="25" applyNumberFormat="1" applyFont="1" applyBorder="1">
      <alignment/>
      <protection/>
    </xf>
    <xf numFmtId="9" fontId="34" fillId="0" borderId="0" xfId="27" applyFont="1" applyBorder="1" applyAlignment="1">
      <alignment horizontal="right"/>
    </xf>
    <xf numFmtId="9" fontId="34" fillId="0" borderId="14" xfId="27" applyFont="1" applyBorder="1" applyAlignment="1">
      <alignment horizontal="right"/>
    </xf>
    <xf numFmtId="0" fontId="34" fillId="0" borderId="25" xfId="25" applyFont="1" applyBorder="1">
      <alignment/>
      <protection/>
    </xf>
    <xf numFmtId="0" fontId="34" fillId="0" borderId="10" xfId="25" applyFont="1" applyBorder="1" applyAlignment="1">
      <alignment horizontal="center"/>
      <protection/>
    </xf>
    <xf numFmtId="0" fontId="34" fillId="0" borderId="26" xfId="25" applyFont="1" applyBorder="1">
      <alignment/>
      <protection/>
    </xf>
    <xf numFmtId="0" fontId="34" fillId="0" borderId="0" xfId="25" applyFont="1" applyBorder="1" applyAlignment="1">
      <alignment horizontal="right"/>
      <protection/>
    </xf>
    <xf numFmtId="0" fontId="34" fillId="0" borderId="14" xfId="25" applyFont="1" applyBorder="1" applyAlignment="1">
      <alignment horizontal="right"/>
      <protection/>
    </xf>
    <xf numFmtId="0" fontId="34" fillId="0" borderId="23" xfId="25" applyFont="1" applyBorder="1" applyAlignment="1">
      <alignment horizontal="right"/>
      <protection/>
    </xf>
    <xf numFmtId="9" fontId="34" fillId="0" borderId="0" xfId="25" applyNumberFormat="1" applyFont="1" applyBorder="1" applyAlignment="1">
      <alignment horizontal="right"/>
      <protection/>
    </xf>
    <xf numFmtId="9" fontId="34" fillId="0" borderId="14" xfId="25" applyNumberFormat="1" applyFont="1" applyBorder="1" applyAlignment="1">
      <alignment horizontal="right"/>
      <protection/>
    </xf>
    <xf numFmtId="9" fontId="34" fillId="0" borderId="23" xfId="25" applyNumberFormat="1" applyFont="1" applyBorder="1" applyAlignment="1">
      <alignment horizontal="right"/>
      <protection/>
    </xf>
    <xf numFmtId="0" fontId="34" fillId="0" borderId="10" xfId="25" applyFont="1" applyBorder="1" applyAlignment="1">
      <alignment horizontal="right"/>
      <protection/>
    </xf>
    <xf numFmtId="0" fontId="34" fillId="0" borderId="15" xfId="25" applyFont="1" applyBorder="1" applyAlignment="1">
      <alignment horizontal="right"/>
      <protection/>
    </xf>
    <xf numFmtId="0" fontId="34" fillId="0" borderId="26" xfId="25" applyFont="1" applyBorder="1" applyAlignment="1">
      <alignment horizontal="right"/>
      <protection/>
    </xf>
    <xf numFmtId="0" fontId="34" fillId="0" borderId="27" xfId="25" applyFont="1" applyBorder="1">
      <alignment/>
      <protection/>
    </xf>
    <xf numFmtId="0" fontId="34" fillId="0" borderId="28" xfId="25" applyFont="1" applyBorder="1" applyAlignment="1">
      <alignment horizontal="center"/>
      <protection/>
    </xf>
    <xf numFmtId="0" fontId="34" fillId="0" borderId="28" xfId="25" applyFont="1" applyBorder="1">
      <alignment/>
      <protection/>
    </xf>
    <xf numFmtId="0" fontId="34" fillId="0" borderId="29" xfId="25" applyFont="1" applyBorder="1">
      <alignment/>
      <protection/>
    </xf>
    <xf numFmtId="0" fontId="34" fillId="0" borderId="30" xfId="25" applyFont="1" applyBorder="1">
      <alignment/>
      <protection/>
    </xf>
    <xf numFmtId="0" fontId="34" fillId="0" borderId="0" xfId="25" applyFont="1" applyAlignment="1">
      <alignment/>
      <protection/>
    </xf>
    <xf numFmtId="0" fontId="34" fillId="0" borderId="0" xfId="25" applyFont="1" applyAlignment="1">
      <alignment horizontal="right"/>
      <protection/>
    </xf>
    <xf numFmtId="0" fontId="33" fillId="0" borderId="0" xfId="25" applyFont="1" applyAlignment="1">
      <alignment horizontal="left"/>
      <protection/>
    </xf>
    <xf numFmtId="0" fontId="37" fillId="0" borderId="0" xfId="25" applyFont="1" applyAlignment="1">
      <alignment/>
      <protection/>
    </xf>
    <xf numFmtId="0" fontId="38" fillId="0" borderId="0" xfId="25" applyFont="1">
      <alignment/>
      <protection/>
    </xf>
    <xf numFmtId="0" fontId="33" fillId="0" borderId="0" xfId="25" applyFont="1" applyAlignment="1">
      <alignment horizontal="right"/>
      <protection/>
    </xf>
    <xf numFmtId="0" fontId="39" fillId="0" borderId="0" xfId="25" applyFont="1" applyBorder="1" applyAlignment="1">
      <alignment horizontal="right"/>
      <protection/>
    </xf>
    <xf numFmtId="0" fontId="33" fillId="0" borderId="0" xfId="25" applyFont="1" applyBorder="1" applyAlignment="1">
      <alignment horizontal="right"/>
      <protection/>
    </xf>
    <xf numFmtId="3" fontId="34" fillId="0" borderId="0" xfId="25" applyNumberFormat="1" applyFont="1" applyAlignment="1">
      <alignment horizontal="right"/>
      <protection/>
    </xf>
    <xf numFmtId="4" fontId="34" fillId="0" borderId="0" xfId="25" applyNumberFormat="1" applyFont="1" applyAlignment="1">
      <alignment horizontal="center"/>
      <protection/>
    </xf>
    <xf numFmtId="4" fontId="34" fillId="0" borderId="0" xfId="25" applyNumberFormat="1" applyFont="1">
      <alignment/>
      <protection/>
    </xf>
    <xf numFmtId="4" fontId="34" fillId="0" borderId="0" xfId="25" applyNumberFormat="1" applyFont="1" applyAlignment="1">
      <alignment horizontal="right"/>
      <protection/>
    </xf>
    <xf numFmtId="0" fontId="40" fillId="0" borderId="0" xfId="25" applyFon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 dec" xfId="21"/>
    <cellStyle name="Normal_A-1" xfId="22"/>
    <cellStyle name="Normal_LIEE00 Tbls7.1 7.2 7.3 7.4 TA7.1 TA7.2 TA7.4 TA7.4" xfId="23"/>
    <cellStyle name="Normal_LIEE-RRM21" xfId="24"/>
    <cellStyle name="Normal_TA7 E-1 AND E-4" xfId="25"/>
    <cellStyle name="Normal_Table 3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1152525</xdr:colOff>
      <xdr:row>66</xdr:row>
      <xdr:rowOff>180975</xdr:rowOff>
    </xdr:from>
    <xdr:ext cx="152400" cy="266700"/>
    <xdr:sp>
      <xdr:nvSpPr>
        <xdr:cNvPr id="1" name="TextBox 1"/>
        <xdr:cNvSpPr txBox="1">
          <a:spLocks noChangeArrowheads="1"/>
        </xdr:cNvSpPr>
      </xdr:nvSpPr>
      <xdr:spPr>
        <a:xfrm>
          <a:off x="1152525" y="127254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752475</xdr:colOff>
      <xdr:row>21</xdr:row>
      <xdr:rowOff>9525</xdr:rowOff>
    </xdr:from>
    <xdr:ext cx="152400" cy="371475"/>
    <xdr:sp>
      <xdr:nvSpPr>
        <xdr:cNvPr id="2" name="TextBox 2"/>
        <xdr:cNvSpPr txBox="1">
          <a:spLocks noChangeArrowheads="1"/>
        </xdr:cNvSpPr>
      </xdr:nvSpPr>
      <xdr:spPr>
        <a:xfrm>
          <a:off x="752475" y="4019550"/>
          <a:ext cx="152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</a:t>
          </a:r>
        </a:p>
      </xdr:txBody>
    </xdr:sp>
    <xdr:clientData/>
  </xdr:oneCellAnchor>
  <xdr:oneCellAnchor>
    <xdr:from>
      <xdr:col>0</xdr:col>
      <xdr:colOff>1152525</xdr:colOff>
      <xdr:row>22</xdr:row>
      <xdr:rowOff>190500</xdr:rowOff>
    </xdr:from>
    <xdr:ext cx="133350" cy="400050"/>
    <xdr:sp>
      <xdr:nvSpPr>
        <xdr:cNvPr id="3" name="TextBox 3"/>
        <xdr:cNvSpPr txBox="1">
          <a:spLocks noChangeArrowheads="1"/>
        </xdr:cNvSpPr>
      </xdr:nvSpPr>
      <xdr:spPr>
        <a:xfrm>
          <a:off x="1152525" y="4400550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</a:t>
          </a:r>
        </a:p>
      </xdr:txBody>
    </xdr:sp>
    <xdr:clientData/>
  </xdr:oneCellAnchor>
  <xdr:oneCellAnchor>
    <xdr:from>
      <xdr:col>0</xdr:col>
      <xdr:colOff>733425</xdr:colOff>
      <xdr:row>23</xdr:row>
      <xdr:rowOff>142875</xdr:rowOff>
    </xdr:from>
    <xdr:ext cx="276225" cy="609600"/>
    <xdr:sp>
      <xdr:nvSpPr>
        <xdr:cNvPr id="4" name="TextBox 4"/>
        <xdr:cNvSpPr txBox="1">
          <a:spLocks noChangeArrowheads="1"/>
        </xdr:cNvSpPr>
      </xdr:nvSpPr>
      <xdr:spPr>
        <a:xfrm>
          <a:off x="733425" y="4552950"/>
          <a:ext cx="2762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0</xdr:col>
      <xdr:colOff>752475</xdr:colOff>
      <xdr:row>65</xdr:row>
      <xdr:rowOff>9525</xdr:rowOff>
    </xdr:from>
    <xdr:ext cx="152400" cy="371475"/>
    <xdr:sp>
      <xdr:nvSpPr>
        <xdr:cNvPr id="5" name="TextBox 5"/>
        <xdr:cNvSpPr txBox="1">
          <a:spLocks noChangeArrowheads="1"/>
        </xdr:cNvSpPr>
      </xdr:nvSpPr>
      <xdr:spPr>
        <a:xfrm>
          <a:off x="752475" y="12353925"/>
          <a:ext cx="152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</a:t>
          </a:r>
        </a:p>
      </xdr:txBody>
    </xdr:sp>
    <xdr:clientData/>
  </xdr:oneCellAnchor>
  <xdr:oneCellAnchor>
    <xdr:from>
      <xdr:col>0</xdr:col>
      <xdr:colOff>752475</xdr:colOff>
      <xdr:row>107</xdr:row>
      <xdr:rowOff>9525</xdr:rowOff>
    </xdr:from>
    <xdr:ext cx="152400" cy="371475"/>
    <xdr:sp>
      <xdr:nvSpPr>
        <xdr:cNvPr id="6" name="TextBox 6"/>
        <xdr:cNvSpPr txBox="1">
          <a:spLocks noChangeArrowheads="1"/>
        </xdr:cNvSpPr>
      </xdr:nvSpPr>
      <xdr:spPr>
        <a:xfrm>
          <a:off x="752475" y="20316825"/>
          <a:ext cx="152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sting%20Work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ill%20Saving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EM\Regulatory\Forecast2001\LIEE\LIEE_Fil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AEAPfil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CEM\REGULA~1\Aeap2000\PY99\pam1999_liee_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RM Table"/>
      <sheetName val="Tracker Total"/>
      <sheetName val="G &amp; E Worksheet"/>
      <sheetName val="Work Sheet"/>
      <sheetName val="Grand Total"/>
      <sheetName val="Gas Total"/>
      <sheetName val="E Total"/>
      <sheetName val="Education"/>
    </sheetNames>
    <sheetDataSet>
      <sheetData sheetId="0">
        <row r="3">
          <cell r="J3">
            <v>0</v>
          </cell>
          <cell r="R3">
            <v>172067</v>
          </cell>
        </row>
        <row r="4">
          <cell r="J4">
            <v>4713581.27</v>
          </cell>
          <cell r="R4">
            <v>0</v>
          </cell>
        </row>
        <row r="5">
          <cell r="J5">
            <v>4385349.8598</v>
          </cell>
          <cell r="R5">
            <v>6055959.3302</v>
          </cell>
        </row>
        <row r="6">
          <cell r="J6">
            <v>377033.514</v>
          </cell>
          <cell r="R6">
            <v>308481.966</v>
          </cell>
        </row>
        <row r="7">
          <cell r="J7">
            <v>1048924.25</v>
          </cell>
          <cell r="R7">
            <v>858210.75</v>
          </cell>
        </row>
        <row r="8">
          <cell r="J8">
            <v>39643.28</v>
          </cell>
          <cell r="R8">
            <v>50415.47</v>
          </cell>
        </row>
        <row r="11">
          <cell r="J11">
            <v>56774.56</v>
          </cell>
          <cell r="R11">
            <v>75959.91</v>
          </cell>
        </row>
        <row r="12">
          <cell r="J12">
            <v>56774.56</v>
          </cell>
          <cell r="R12">
            <v>75959.91</v>
          </cell>
        </row>
        <row r="13">
          <cell r="J13">
            <v>91990.34861776888</v>
          </cell>
          <cell r="R13">
            <v>100702.65138223112</v>
          </cell>
        </row>
        <row r="14">
          <cell r="J14">
            <v>1093309</v>
          </cell>
          <cell r="R14">
            <v>1342575</v>
          </cell>
        </row>
        <row r="15">
          <cell r="J15">
            <v>0</v>
          </cell>
          <cell r="R15">
            <v>0</v>
          </cell>
        </row>
        <row r="16">
          <cell r="J16">
            <v>19982.85</v>
          </cell>
          <cell r="R16">
            <v>23597.48</v>
          </cell>
        </row>
        <row r="17">
          <cell r="J17">
            <v>127909.35</v>
          </cell>
          <cell r="R17">
            <v>134059.66</v>
          </cell>
        </row>
        <row r="18">
          <cell r="J18">
            <v>1113050</v>
          </cell>
          <cell r="R18">
            <v>1235982</v>
          </cell>
        </row>
        <row r="19">
          <cell r="J19">
            <v>0</v>
          </cell>
          <cell r="R19">
            <v>1707443</v>
          </cell>
        </row>
        <row r="21">
          <cell r="J21">
            <v>1858</v>
          </cell>
          <cell r="R21">
            <v>1160</v>
          </cell>
        </row>
        <row r="22">
          <cell r="J22">
            <v>14518</v>
          </cell>
          <cell r="R22">
            <v>13015</v>
          </cell>
        </row>
        <row r="23">
          <cell r="J23">
            <v>2483</v>
          </cell>
          <cell r="R23">
            <v>2072</v>
          </cell>
        </row>
        <row r="24">
          <cell r="J24">
            <v>22965.37</v>
          </cell>
          <cell r="R24">
            <v>20073.83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tility Summary Sheet"/>
      <sheetName val="1997 Program"/>
      <sheetName val="1998 Program"/>
      <sheetName val="1999 Program"/>
      <sheetName val="2000 Program"/>
      <sheetName val="2001 Forecast"/>
      <sheetName val="2001 Forecast (2)"/>
      <sheetName val="2000 Install"/>
      <sheetName val="kWh and therm Counts"/>
      <sheetName val="Energy Rates"/>
      <sheetName val="A97da_m"/>
      <sheetName val="A97da_n"/>
      <sheetName val="a98da_mc"/>
      <sheetName val="a98da_nmc"/>
      <sheetName val="pam1999_liee_R1"/>
    </sheetNames>
    <sheetDataSet>
      <sheetData sheetId="9">
        <row r="245">
          <cell r="A245">
            <v>1</v>
          </cell>
          <cell r="B245">
            <v>0.1193667</v>
          </cell>
          <cell r="C245">
            <v>0.6733298833333334</v>
          </cell>
        </row>
        <row r="246">
          <cell r="A246">
            <v>2</v>
          </cell>
          <cell r="B246">
            <v>0.23304927142857146</v>
          </cell>
          <cell r="C246">
            <v>1.314596438888889</v>
          </cell>
        </row>
        <row r="247">
          <cell r="A247">
            <v>3</v>
          </cell>
          <cell r="B247">
            <v>0.34131838707483</v>
          </cell>
          <cell r="C247">
            <v>1.9253264917989423</v>
          </cell>
        </row>
        <row r="248">
          <cell r="A248">
            <v>4</v>
          </cell>
          <cell r="B248">
            <v>0.4444318305474571</v>
          </cell>
          <cell r="C248">
            <v>2.506974161237088</v>
          </cell>
        </row>
        <row r="249">
          <cell r="A249">
            <v>5</v>
          </cell>
          <cell r="B249">
            <v>0.5426351100451974</v>
          </cell>
          <cell r="C249">
            <v>3.060924322606751</v>
          </cell>
        </row>
        <row r="250">
          <cell r="A250">
            <v>6</v>
          </cell>
          <cell r="B250">
            <v>0.6361620429001881</v>
          </cell>
          <cell r="C250">
            <v>3.5884959048635725</v>
          </cell>
        </row>
        <row r="251">
          <cell r="A251">
            <v>7</v>
          </cell>
          <cell r="B251">
            <v>0.7252353122858934</v>
          </cell>
          <cell r="C251">
            <v>4.09094503082245</v>
          </cell>
        </row>
        <row r="252">
          <cell r="A252">
            <v>8</v>
          </cell>
          <cell r="B252">
            <v>0.8100669974151367</v>
          </cell>
          <cell r="C252">
            <v>4.569468007926144</v>
          </cell>
        </row>
        <row r="253">
          <cell r="A253">
            <v>9</v>
          </cell>
          <cell r="B253">
            <v>0.8908590784906064</v>
          </cell>
          <cell r="C253">
            <v>5.025204176596328</v>
          </cell>
        </row>
        <row r="254">
          <cell r="A254">
            <v>10</v>
          </cell>
          <cell r="B254">
            <v>0.9678039176101013</v>
          </cell>
          <cell r="C254">
            <v>5.4592386229488845</v>
          </cell>
        </row>
        <row r="255">
          <cell r="A255">
            <v>11</v>
          </cell>
          <cell r="B255">
            <v>1.0410847167715251</v>
          </cell>
          <cell r="C255">
            <v>5.872604762332271</v>
          </cell>
        </row>
        <row r="256">
          <cell r="A256">
            <v>12</v>
          </cell>
          <cell r="B256">
            <v>1.1108759540681192</v>
          </cell>
          <cell r="C256">
            <v>6.266286799840259</v>
          </cell>
        </row>
        <row r="257">
          <cell r="A257">
            <v>13</v>
          </cell>
          <cell r="B257">
            <v>1.1773437991124946</v>
          </cell>
          <cell r="C257">
            <v>6.64122207365739</v>
          </cell>
        </row>
        <row r="258">
          <cell r="A258">
            <v>14</v>
          </cell>
          <cell r="B258">
            <v>1.2406465086785665</v>
          </cell>
          <cell r="C258">
            <v>6.998303286816563</v>
          </cell>
        </row>
        <row r="259">
          <cell r="A259">
            <v>15</v>
          </cell>
          <cell r="B259">
            <v>1.3009348035033967</v>
          </cell>
          <cell r="C259">
            <v>7.338380632682442</v>
          </cell>
        </row>
        <row r="260">
          <cell r="A260">
            <v>16</v>
          </cell>
          <cell r="B260">
            <v>1.3583522271460922</v>
          </cell>
          <cell r="C260">
            <v>7.662263819221374</v>
          </cell>
        </row>
        <row r="261">
          <cell r="A261">
            <v>17</v>
          </cell>
          <cell r="B261">
            <v>1.4130354877581832</v>
          </cell>
          <cell r="C261">
            <v>7.9707239968775</v>
          </cell>
        </row>
        <row r="262">
          <cell r="A262">
            <v>18</v>
          </cell>
          <cell r="B262">
            <v>1.4651147835792222</v>
          </cell>
          <cell r="C262">
            <v>8.26449559464524</v>
          </cell>
        </row>
        <row r="263">
          <cell r="A263">
            <v>19</v>
          </cell>
          <cell r="B263">
            <v>1.5147141129325927</v>
          </cell>
          <cell r="C263">
            <v>8.544278068709753</v>
          </cell>
        </row>
        <row r="264">
          <cell r="A264">
            <v>20</v>
          </cell>
          <cell r="B264">
            <v>1.5619515694596124</v>
          </cell>
          <cell r="C264">
            <v>8.810737567818812</v>
          </cell>
        </row>
        <row r="265">
          <cell r="A265">
            <v>21</v>
          </cell>
          <cell r="B265">
            <v>1.6069396232948692</v>
          </cell>
          <cell r="C265">
            <v>9.064508519351254</v>
          </cell>
        </row>
        <row r="266">
          <cell r="A266">
            <v>22</v>
          </cell>
          <cell r="B266">
            <v>1.6497853888522565</v>
          </cell>
          <cell r="C266">
            <v>9.306195139858335</v>
          </cell>
        </row>
        <row r="267">
          <cell r="A267">
            <v>23</v>
          </cell>
          <cell r="B267">
            <v>1.690590879859292</v>
          </cell>
          <cell r="C267">
            <v>9.536372873674605</v>
          </cell>
        </row>
        <row r="268">
          <cell r="A268">
            <v>24</v>
          </cell>
          <cell r="B268">
            <v>1.7294532522469448</v>
          </cell>
          <cell r="C268">
            <v>9.755589763023437</v>
          </cell>
        </row>
        <row r="269">
          <cell r="A269">
            <v>25</v>
          </cell>
          <cell r="B269">
            <v>1.766465035473281</v>
          </cell>
          <cell r="C269">
            <v>9.964367752879465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7.2"/>
      <sheetName val="Table 7.3"/>
      <sheetName val="Table 7.4"/>
      <sheetName val="# of Units"/>
      <sheetName val="Bill Savings"/>
      <sheetName val="Energy Rates"/>
      <sheetName val="Table 5"/>
      <sheetName val="Table 6"/>
      <sheetName val="Table 7"/>
      <sheetName val="Table 8"/>
      <sheetName val="Table 9"/>
      <sheetName val="Table 10"/>
      <sheetName val="Table 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EAPfile"/>
      <sheetName val="Energy Rat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ision"/>
      <sheetName val="OrdSum for EP1999AEAP"/>
      <sheetName val="FURNACE (F Counts for EI)"/>
      <sheetName val="FURNACE (F Sums for CI)"/>
      <sheetName val="PHASE2 (EC Counts for EI)"/>
      <sheetName val="PHASE2 (EC Sums for CI)"/>
      <sheetName val="PHASE2 (Wx Counts for EI)"/>
      <sheetName val="PHASE2 (Wx Sums for CI)"/>
      <sheetName val="REFRBILL (Rf Counts for EI)"/>
      <sheetName val="REFRBILL (Rf Sums for CI)"/>
      <sheetName val="GENERAL INPUT"/>
      <sheetName val="INCENTIVE $"/>
      <sheetName val="INCREMENTAL $"/>
      <sheetName val="COST INPUT"/>
      <sheetName val="ENERGY IMPACT INPUT"/>
      <sheetName val="CALC VARIABLE INPUT"/>
      <sheetName val="SELECTED VAR. SHEET"/>
      <sheetName val="GROSS ENERGY CALC "/>
      <sheetName val="NET ENERGY CALC"/>
      <sheetName val="AVOIDED $ CALC"/>
      <sheetName val="RATE IMPACT CALC"/>
      <sheetName val="SUMMARY OF SELECTED VAR."/>
      <sheetName val="RESULTS"/>
      <sheetName val="E-4 Feeder Sheet"/>
      <sheetName val="E-4 (Protocols Rev Jan 97)"/>
      <sheetName val="E-1"/>
      <sheetName val="Table7.2, 7.3, 7.4"/>
      <sheetName val="TA 7.1"/>
      <sheetName val="TA7.3"/>
      <sheetName val="TA7.4"/>
    </sheetNames>
    <sheetDataSet>
      <sheetData sheetId="1">
        <row r="57">
          <cell r="B57">
            <v>0.6746158260562491</v>
          </cell>
        </row>
        <row r="59">
          <cell r="B59">
            <v>0.3253841739437508</v>
          </cell>
        </row>
      </sheetData>
      <sheetData sheetId="22">
        <row r="14">
          <cell r="G14">
            <v>4948698.76</v>
          </cell>
          <cell r="H14">
            <v>12929942.869999997</v>
          </cell>
          <cell r="J14">
            <v>12929942.869999997</v>
          </cell>
        </row>
        <row r="172">
          <cell r="J172">
            <v>10990557.278861271</v>
          </cell>
        </row>
      </sheetData>
      <sheetData sheetId="23">
        <row r="10">
          <cell r="D10">
            <v>1.2115324675324675</v>
          </cell>
          <cell r="I10">
            <v>21.869312977099234</v>
          </cell>
        </row>
        <row r="17">
          <cell r="B17">
            <v>5015.2996203007615</v>
          </cell>
          <cell r="C17">
            <v>6100.6707654835245</v>
          </cell>
          <cell r="G17">
            <v>7045.914971685333</v>
          </cell>
          <cell r="H17">
            <v>982.9965908745545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="75" zoomScaleNormal="75" workbookViewId="0" topLeftCell="A31">
      <selection activeCell="E59" sqref="E59"/>
    </sheetView>
  </sheetViews>
  <sheetFormatPr defaultColWidth="9.140625" defaultRowHeight="12.75"/>
  <cols>
    <col min="1" max="1" width="3.140625" style="6" customWidth="1"/>
    <col min="2" max="2" width="0.71875" style="1" customWidth="1"/>
    <col min="3" max="3" width="4.00390625" style="1" customWidth="1"/>
    <col min="4" max="4" width="9.8515625" style="1" customWidth="1"/>
    <col min="5" max="5" width="15.7109375" style="1" customWidth="1"/>
    <col min="6" max="6" width="11.28125" style="29" customWidth="1"/>
    <col min="7" max="7" width="10.00390625" style="29" customWidth="1"/>
    <col min="8" max="8" width="12.00390625" style="1" customWidth="1"/>
    <col min="9" max="16384" width="9.140625" style="1" customWidth="1"/>
  </cols>
  <sheetData>
    <row r="1" spans="1:8" ht="12.75">
      <c r="A1" s="1"/>
      <c r="B1" s="2" t="s">
        <v>0</v>
      </c>
      <c r="C1" s="3"/>
      <c r="D1" s="3"/>
      <c r="E1" s="3"/>
      <c r="F1" s="4"/>
      <c r="G1" s="4"/>
      <c r="H1" s="3"/>
    </row>
    <row r="2" spans="1:8" ht="15">
      <c r="A2" s="1"/>
      <c r="B2" s="2" t="s">
        <v>68</v>
      </c>
      <c r="C2" s="3"/>
      <c r="D2" s="3"/>
      <c r="E2" s="3"/>
      <c r="F2" s="4"/>
      <c r="G2" s="4"/>
      <c r="H2" s="3"/>
    </row>
    <row r="3" spans="1:8" ht="12.75">
      <c r="A3" s="1"/>
      <c r="B3" s="2" t="s">
        <v>1</v>
      </c>
      <c r="C3" s="3"/>
      <c r="D3" s="3"/>
      <c r="E3" s="3"/>
      <c r="F3" s="4"/>
      <c r="G3" s="4"/>
      <c r="H3" s="3"/>
    </row>
    <row r="4" spans="1:8" ht="12.75">
      <c r="A4" s="5"/>
      <c r="B4" s="5" t="s">
        <v>2</v>
      </c>
      <c r="C4" s="3"/>
      <c r="D4" s="3"/>
      <c r="E4" s="3"/>
      <c r="F4" s="4"/>
      <c r="G4" s="4"/>
      <c r="H4" s="3"/>
    </row>
    <row r="5" spans="1:23" s="11" customFormat="1" ht="12.75">
      <c r="A5" s="6"/>
      <c r="B5" s="7"/>
      <c r="C5" s="8"/>
      <c r="D5" s="8"/>
      <c r="E5" s="9"/>
      <c r="F5" s="553" t="s">
        <v>3</v>
      </c>
      <c r="G5" s="553"/>
      <c r="H5" s="10" t="s">
        <v>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8" s="6" customFormat="1" ht="15">
      <c r="B6" s="12"/>
      <c r="C6" s="13"/>
      <c r="D6" s="13"/>
      <c r="E6" s="14"/>
      <c r="F6" s="15" t="s">
        <v>5</v>
      </c>
      <c r="G6" s="15" t="s">
        <v>69</v>
      </c>
      <c r="H6" s="16" t="s">
        <v>5</v>
      </c>
    </row>
    <row r="7" spans="1:8" ht="12.75">
      <c r="A7" s="1"/>
      <c r="B7" s="17" t="s">
        <v>6</v>
      </c>
      <c r="C7" s="17"/>
      <c r="D7" s="18"/>
      <c r="E7" s="19"/>
      <c r="F7" s="146">
        <v>58347.2</v>
      </c>
      <c r="G7" s="146">
        <v>46180.778</v>
      </c>
      <c r="H7" s="146">
        <v>50272</v>
      </c>
    </row>
    <row r="8" spans="1:8" ht="12.75">
      <c r="A8" s="1"/>
      <c r="B8" s="17" t="s">
        <v>7</v>
      </c>
      <c r="C8" s="17"/>
      <c r="D8" s="18"/>
      <c r="E8" s="19"/>
      <c r="F8" s="146">
        <v>66139</v>
      </c>
      <c r="G8" s="146">
        <v>70605.18100000001</v>
      </c>
      <c r="H8" s="146">
        <v>62140</v>
      </c>
    </row>
    <row r="9" spans="1:8" ht="12.75">
      <c r="A9" s="1"/>
      <c r="B9" s="17" t="s">
        <v>8</v>
      </c>
      <c r="C9" s="17"/>
      <c r="D9" s="20"/>
      <c r="E9" s="21"/>
      <c r="F9" s="146">
        <v>21382</v>
      </c>
      <c r="G9" s="146">
        <v>20538.373</v>
      </c>
      <c r="H9" s="146">
        <v>28099</v>
      </c>
    </row>
    <row r="10" spans="1:8" ht="15">
      <c r="A10" s="1"/>
      <c r="B10" s="17" t="s">
        <v>9</v>
      </c>
      <c r="C10" s="18"/>
      <c r="D10" s="18"/>
      <c r="E10" s="19"/>
      <c r="F10" s="145">
        <v>5653</v>
      </c>
      <c r="G10" s="145">
        <v>3191</v>
      </c>
      <c r="H10" s="145">
        <v>3207</v>
      </c>
    </row>
    <row r="11" spans="1:8" ht="12.75">
      <c r="A11" s="1"/>
      <c r="B11" s="22" t="s">
        <v>10</v>
      </c>
      <c r="C11" s="23"/>
      <c r="D11" s="23"/>
      <c r="E11" s="24"/>
      <c r="F11" s="146">
        <v>10071</v>
      </c>
      <c r="G11" s="146">
        <v>9796</v>
      </c>
      <c r="H11" s="146">
        <v>9838</v>
      </c>
    </row>
    <row r="12" spans="1:8" ht="12.75">
      <c r="A12" s="1"/>
      <c r="B12" s="25" t="s">
        <v>67</v>
      </c>
      <c r="C12" s="18"/>
      <c r="D12" s="18"/>
      <c r="E12" s="19"/>
      <c r="F12" s="146">
        <v>0</v>
      </c>
      <c r="G12" s="146">
        <v>0</v>
      </c>
      <c r="H12" s="146">
        <v>0</v>
      </c>
    </row>
    <row r="13" spans="1:8" ht="12.75">
      <c r="A13" s="1"/>
      <c r="B13" s="25"/>
      <c r="C13" s="18"/>
      <c r="D13" s="18" t="s">
        <v>11</v>
      </c>
      <c r="E13" s="19"/>
      <c r="F13" s="146">
        <v>161592.2</v>
      </c>
      <c r="G13" s="146">
        <v>150311.332</v>
      </c>
      <c r="H13" s="146">
        <v>153556</v>
      </c>
    </row>
    <row r="14" spans="1:8" ht="15">
      <c r="A14" s="1"/>
      <c r="B14" s="25" t="s">
        <v>12</v>
      </c>
      <c r="C14" s="8"/>
      <c r="D14" s="8"/>
      <c r="E14" s="54"/>
      <c r="F14" s="146">
        <v>29778</v>
      </c>
      <c r="G14" s="146">
        <v>25211</v>
      </c>
      <c r="H14" s="146">
        <v>36035</v>
      </c>
    </row>
    <row r="15" spans="1:8" ht="15">
      <c r="A15" s="1"/>
      <c r="B15" s="26" t="s">
        <v>97</v>
      </c>
      <c r="C15" s="18"/>
      <c r="D15" s="18"/>
      <c r="E15" s="19"/>
      <c r="F15" s="145">
        <v>34745</v>
      </c>
      <c r="G15" s="145">
        <v>35917.186</v>
      </c>
      <c r="H15" s="145">
        <v>0</v>
      </c>
    </row>
    <row r="16" spans="2:8" ht="12.75">
      <c r="B16" s="10" t="s">
        <v>70</v>
      </c>
      <c r="C16" s="27"/>
      <c r="D16" s="10"/>
      <c r="E16" s="28"/>
      <c r="F16" s="146">
        <f>SUM(F13+F14+F15)</f>
        <v>226115.2</v>
      </c>
      <c r="G16" s="146">
        <f>SUM(G13+G14+G15)</f>
        <v>211439.51799999998</v>
      </c>
      <c r="H16" s="146">
        <f>SUM(H13+H14+H15)</f>
        <v>189591</v>
      </c>
    </row>
    <row r="17" spans="6:8" ht="12.75">
      <c r="F17" s="141"/>
      <c r="G17" s="141"/>
      <c r="H17" s="141"/>
    </row>
    <row r="18" spans="1:8" ht="12.75">
      <c r="A18" s="1"/>
      <c r="B18" s="2" t="s">
        <v>13</v>
      </c>
      <c r="C18" s="3"/>
      <c r="D18" s="3"/>
      <c r="E18" s="3"/>
      <c r="F18" s="147"/>
      <c r="G18" s="147"/>
      <c r="H18" s="147"/>
    </row>
    <row r="19" spans="1:8" ht="12.75">
      <c r="A19" s="5"/>
      <c r="B19" s="30" t="s">
        <v>2</v>
      </c>
      <c r="C19" s="3"/>
      <c r="D19" s="3"/>
      <c r="E19" s="3"/>
      <c r="F19" s="147"/>
      <c r="G19" s="147"/>
      <c r="H19" s="147"/>
    </row>
    <row r="20" spans="1:23" s="11" customFormat="1" ht="12.75">
      <c r="A20" s="6"/>
      <c r="B20" s="26"/>
      <c r="C20" s="8"/>
      <c r="D20" s="8"/>
      <c r="E20" s="9"/>
      <c r="F20" s="554" t="s">
        <v>3</v>
      </c>
      <c r="G20" s="554"/>
      <c r="H20" s="148" t="s">
        <v>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8" s="6" customFormat="1" ht="15">
      <c r="B21" s="26"/>
      <c r="C21" s="13"/>
      <c r="D21" s="13"/>
      <c r="E21" s="14"/>
      <c r="F21" s="149" t="s">
        <v>5</v>
      </c>
      <c r="G21" s="15" t="s">
        <v>69</v>
      </c>
      <c r="H21" s="149" t="s">
        <v>5</v>
      </c>
    </row>
    <row r="22" spans="1:9" ht="12.75">
      <c r="A22" s="1"/>
      <c r="B22" s="17" t="s">
        <v>6</v>
      </c>
      <c r="C22" s="17"/>
      <c r="D22" s="18"/>
      <c r="E22" s="19"/>
      <c r="F22" s="145">
        <v>51499.2</v>
      </c>
      <c r="G22" s="145">
        <v>30112.033229999997</v>
      </c>
      <c r="H22" s="145">
        <v>42428.412800000006</v>
      </c>
      <c r="I22" s="29"/>
    </row>
    <row r="23" spans="1:8" ht="12.75">
      <c r="A23" s="1"/>
      <c r="B23" s="17" t="s">
        <v>7</v>
      </c>
      <c r="C23" s="17"/>
      <c r="D23" s="18"/>
      <c r="E23" s="19"/>
      <c r="F23" s="145">
        <v>58509.67800000001</v>
      </c>
      <c r="G23" s="145">
        <v>62497.13682</v>
      </c>
      <c r="H23" s="145">
        <v>54329.2</v>
      </c>
    </row>
    <row r="24" spans="1:8" ht="12.75">
      <c r="A24" s="1"/>
      <c r="B24" s="17" t="s">
        <v>8</v>
      </c>
      <c r="C24" s="17"/>
      <c r="D24" s="20"/>
      <c r="E24" s="21"/>
      <c r="F24" s="145">
        <v>19065</v>
      </c>
      <c r="G24" s="145">
        <v>17824.754999999997</v>
      </c>
      <c r="H24" s="145">
        <v>26241.22</v>
      </c>
    </row>
    <row r="25" spans="1:8" ht="15">
      <c r="A25" s="1"/>
      <c r="B25" s="17" t="s">
        <v>9</v>
      </c>
      <c r="C25" s="18"/>
      <c r="D25" s="18"/>
      <c r="E25" s="19"/>
      <c r="F25" s="145">
        <v>4926</v>
      </c>
      <c r="G25" s="145">
        <v>2787</v>
      </c>
      <c r="H25" s="145">
        <v>2791</v>
      </c>
    </row>
    <row r="26" spans="1:8" ht="12.75">
      <c r="A26" s="1"/>
      <c r="B26" s="22" t="s">
        <v>10</v>
      </c>
      <c r="C26" s="23"/>
      <c r="D26" s="23"/>
      <c r="E26" s="24"/>
      <c r="F26" s="145">
        <v>8912</v>
      </c>
      <c r="G26" s="145">
        <v>7948</v>
      </c>
      <c r="H26" s="145">
        <v>8595</v>
      </c>
    </row>
    <row r="27" spans="1:8" ht="12.75">
      <c r="A27" s="1"/>
      <c r="B27" s="25" t="s">
        <v>67</v>
      </c>
      <c r="C27" s="18"/>
      <c r="D27" s="18"/>
      <c r="E27" s="19"/>
      <c r="F27" s="145">
        <v>0</v>
      </c>
      <c r="G27" s="145">
        <v>0</v>
      </c>
      <c r="H27" s="145">
        <v>0</v>
      </c>
    </row>
    <row r="28" spans="1:8" ht="12.75">
      <c r="A28" s="1"/>
      <c r="B28" s="25"/>
      <c r="C28" s="18"/>
      <c r="D28" s="23" t="s">
        <v>11</v>
      </c>
      <c r="E28" s="31"/>
      <c r="F28" s="145">
        <v>142911.878</v>
      </c>
      <c r="G28" s="145">
        <v>121168.92504999999</v>
      </c>
      <c r="H28" s="145">
        <v>134384.8328</v>
      </c>
    </row>
    <row r="29" spans="1:8" ht="15">
      <c r="A29" s="1"/>
      <c r="B29" s="25" t="s">
        <v>12</v>
      </c>
      <c r="C29" s="8"/>
      <c r="D29" s="20"/>
      <c r="E29" s="21"/>
      <c r="F29" s="145">
        <v>18393</v>
      </c>
      <c r="G29" s="145">
        <v>13109</v>
      </c>
      <c r="H29" s="145">
        <v>16318</v>
      </c>
    </row>
    <row r="30" spans="1:8" ht="15">
      <c r="A30" s="1"/>
      <c r="B30" s="26" t="s">
        <v>97</v>
      </c>
      <c r="C30" s="18"/>
      <c r="D30" s="18"/>
      <c r="E30" s="19"/>
      <c r="F30" s="145">
        <v>34745</v>
      </c>
      <c r="G30" s="145">
        <v>35917.186</v>
      </c>
      <c r="H30" s="145">
        <v>0</v>
      </c>
    </row>
    <row r="31" spans="2:8" ht="12.75">
      <c r="B31" s="10" t="s">
        <v>70</v>
      </c>
      <c r="C31" s="27"/>
      <c r="D31" s="10"/>
      <c r="E31" s="28"/>
      <c r="F31" s="146">
        <f>SUM(F28+F29+F30)</f>
        <v>196049.878</v>
      </c>
      <c r="G31" s="146">
        <f>SUM(G28+G29+G30)</f>
        <v>170195.11105</v>
      </c>
      <c r="H31" s="146">
        <f>SUM(H28+H29+H30)</f>
        <v>150702.8328</v>
      </c>
    </row>
    <row r="32" spans="6:8" ht="12.75">
      <c r="F32" s="141"/>
      <c r="G32" s="141"/>
      <c r="H32" s="141"/>
    </row>
    <row r="33" spans="1:8" ht="12.75">
      <c r="A33" s="1"/>
      <c r="B33" s="2" t="s">
        <v>14</v>
      </c>
      <c r="C33" s="3"/>
      <c r="D33" s="3"/>
      <c r="E33" s="3"/>
      <c r="F33" s="147"/>
      <c r="G33" s="147"/>
      <c r="H33" s="147"/>
    </row>
    <row r="34" spans="1:8" ht="12.75">
      <c r="A34" s="5"/>
      <c r="B34" s="5" t="s">
        <v>2</v>
      </c>
      <c r="C34" s="3"/>
      <c r="D34" s="3"/>
      <c r="E34" s="3"/>
      <c r="F34" s="147"/>
      <c r="G34" s="147"/>
      <c r="H34" s="147"/>
    </row>
    <row r="35" spans="1:23" s="11" customFormat="1" ht="12.75">
      <c r="A35" s="6"/>
      <c r="B35" s="7"/>
      <c r="C35" s="8"/>
      <c r="D35" s="8"/>
      <c r="E35" s="9"/>
      <c r="F35" s="554" t="s">
        <v>3</v>
      </c>
      <c r="G35" s="554"/>
      <c r="H35" s="148" t="s">
        <v>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8" s="6" customFormat="1" ht="15">
      <c r="B36" s="12"/>
      <c r="C36" s="13"/>
      <c r="D36" s="13"/>
      <c r="E36" s="14"/>
      <c r="F36" s="149" t="s">
        <v>5</v>
      </c>
      <c r="G36" s="15" t="s">
        <v>69</v>
      </c>
      <c r="H36" s="149" t="s">
        <v>5</v>
      </c>
    </row>
    <row r="37" spans="1:8" ht="12.75">
      <c r="A37" s="1"/>
      <c r="B37" s="17" t="s">
        <v>6</v>
      </c>
      <c r="C37" s="17"/>
      <c r="D37" s="18"/>
      <c r="E37" s="19"/>
      <c r="F37" s="145">
        <v>6848</v>
      </c>
      <c r="G37" s="145">
        <v>16068.74477</v>
      </c>
      <c r="H37" s="145">
        <v>7843.587199999998</v>
      </c>
    </row>
    <row r="38" spans="1:8" ht="12.75">
      <c r="A38" s="1"/>
      <c r="B38" s="17" t="s">
        <v>7</v>
      </c>
      <c r="C38" s="17"/>
      <c r="D38" s="18"/>
      <c r="E38" s="19"/>
      <c r="F38" s="145">
        <v>7629.322</v>
      </c>
      <c r="G38" s="145">
        <v>8108.044180000002</v>
      </c>
      <c r="H38" s="145">
        <v>7810.8</v>
      </c>
    </row>
    <row r="39" spans="1:8" ht="12.75">
      <c r="A39" s="1"/>
      <c r="B39" s="17" t="s">
        <v>8</v>
      </c>
      <c r="C39" s="17"/>
      <c r="D39" s="20"/>
      <c r="E39" s="21"/>
      <c r="F39" s="145">
        <v>2317</v>
      </c>
      <c r="G39" s="145">
        <v>2713.6180000000004</v>
      </c>
      <c r="H39" s="145">
        <v>1857.78</v>
      </c>
    </row>
    <row r="40" spans="1:8" ht="15">
      <c r="A40" s="1"/>
      <c r="B40" s="17" t="s">
        <v>9</v>
      </c>
      <c r="C40" s="18"/>
      <c r="D40" s="18"/>
      <c r="E40" s="19"/>
      <c r="F40" s="145">
        <v>727</v>
      </c>
      <c r="G40" s="145">
        <v>404</v>
      </c>
      <c r="H40" s="145">
        <v>416</v>
      </c>
    </row>
    <row r="41" spans="1:8" ht="12.75">
      <c r="A41" s="1"/>
      <c r="B41" s="22" t="s">
        <v>10</v>
      </c>
      <c r="C41" s="23"/>
      <c r="D41" s="23"/>
      <c r="E41" s="24"/>
      <c r="F41" s="145">
        <v>1159</v>
      </c>
      <c r="G41" s="145">
        <v>1848</v>
      </c>
      <c r="H41" s="145">
        <v>1243</v>
      </c>
    </row>
    <row r="42" spans="1:8" ht="12.75">
      <c r="A42" s="1"/>
      <c r="B42" s="25" t="s">
        <v>67</v>
      </c>
      <c r="C42" s="18"/>
      <c r="D42" s="18"/>
      <c r="E42" s="19"/>
      <c r="F42" s="145">
        <v>0</v>
      </c>
      <c r="G42" s="145">
        <v>0</v>
      </c>
      <c r="H42" s="145">
        <v>0</v>
      </c>
    </row>
    <row r="43" spans="1:8" ht="12.75">
      <c r="A43" s="1"/>
      <c r="B43" s="25"/>
      <c r="C43" s="18"/>
      <c r="D43" s="18" t="s">
        <v>11</v>
      </c>
      <c r="E43" s="32"/>
      <c r="F43" s="145">
        <v>18680.322</v>
      </c>
      <c r="G43" s="145">
        <v>29142.406950000004</v>
      </c>
      <c r="H43" s="145">
        <v>19171.167199999996</v>
      </c>
    </row>
    <row r="44" spans="1:8" ht="15">
      <c r="A44" s="1"/>
      <c r="B44" s="25" t="s">
        <v>12</v>
      </c>
      <c r="C44" s="8"/>
      <c r="D44" s="20"/>
      <c r="E44" s="21"/>
      <c r="F44" s="145">
        <v>11385</v>
      </c>
      <c r="G44" s="145">
        <v>12102</v>
      </c>
      <c r="H44" s="145">
        <v>19719</v>
      </c>
    </row>
    <row r="45" spans="1:8" ht="15">
      <c r="A45" s="1"/>
      <c r="B45" s="26" t="s">
        <v>97</v>
      </c>
      <c r="C45" s="18"/>
      <c r="D45" s="18"/>
      <c r="E45" s="19"/>
      <c r="F45" s="145">
        <v>0</v>
      </c>
      <c r="G45" s="145">
        <v>0</v>
      </c>
      <c r="H45" s="145">
        <v>0</v>
      </c>
    </row>
    <row r="46" spans="2:8" ht="12.75">
      <c r="B46" s="10" t="s">
        <v>70</v>
      </c>
      <c r="C46" s="27"/>
      <c r="D46" s="10"/>
      <c r="E46" s="28"/>
      <c r="F46" s="146">
        <f>SUM(F43+F44+F45)</f>
        <v>30065.322</v>
      </c>
      <c r="G46" s="146">
        <f>SUM(G43+G44+G45)</f>
        <v>41244.406950000004</v>
      </c>
      <c r="H46" s="146">
        <f>SUM(H43+H44+H45)</f>
        <v>38890.167199999996</v>
      </c>
    </row>
    <row r="47" spans="2:8" ht="12.75">
      <c r="B47" s="33"/>
      <c r="C47" s="34"/>
      <c r="D47" s="33"/>
      <c r="E47" s="35"/>
      <c r="F47" s="36"/>
      <c r="G47" s="36"/>
      <c r="H47" s="36"/>
    </row>
    <row r="48" spans="1:5" ht="15">
      <c r="A48" s="37">
        <v>1</v>
      </c>
      <c r="C48" s="150" t="s">
        <v>78</v>
      </c>
      <c r="E48" s="29"/>
    </row>
    <row r="49" spans="1:5" ht="15">
      <c r="A49" s="37">
        <v>2</v>
      </c>
      <c r="C49" s="150" t="s">
        <v>74</v>
      </c>
      <c r="E49" s="29"/>
    </row>
    <row r="50" spans="1:5" ht="15">
      <c r="A50" s="37">
        <v>3</v>
      </c>
      <c r="C50" s="150" t="s">
        <v>15</v>
      </c>
      <c r="E50" s="29"/>
    </row>
    <row r="51" ht="12.75">
      <c r="C51" s="150" t="s">
        <v>16</v>
      </c>
    </row>
    <row r="52" spans="1:5" ht="15">
      <c r="A52" s="37">
        <v>4</v>
      </c>
      <c r="C52" s="150" t="s">
        <v>98</v>
      </c>
      <c r="E52" s="38"/>
    </row>
    <row r="53" ht="12.75">
      <c r="C53" s="150" t="s">
        <v>99</v>
      </c>
    </row>
  </sheetData>
  <mergeCells count="3">
    <mergeCell ref="F5:G5"/>
    <mergeCell ref="F20:G20"/>
    <mergeCell ref="F35:G35"/>
  </mergeCells>
  <printOptions horizontalCentered="1"/>
  <pageMargins left="0.61" right="0.5" top="1" bottom="0.75" header="0.5" footer="0.5"/>
  <pageSetup firstPageNumber="6" useFirstPageNumber="1" fitToHeight="1" fitToWidth="1" horizontalDpi="300" verticalDpi="300" orientation="portrait" scale="96" r:id="rId1"/>
  <headerFooter alignWithMargins="0">
    <oddHeader>&amp;C&amp;"Times New Roman,Italic"Pacific Gas and Electric Company Energy Efficiency Programs Annual Report - May 2001&amp;"Arial,Regular"
______________________________________________________________________________________&amp;R
</oddHeader>
    <oddFooter>&amp;C&amp;"Times New Roman,Italic"_____________________________________________________________________________________
&amp;"Times New Roman,Regular"&amp;8 1 -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1" width="3.140625" style="279" customWidth="1"/>
    <col min="2" max="2" width="3.140625" style="253" customWidth="1"/>
    <col min="3" max="3" width="3.00390625" style="253" customWidth="1"/>
    <col min="4" max="4" width="3.8515625" style="253" customWidth="1"/>
    <col min="5" max="5" width="25.00390625" style="253" customWidth="1"/>
    <col min="6" max="6" width="26.140625" style="402" customWidth="1"/>
    <col min="7" max="7" width="26.140625" style="456" customWidth="1"/>
    <col min="8" max="10" width="9.140625" style="253" customWidth="1"/>
    <col min="11" max="11" width="3.00390625" style="253" hidden="1" customWidth="1" outlineLevel="1"/>
    <col min="12" max="12" width="3.28125" style="253" hidden="1" customWidth="1" outlineLevel="1"/>
    <col min="13" max="13" width="3.8515625" style="253" hidden="1" customWidth="1" outlineLevel="1"/>
    <col min="14" max="14" width="36.7109375" style="253" hidden="1" customWidth="1" outlineLevel="1"/>
    <col min="15" max="17" width="15.421875" style="253" hidden="1" customWidth="1" outlineLevel="1"/>
    <col min="18" max="18" width="16.140625" style="253" hidden="1" customWidth="1" outlineLevel="1"/>
    <col min="19" max="20" width="14.57421875" style="253" hidden="1" customWidth="1" outlineLevel="1"/>
    <col min="21" max="21" width="13.7109375" style="253" hidden="1" customWidth="1" outlineLevel="1"/>
    <col min="22" max="22" width="15.140625" style="253" hidden="1" customWidth="1" outlineLevel="1"/>
    <col min="23" max="23" width="9.140625" style="253" customWidth="1" collapsed="1"/>
    <col min="24" max="16384" width="9.140625" style="253" customWidth="1"/>
  </cols>
  <sheetData>
    <row r="1" spans="1:10" ht="12.75">
      <c r="A1" s="253"/>
      <c r="B1" s="306" t="s">
        <v>195</v>
      </c>
      <c r="C1" s="306"/>
      <c r="D1" s="306"/>
      <c r="E1" s="306"/>
      <c r="F1" s="306"/>
      <c r="G1" s="306"/>
      <c r="J1" s="5"/>
    </row>
    <row r="2" spans="1:10" ht="12.75">
      <c r="A2" s="253"/>
      <c r="B2" s="306" t="s">
        <v>175</v>
      </c>
      <c r="C2" s="306"/>
      <c r="D2" s="306"/>
      <c r="E2" s="306"/>
      <c r="F2" s="306"/>
      <c r="G2" s="306"/>
      <c r="J2" s="5"/>
    </row>
    <row r="3" spans="1:10" ht="12.75">
      <c r="A3" s="253"/>
      <c r="B3" s="306" t="s">
        <v>59</v>
      </c>
      <c r="C3" s="306"/>
      <c r="D3" s="306"/>
      <c r="E3" s="306"/>
      <c r="F3" s="306"/>
      <c r="G3" s="306"/>
      <c r="J3" s="5"/>
    </row>
    <row r="4" spans="1:10" ht="12.75">
      <c r="A4" s="253"/>
      <c r="B4" s="306" t="s">
        <v>130</v>
      </c>
      <c r="C4" s="306"/>
      <c r="D4" s="306"/>
      <c r="E4" s="306"/>
      <c r="F4" s="306"/>
      <c r="G4" s="306"/>
      <c r="J4" s="279"/>
    </row>
    <row r="5" spans="1:10" ht="12.75">
      <c r="A5" s="2"/>
      <c r="B5" s="3"/>
      <c r="C5" s="3"/>
      <c r="D5" s="3"/>
      <c r="E5" s="3"/>
      <c r="F5" s="4"/>
      <c r="G5" s="437"/>
      <c r="J5" s="279"/>
    </row>
    <row r="6" spans="1:22" ht="15">
      <c r="A6" s="5"/>
      <c r="B6" s="357"/>
      <c r="C6" s="308"/>
      <c r="D6" s="308"/>
      <c r="E6" s="308"/>
      <c r="F6" s="438" t="s">
        <v>131</v>
      </c>
      <c r="G6" s="438" t="s">
        <v>117</v>
      </c>
      <c r="J6" s="279"/>
      <c r="K6" s="3"/>
      <c r="L6" s="3"/>
      <c r="M6" s="3"/>
      <c r="N6" s="3"/>
      <c r="O6" s="362" t="s">
        <v>176</v>
      </c>
      <c r="P6" s="363"/>
      <c r="Q6" s="363"/>
      <c r="R6" s="364"/>
      <c r="S6" s="362" t="s">
        <v>177</v>
      </c>
      <c r="T6" s="363"/>
      <c r="U6" s="363"/>
      <c r="V6" s="364"/>
    </row>
    <row r="7" spans="1:22" s="11" customFormat="1" ht="15.75" customHeight="1">
      <c r="A7" s="279"/>
      <c r="B7" s="365"/>
      <c r="C7" s="366"/>
      <c r="D7" s="366"/>
      <c r="E7" s="366"/>
      <c r="F7" s="439" t="s">
        <v>132</v>
      </c>
      <c r="G7" s="439" t="s">
        <v>132</v>
      </c>
      <c r="J7" s="279"/>
      <c r="K7" s="254"/>
      <c r="L7" s="255"/>
      <c r="M7" s="255"/>
      <c r="N7" s="255"/>
      <c r="O7" s="370" t="s">
        <v>178</v>
      </c>
      <c r="P7" s="370" t="s">
        <v>179</v>
      </c>
      <c r="Q7" s="370" t="s">
        <v>180</v>
      </c>
      <c r="R7" s="370" t="s">
        <v>205</v>
      </c>
      <c r="S7" s="371" t="s">
        <v>183</v>
      </c>
      <c r="T7" s="371" t="s">
        <v>184</v>
      </c>
      <c r="U7" s="371" t="s">
        <v>196</v>
      </c>
      <c r="V7" s="371" t="s">
        <v>197</v>
      </c>
    </row>
    <row r="8" spans="1:22" ht="12.75">
      <c r="A8" s="253"/>
      <c r="B8" s="372" t="s">
        <v>61</v>
      </c>
      <c r="C8" s="255"/>
      <c r="D8" s="255"/>
      <c r="E8" s="373"/>
      <c r="F8" s="440">
        <v>-10.361968294</v>
      </c>
      <c r="G8" s="440">
        <v>-6.42</v>
      </c>
      <c r="I8" s="441"/>
      <c r="J8" s="279"/>
      <c r="K8" s="372" t="s">
        <v>61</v>
      </c>
      <c r="L8" s="255"/>
      <c r="M8" s="255"/>
      <c r="N8" s="375"/>
      <c r="O8" s="376">
        <v>0</v>
      </c>
      <c r="P8" s="376">
        <v>10361.968293999998</v>
      </c>
      <c r="Q8" s="376">
        <v>0</v>
      </c>
      <c r="R8" s="376">
        <v>10361.968293999998</v>
      </c>
      <c r="S8" s="376">
        <v>0</v>
      </c>
      <c r="T8" s="376">
        <v>6420</v>
      </c>
      <c r="U8" s="376">
        <v>0</v>
      </c>
      <c r="V8" s="376">
        <v>6420</v>
      </c>
    </row>
    <row r="9" spans="2:22" ht="12.75" hidden="1" outlineLevel="1">
      <c r="B9" s="313" t="s">
        <v>149</v>
      </c>
      <c r="C9" s="294"/>
      <c r="D9" s="294"/>
      <c r="E9" s="378"/>
      <c r="F9" s="379"/>
      <c r="G9" s="442"/>
      <c r="I9" s="441"/>
      <c r="J9" s="279"/>
      <c r="K9" s="313" t="s">
        <v>149</v>
      </c>
      <c r="L9" s="294"/>
      <c r="M9" s="294"/>
      <c r="N9" s="295"/>
      <c r="O9" s="381"/>
      <c r="P9" s="295"/>
      <c r="Q9" s="381"/>
      <c r="R9" s="378"/>
      <c r="S9" s="382"/>
      <c r="T9" s="382"/>
      <c r="U9" s="382"/>
      <c r="V9" s="382"/>
    </row>
    <row r="10" spans="2:22" ht="12.75" hidden="1" outlineLevel="1">
      <c r="B10" s="313"/>
      <c r="C10" s="294" t="s">
        <v>150</v>
      </c>
      <c r="D10" s="294"/>
      <c r="E10" s="378"/>
      <c r="F10" s="443">
        <v>-1.0224445375</v>
      </c>
      <c r="G10" s="444">
        <v>-0.3424</v>
      </c>
      <c r="I10" s="441"/>
      <c r="J10" s="279"/>
      <c r="K10" s="313"/>
      <c r="L10" s="294" t="s">
        <v>150</v>
      </c>
      <c r="M10" s="294"/>
      <c r="N10" s="295"/>
      <c r="O10" s="387">
        <v>0</v>
      </c>
      <c r="P10" s="388">
        <v>1022.4445375</v>
      </c>
      <c r="Q10" s="387">
        <v>0</v>
      </c>
      <c r="R10" s="389">
        <v>1022.4445375</v>
      </c>
      <c r="S10" s="390">
        <v>0</v>
      </c>
      <c r="T10" s="390">
        <v>342.4</v>
      </c>
      <c r="U10" s="390">
        <v>0</v>
      </c>
      <c r="V10" s="390">
        <v>342.4</v>
      </c>
    </row>
    <row r="11" spans="2:22" ht="12.75" hidden="1" outlineLevel="1">
      <c r="B11" s="313" t="s">
        <v>151</v>
      </c>
      <c r="C11" s="294"/>
      <c r="D11" s="294"/>
      <c r="E11" s="378"/>
      <c r="F11" s="443"/>
      <c r="G11" s="444"/>
      <c r="I11" s="441"/>
      <c r="J11" s="279"/>
      <c r="K11" s="313" t="s">
        <v>151</v>
      </c>
      <c r="L11" s="294"/>
      <c r="M11" s="294"/>
      <c r="N11" s="295"/>
      <c r="O11" s="381"/>
      <c r="P11" s="295"/>
      <c r="Q11" s="381"/>
      <c r="R11" s="378"/>
      <c r="S11" s="390"/>
      <c r="T11" s="390"/>
      <c r="U11" s="390"/>
      <c r="V11" s="390"/>
    </row>
    <row r="12" spans="2:22" ht="12.75" hidden="1" outlineLevel="1">
      <c r="B12" s="313"/>
      <c r="C12" s="294" t="s">
        <v>152</v>
      </c>
      <c r="D12" s="294"/>
      <c r="E12" s="378"/>
      <c r="F12" s="443">
        <v>-2.008031</v>
      </c>
      <c r="G12" s="444">
        <v>-0.856</v>
      </c>
      <c r="I12" s="441"/>
      <c r="J12" s="279"/>
      <c r="K12" s="313"/>
      <c r="L12" s="294" t="s">
        <v>152</v>
      </c>
      <c r="M12" s="294"/>
      <c r="N12" s="295"/>
      <c r="O12" s="387">
        <v>0</v>
      </c>
      <c r="P12" s="388">
        <v>2008.031</v>
      </c>
      <c r="Q12" s="387">
        <v>0</v>
      </c>
      <c r="R12" s="389">
        <v>2008.031</v>
      </c>
      <c r="S12" s="390">
        <v>0</v>
      </c>
      <c r="T12" s="390">
        <v>856</v>
      </c>
      <c r="U12" s="390">
        <v>0</v>
      </c>
      <c r="V12" s="390">
        <v>856</v>
      </c>
    </row>
    <row r="13" spans="2:22" ht="12.75" hidden="1" outlineLevel="1">
      <c r="B13" s="313" t="s">
        <v>153</v>
      </c>
      <c r="C13" s="294"/>
      <c r="D13" s="294"/>
      <c r="E13" s="378"/>
      <c r="F13" s="443"/>
      <c r="G13" s="444"/>
      <c r="I13" s="441"/>
      <c r="J13" s="279"/>
      <c r="K13" s="313" t="s">
        <v>153</v>
      </c>
      <c r="L13" s="294"/>
      <c r="M13" s="294"/>
      <c r="N13" s="295"/>
      <c r="O13" s="381"/>
      <c r="P13" s="295"/>
      <c r="Q13" s="381"/>
      <c r="R13" s="378"/>
      <c r="S13" s="390"/>
      <c r="T13" s="390"/>
      <c r="U13" s="390"/>
      <c r="V13" s="390"/>
    </row>
    <row r="14" spans="2:22" ht="12.75" hidden="1" outlineLevel="1">
      <c r="B14" s="313"/>
      <c r="C14" s="294" t="s">
        <v>152</v>
      </c>
      <c r="D14" s="294"/>
      <c r="E14" s="378"/>
      <c r="F14" s="443">
        <v>-2.9765262565</v>
      </c>
      <c r="G14" s="444">
        <v>-0.9309</v>
      </c>
      <c r="I14" s="441"/>
      <c r="J14" s="279"/>
      <c r="K14" s="313"/>
      <c r="L14" s="294" t="s">
        <v>152</v>
      </c>
      <c r="M14" s="294"/>
      <c r="N14" s="295"/>
      <c r="O14" s="387">
        <v>0</v>
      </c>
      <c r="P14" s="388">
        <v>2976.5262565000003</v>
      </c>
      <c r="Q14" s="387">
        <v>0</v>
      </c>
      <c r="R14" s="389">
        <v>2976.5262565000003</v>
      </c>
      <c r="S14" s="390">
        <v>0</v>
      </c>
      <c r="T14" s="390">
        <v>930.9</v>
      </c>
      <c r="U14" s="390">
        <v>0</v>
      </c>
      <c r="V14" s="390">
        <v>930.9</v>
      </c>
    </row>
    <row r="15" spans="2:22" ht="12.75" hidden="1" outlineLevel="1">
      <c r="B15" s="313"/>
      <c r="C15" s="392" t="s">
        <v>154</v>
      </c>
      <c r="D15" s="294"/>
      <c r="E15" s="378"/>
      <c r="F15" s="443">
        <v>-0.008683</v>
      </c>
      <c r="G15" s="444"/>
      <c r="I15" s="441"/>
      <c r="J15" s="279"/>
      <c r="K15" s="313"/>
      <c r="L15" s="392" t="s">
        <v>154</v>
      </c>
      <c r="M15" s="294"/>
      <c r="N15" s="295"/>
      <c r="O15" s="387">
        <v>0</v>
      </c>
      <c r="P15" s="388">
        <v>8.683</v>
      </c>
      <c r="Q15" s="387">
        <v>0</v>
      </c>
      <c r="R15" s="389">
        <v>8.683</v>
      </c>
      <c r="S15" s="390"/>
      <c r="T15" s="390"/>
      <c r="U15" s="390"/>
      <c r="V15" s="390"/>
    </row>
    <row r="16" spans="2:22" ht="12.75" hidden="1" outlineLevel="1">
      <c r="B16" s="313" t="s">
        <v>155</v>
      </c>
      <c r="C16" s="294"/>
      <c r="D16" s="294"/>
      <c r="E16" s="378"/>
      <c r="F16" s="443"/>
      <c r="G16" s="444"/>
      <c r="I16" s="441"/>
      <c r="J16" s="279"/>
      <c r="K16" s="313" t="s">
        <v>155</v>
      </c>
      <c r="L16" s="294"/>
      <c r="M16" s="294"/>
      <c r="N16" s="295"/>
      <c r="O16" s="381"/>
      <c r="P16" s="295"/>
      <c r="Q16" s="381"/>
      <c r="R16" s="378"/>
      <c r="S16" s="390"/>
      <c r="T16" s="390"/>
      <c r="U16" s="390"/>
      <c r="V16" s="390"/>
    </row>
    <row r="17" spans="2:22" ht="12.75" hidden="1" outlineLevel="1">
      <c r="B17" s="365"/>
      <c r="C17" s="366" t="s">
        <v>156</v>
      </c>
      <c r="D17" s="366"/>
      <c r="E17" s="393"/>
      <c r="F17" s="445">
        <v>-4.346283499999999</v>
      </c>
      <c r="G17" s="446">
        <v>-4.2907</v>
      </c>
      <c r="I17" s="441"/>
      <c r="J17" s="279"/>
      <c r="K17" s="365"/>
      <c r="L17" s="366" t="s">
        <v>156</v>
      </c>
      <c r="M17" s="366"/>
      <c r="N17" s="396"/>
      <c r="O17" s="397">
        <v>0</v>
      </c>
      <c r="P17" s="398">
        <v>4346.2835</v>
      </c>
      <c r="Q17" s="397">
        <v>0</v>
      </c>
      <c r="R17" s="399">
        <v>4346.2835</v>
      </c>
      <c r="S17" s="400">
        <v>0</v>
      </c>
      <c r="T17" s="390">
        <v>4290.7</v>
      </c>
      <c r="U17" s="400">
        <v>0</v>
      </c>
      <c r="V17" s="390">
        <v>4290.7</v>
      </c>
    </row>
    <row r="18" spans="2:22" ht="12.75" collapsed="1">
      <c r="B18" s="372" t="s">
        <v>64</v>
      </c>
      <c r="C18" s="255"/>
      <c r="D18" s="255"/>
      <c r="E18" s="375"/>
      <c r="F18" s="447">
        <v>1.716156530397002</v>
      </c>
      <c r="G18" s="447">
        <v>2.436681613554046</v>
      </c>
      <c r="I18" s="441"/>
      <c r="J18" s="279"/>
      <c r="K18" s="283" t="s">
        <v>64</v>
      </c>
      <c r="L18" s="294"/>
      <c r="M18" s="294"/>
      <c r="N18" s="295"/>
      <c r="O18" s="376">
        <v>6906.606530397002</v>
      </c>
      <c r="P18" s="376">
        <v>2990.148</v>
      </c>
      <c r="Q18" s="376">
        <v>6906.606530397002</v>
      </c>
      <c r="R18" s="376">
        <v>5190.45</v>
      </c>
      <c r="S18" s="376">
        <v>6461.046613554046</v>
      </c>
      <c r="T18" s="376">
        <v>4024.3650000000007</v>
      </c>
      <c r="U18" s="376">
        <v>6461.046613554046</v>
      </c>
      <c r="V18" s="376">
        <v>4024.3650000000007</v>
      </c>
    </row>
    <row r="19" spans="2:22" ht="12.75" hidden="1" outlineLevel="1">
      <c r="B19" s="313" t="s">
        <v>155</v>
      </c>
      <c r="C19" s="294"/>
      <c r="D19" s="294"/>
      <c r="E19" s="295"/>
      <c r="F19" s="249"/>
      <c r="G19" s="442"/>
      <c r="I19" s="441"/>
      <c r="J19" s="279"/>
      <c r="K19" s="313" t="s">
        <v>155</v>
      </c>
      <c r="L19" s="294"/>
      <c r="M19" s="294"/>
      <c r="N19" s="295"/>
      <c r="O19" s="381"/>
      <c r="P19" s="295"/>
      <c r="Q19" s="381"/>
      <c r="R19" s="295"/>
      <c r="S19" s="382"/>
      <c r="T19" s="390"/>
      <c r="U19" s="382"/>
      <c r="V19" s="390"/>
    </row>
    <row r="20" spans="2:22" ht="12.75" hidden="1" outlineLevel="1">
      <c r="B20" s="313"/>
      <c r="C20" s="294" t="s">
        <v>171</v>
      </c>
      <c r="D20" s="294"/>
      <c r="E20" s="295"/>
      <c r="F20" s="448">
        <v>1.716156530397002</v>
      </c>
      <c r="G20" s="442"/>
      <c r="I20" s="441"/>
      <c r="J20" s="279"/>
      <c r="K20" s="313"/>
      <c r="L20" s="294" t="s">
        <v>171</v>
      </c>
      <c r="M20" s="294"/>
      <c r="N20" s="295"/>
      <c r="O20" s="387">
        <v>6906.606530397002</v>
      </c>
      <c r="P20" s="388">
        <v>2990.148</v>
      </c>
      <c r="Q20" s="387">
        <v>6906.606530397002</v>
      </c>
      <c r="R20" s="388">
        <v>5190.45</v>
      </c>
      <c r="S20" s="382"/>
      <c r="T20" s="390"/>
      <c r="U20" s="382"/>
      <c r="V20" s="390"/>
    </row>
    <row r="21" spans="2:22" ht="12.75" hidden="1" outlineLevel="1">
      <c r="B21" s="365"/>
      <c r="C21" s="366" t="s">
        <v>158</v>
      </c>
      <c r="D21" s="403"/>
      <c r="E21" s="403"/>
      <c r="F21" s="404"/>
      <c r="G21" s="446">
        <v>2.436681613554046</v>
      </c>
      <c r="I21" s="441"/>
      <c r="J21" s="279"/>
      <c r="K21" s="365"/>
      <c r="L21" s="366" t="s">
        <v>158</v>
      </c>
      <c r="M21" s="403"/>
      <c r="N21" s="403"/>
      <c r="O21" s="405"/>
      <c r="P21" s="403"/>
      <c r="Q21" s="405"/>
      <c r="R21" s="403"/>
      <c r="S21" s="400">
        <v>6461.046613554046</v>
      </c>
      <c r="T21" s="390">
        <v>4024.3650000000007</v>
      </c>
      <c r="U21" s="400">
        <v>6461.046613554046</v>
      </c>
      <c r="V21" s="390">
        <v>4024.3650000000007</v>
      </c>
    </row>
    <row r="22" spans="2:22" ht="12.75" collapsed="1">
      <c r="B22" s="372" t="s">
        <v>62</v>
      </c>
      <c r="C22" s="406"/>
      <c r="D22" s="406"/>
      <c r="E22" s="449"/>
      <c r="F22" s="447">
        <v>-15.040159984773226</v>
      </c>
      <c r="G22" s="447">
        <v>3.3710828147567864</v>
      </c>
      <c r="I22" s="441"/>
      <c r="J22" s="279"/>
      <c r="K22" s="372" t="s">
        <v>62</v>
      </c>
      <c r="L22" s="406"/>
      <c r="M22" s="406"/>
      <c r="N22" s="407"/>
      <c r="O22" s="376">
        <v>13769.341097688324</v>
      </c>
      <c r="P22" s="376">
        <v>15219.2256227</v>
      </c>
      <c r="Q22" s="376">
        <v>13769.341097688324</v>
      </c>
      <c r="R22" s="376">
        <v>28809.501082461553</v>
      </c>
      <c r="S22" s="376">
        <v>55552.50261494307</v>
      </c>
      <c r="T22" s="376">
        <v>52181.41980018628</v>
      </c>
      <c r="U22" s="376">
        <v>72489.05562539153</v>
      </c>
      <c r="V22" s="376">
        <v>60032.65980018629</v>
      </c>
    </row>
    <row r="23" spans="2:22" ht="12.75">
      <c r="B23" s="313" t="s">
        <v>94</v>
      </c>
      <c r="C23" s="274"/>
      <c r="D23" s="274"/>
      <c r="E23" s="450"/>
      <c r="F23" s="440"/>
      <c r="G23" s="440"/>
      <c r="I23" s="441"/>
      <c r="J23" s="279"/>
      <c r="K23" s="313" t="s">
        <v>94</v>
      </c>
      <c r="L23" s="274"/>
      <c r="M23" s="274"/>
      <c r="N23" s="408"/>
      <c r="O23" s="411"/>
      <c r="P23" s="408"/>
      <c r="Q23" s="411"/>
      <c r="R23" s="408"/>
      <c r="S23" s="412"/>
      <c r="T23" s="412"/>
      <c r="U23" s="412"/>
      <c r="V23" s="412"/>
    </row>
    <row r="24" spans="2:22" ht="12.75">
      <c r="B24" s="313" t="s">
        <v>95</v>
      </c>
      <c r="C24" s="274"/>
      <c r="D24" s="274"/>
      <c r="E24" s="450"/>
      <c r="F24" s="442">
        <v>-15.040159984773226</v>
      </c>
      <c r="G24" s="442">
        <v>3.3710828147567864</v>
      </c>
      <c r="I24" s="441"/>
      <c r="J24" s="279"/>
      <c r="K24" s="313" t="s">
        <v>95</v>
      </c>
      <c r="L24" s="274"/>
      <c r="M24" s="274"/>
      <c r="N24" s="408"/>
      <c r="O24" s="415">
        <v>13769.341097688324</v>
      </c>
      <c r="P24" s="415">
        <v>15219.2256227</v>
      </c>
      <c r="Q24" s="415">
        <v>13769.341097688324</v>
      </c>
      <c r="R24" s="415">
        <v>28809.501082461553</v>
      </c>
      <c r="S24" s="415">
        <v>55552.50261494307</v>
      </c>
      <c r="T24" s="415">
        <v>52181.41980018628</v>
      </c>
      <c r="U24" s="415">
        <v>72489.05562539153</v>
      </c>
      <c r="V24" s="415">
        <v>60032.65980018629</v>
      </c>
    </row>
    <row r="25" spans="2:22" ht="12.75" hidden="1" outlineLevel="1" collapsed="1">
      <c r="B25" s="313"/>
      <c r="C25" s="294" t="s">
        <v>153</v>
      </c>
      <c r="D25" s="284"/>
      <c r="E25" s="450"/>
      <c r="F25" s="451"/>
      <c r="G25" s="444"/>
      <c r="I25" s="441"/>
      <c r="J25" s="279"/>
      <c r="K25" s="313"/>
      <c r="L25" s="294" t="s">
        <v>153</v>
      </c>
      <c r="M25" s="284"/>
      <c r="N25" s="408"/>
      <c r="O25" s="416"/>
      <c r="P25" s="417"/>
      <c r="Q25" s="416"/>
      <c r="R25" s="417"/>
      <c r="S25" s="418"/>
      <c r="T25" s="412"/>
      <c r="U25" s="418"/>
      <c r="V25" s="412"/>
    </row>
    <row r="26" spans="2:22" ht="12.75" hidden="1" outlineLevel="1">
      <c r="B26" s="313"/>
      <c r="C26" s="274"/>
      <c r="D26" s="294" t="s">
        <v>159</v>
      </c>
      <c r="E26" s="450"/>
      <c r="F26" s="443">
        <v>-4.477725976450253</v>
      </c>
      <c r="G26" s="444">
        <v>1.9225539958614737</v>
      </c>
      <c r="I26" s="441"/>
      <c r="J26" s="279"/>
      <c r="K26" s="313"/>
      <c r="L26" s="274"/>
      <c r="M26" s="294" t="s">
        <v>159</v>
      </c>
      <c r="N26" s="408"/>
      <c r="O26" s="419">
        <v>1794.2512962497474</v>
      </c>
      <c r="P26" s="420">
        <v>3256.2616227</v>
      </c>
      <c r="Q26" s="419">
        <v>1794.2512962497474</v>
      </c>
      <c r="R26" s="420">
        <v>6271.9772727</v>
      </c>
      <c r="S26" s="390">
        <v>10805.253995861474</v>
      </c>
      <c r="T26" s="390">
        <v>8882.7</v>
      </c>
      <c r="U26" s="390">
        <v>27741.807006309933</v>
      </c>
      <c r="V26" s="390">
        <v>16733.94</v>
      </c>
    </row>
    <row r="27" spans="1:22" s="279" customFormat="1" ht="12.75" hidden="1" outlineLevel="1">
      <c r="A27" s="253"/>
      <c r="B27" s="313"/>
      <c r="C27" s="294" t="s">
        <v>155</v>
      </c>
      <c r="D27" s="294"/>
      <c r="E27" s="284"/>
      <c r="F27" s="443"/>
      <c r="G27" s="444"/>
      <c r="I27" s="441"/>
      <c r="K27" s="313"/>
      <c r="L27" s="294" t="s">
        <v>155</v>
      </c>
      <c r="M27" s="294"/>
      <c r="N27" s="274"/>
      <c r="O27" s="422"/>
      <c r="P27" s="253"/>
      <c r="Q27" s="422"/>
      <c r="R27" s="253"/>
      <c r="S27" s="390"/>
      <c r="T27" s="251"/>
      <c r="U27" s="390"/>
      <c r="V27" s="251"/>
    </row>
    <row r="28" spans="1:22" s="279" customFormat="1" ht="12.75" hidden="1" outlineLevel="1">
      <c r="A28" s="253"/>
      <c r="B28" s="313"/>
      <c r="C28" s="274"/>
      <c r="D28" s="294" t="s">
        <v>172</v>
      </c>
      <c r="E28" s="284"/>
      <c r="F28" s="443">
        <v>-10.562434008322974</v>
      </c>
      <c r="G28" s="444">
        <v>1.4485288188953127</v>
      </c>
      <c r="I28" s="441"/>
      <c r="K28" s="313"/>
      <c r="L28" s="274"/>
      <c r="M28" s="294" t="s">
        <v>172</v>
      </c>
      <c r="N28" s="274"/>
      <c r="O28" s="419">
        <v>11975.089801438577</v>
      </c>
      <c r="P28" s="423">
        <v>11962.964</v>
      </c>
      <c r="Q28" s="419">
        <v>11975.089801438577</v>
      </c>
      <c r="R28" s="423">
        <v>22537.52380976155</v>
      </c>
      <c r="S28" s="390">
        <v>44747.2486190816</v>
      </c>
      <c r="T28" s="390">
        <v>43298.719800186285</v>
      </c>
      <c r="U28" s="390">
        <v>44747.2486190816</v>
      </c>
      <c r="V28" s="390">
        <v>43298.719800186285</v>
      </c>
    </row>
    <row r="29" spans="2:22" s="279" customFormat="1" ht="12.75" collapsed="1">
      <c r="B29" s="365" t="s">
        <v>96</v>
      </c>
      <c r="C29" s="265"/>
      <c r="D29" s="265"/>
      <c r="E29" s="367"/>
      <c r="F29" s="452"/>
      <c r="G29" s="453"/>
      <c r="I29" s="441"/>
      <c r="K29" s="365" t="s">
        <v>96</v>
      </c>
      <c r="L29" s="274"/>
      <c r="M29" s="265"/>
      <c r="N29" s="366"/>
      <c r="O29" s="426"/>
      <c r="P29" s="366"/>
      <c r="Q29" s="426"/>
      <c r="R29" s="366"/>
      <c r="S29" s="400"/>
      <c r="T29" s="400"/>
      <c r="U29" s="400"/>
      <c r="V29" s="400"/>
    </row>
    <row r="30" spans="2:22" s="279" customFormat="1" ht="15" customHeight="1">
      <c r="B30" s="372" t="s">
        <v>63</v>
      </c>
      <c r="C30" s="255"/>
      <c r="D30" s="255"/>
      <c r="E30" s="256"/>
      <c r="F30" s="447">
        <v>-19.316786066991934</v>
      </c>
      <c r="G30" s="447">
        <v>29.278822033352213</v>
      </c>
      <c r="I30" s="441"/>
      <c r="K30" s="372" t="s">
        <v>63</v>
      </c>
      <c r="L30" s="255"/>
      <c r="M30" s="255"/>
      <c r="N30" s="255"/>
      <c r="O30" s="376">
        <v>17367.202081308063</v>
      </c>
      <c r="P30" s="376">
        <v>21679.4242983</v>
      </c>
      <c r="Q30" s="376">
        <v>17367.202081308063</v>
      </c>
      <c r="R30" s="376">
        <v>36683.98814829999</v>
      </c>
      <c r="S30" s="376">
        <v>88162.88383335221</v>
      </c>
      <c r="T30" s="376">
        <v>58884.0618</v>
      </c>
      <c r="U30" s="376">
        <v>141124.9623382864</v>
      </c>
      <c r="V30" s="376">
        <v>82389.78180000001</v>
      </c>
    </row>
    <row r="31" spans="2:22" s="279" customFormat="1" ht="12.75">
      <c r="B31" s="313" t="s">
        <v>92</v>
      </c>
      <c r="C31" s="294"/>
      <c r="D31" s="294"/>
      <c r="E31" s="427"/>
      <c r="F31" s="442">
        <v>-5.95261430313571</v>
      </c>
      <c r="G31" s="442">
        <v>-0.8787718312963473</v>
      </c>
      <c r="I31" s="441"/>
      <c r="K31" s="313" t="s">
        <v>92</v>
      </c>
      <c r="L31" s="294"/>
      <c r="M31" s="294"/>
      <c r="N31" s="294"/>
      <c r="O31" s="251">
        <v>6775.21603336429</v>
      </c>
      <c r="P31" s="251">
        <v>6402.730336500001</v>
      </c>
      <c r="Q31" s="251">
        <v>6775.21603336429</v>
      </c>
      <c r="R31" s="251">
        <v>12727.8303365</v>
      </c>
      <c r="S31" s="251">
        <v>12045.433168703656</v>
      </c>
      <c r="T31" s="251">
        <v>12924.205000000004</v>
      </c>
      <c r="U31" s="251">
        <v>12045.433168703656</v>
      </c>
      <c r="V31" s="251">
        <v>12924.205000000004</v>
      </c>
    </row>
    <row r="32" spans="2:22" s="279" customFormat="1" ht="12.75" hidden="1" outlineLevel="1" collapsed="1">
      <c r="B32" s="313"/>
      <c r="C32" s="294" t="s">
        <v>149</v>
      </c>
      <c r="D32" s="427"/>
      <c r="E32" s="427"/>
      <c r="F32" s="443"/>
      <c r="G32" s="442"/>
      <c r="I32" s="441"/>
      <c r="K32" s="313"/>
      <c r="L32" s="294" t="s">
        <v>149</v>
      </c>
      <c r="M32" s="427"/>
      <c r="N32" s="294"/>
      <c r="O32" s="422"/>
      <c r="P32" s="294"/>
      <c r="Q32" s="422"/>
      <c r="R32" s="427"/>
      <c r="S32" s="382"/>
      <c r="T32" s="382"/>
      <c r="U32" s="382"/>
      <c r="V32" s="382"/>
    </row>
    <row r="33" spans="2:22" s="279" customFormat="1" ht="12.75" hidden="1" outlineLevel="1">
      <c r="B33" s="313"/>
      <c r="C33" s="294"/>
      <c r="D33" s="427" t="s">
        <v>162</v>
      </c>
      <c r="E33" s="427"/>
      <c r="F33" s="443">
        <v>-0.019056999999999998</v>
      </c>
      <c r="G33" s="444">
        <v>-0.06313</v>
      </c>
      <c r="I33" s="441"/>
      <c r="K33" s="313"/>
      <c r="L33" s="294"/>
      <c r="M33" s="427" t="s">
        <v>162</v>
      </c>
      <c r="N33" s="294"/>
      <c r="O33" s="419">
        <v>0</v>
      </c>
      <c r="P33" s="423">
        <v>19.057</v>
      </c>
      <c r="Q33" s="419">
        <v>0</v>
      </c>
      <c r="R33" s="428">
        <v>19.057</v>
      </c>
      <c r="S33" s="390">
        <v>0</v>
      </c>
      <c r="T33" s="390">
        <v>63.13</v>
      </c>
      <c r="U33" s="390">
        <v>0</v>
      </c>
      <c r="V33" s="390">
        <v>63.13</v>
      </c>
    </row>
    <row r="34" spans="2:22" s="279" customFormat="1" ht="12.75" hidden="1" outlineLevel="1" collapsed="1">
      <c r="B34" s="313"/>
      <c r="C34" s="294"/>
      <c r="D34" s="427" t="s">
        <v>163</v>
      </c>
      <c r="E34" s="427"/>
      <c r="F34" s="443">
        <v>-0.829838279</v>
      </c>
      <c r="G34" s="444">
        <v>-0.93839</v>
      </c>
      <c r="I34" s="441"/>
      <c r="J34" s="253"/>
      <c r="K34" s="313"/>
      <c r="L34" s="294"/>
      <c r="M34" s="427" t="s">
        <v>163</v>
      </c>
      <c r="N34" s="294"/>
      <c r="O34" s="419">
        <v>0</v>
      </c>
      <c r="P34" s="423">
        <v>829.8382789999999</v>
      </c>
      <c r="Q34" s="419">
        <v>0</v>
      </c>
      <c r="R34" s="428">
        <v>829.8382789999999</v>
      </c>
      <c r="S34" s="390">
        <v>0</v>
      </c>
      <c r="T34" s="390">
        <v>938.39</v>
      </c>
      <c r="U34" s="390">
        <v>0</v>
      </c>
      <c r="V34" s="390">
        <v>938.39</v>
      </c>
    </row>
    <row r="35" spans="2:22" s="279" customFormat="1" ht="12.75" hidden="1" outlineLevel="1">
      <c r="B35" s="313"/>
      <c r="C35" s="294"/>
      <c r="D35" s="427" t="s">
        <v>164</v>
      </c>
      <c r="E35" s="427"/>
      <c r="F35" s="443">
        <v>-1.4551563565070784</v>
      </c>
      <c r="G35" s="444">
        <v>-0.3103</v>
      </c>
      <c r="I35" s="441"/>
      <c r="K35" s="313"/>
      <c r="L35" s="294"/>
      <c r="M35" s="427" t="s">
        <v>164</v>
      </c>
      <c r="N35" s="294"/>
      <c r="O35" s="419">
        <v>2.8533994929217252</v>
      </c>
      <c r="P35" s="423">
        <v>1456.059756</v>
      </c>
      <c r="Q35" s="419">
        <v>2.8533994929217252</v>
      </c>
      <c r="R35" s="428">
        <v>1458.0097560000002</v>
      </c>
      <c r="S35" s="390">
        <v>0</v>
      </c>
      <c r="T35" s="390">
        <v>310.3</v>
      </c>
      <c r="U35" s="390">
        <v>0</v>
      </c>
      <c r="V35" s="390">
        <v>310.3</v>
      </c>
    </row>
    <row r="36" spans="1:22" ht="12.75" hidden="1" outlineLevel="1">
      <c r="A36" s="253"/>
      <c r="B36" s="313"/>
      <c r="C36" s="294" t="s">
        <v>155</v>
      </c>
      <c r="D36" s="427"/>
      <c r="E36" s="427"/>
      <c r="F36" s="443"/>
      <c r="G36" s="444"/>
      <c r="I36" s="441"/>
      <c r="J36" s="279"/>
      <c r="K36" s="313"/>
      <c r="L36" s="294" t="s">
        <v>155</v>
      </c>
      <c r="M36" s="427"/>
      <c r="N36" s="294"/>
      <c r="O36" s="422"/>
      <c r="P36" s="294"/>
      <c r="Q36" s="422"/>
      <c r="R36" s="427"/>
      <c r="S36" s="390"/>
      <c r="T36" s="390"/>
      <c r="U36" s="390"/>
      <c r="V36" s="390"/>
    </row>
    <row r="37" spans="2:22" ht="12.75" hidden="1" outlineLevel="1" collapsed="1">
      <c r="B37" s="313"/>
      <c r="C37" s="294"/>
      <c r="D37" s="427" t="s">
        <v>165</v>
      </c>
      <c r="E37" s="427"/>
      <c r="F37" s="443">
        <v>-1.6446793015</v>
      </c>
      <c r="G37" s="444">
        <v>-1.2947</v>
      </c>
      <c r="I37" s="441"/>
      <c r="J37" s="279"/>
      <c r="K37" s="313"/>
      <c r="L37" s="294"/>
      <c r="M37" s="427" t="s">
        <v>165</v>
      </c>
      <c r="N37" s="294"/>
      <c r="O37" s="419">
        <v>0</v>
      </c>
      <c r="P37" s="423">
        <v>1644.6793015</v>
      </c>
      <c r="Q37" s="419">
        <v>0</v>
      </c>
      <c r="R37" s="428">
        <v>1644.6793015</v>
      </c>
      <c r="S37" s="390">
        <v>0</v>
      </c>
      <c r="T37" s="390">
        <v>1294.7</v>
      </c>
      <c r="U37" s="390">
        <v>0</v>
      </c>
      <c r="V37" s="390">
        <v>1294.7</v>
      </c>
    </row>
    <row r="38" spans="2:22" ht="12.75" hidden="1" outlineLevel="1">
      <c r="B38" s="313"/>
      <c r="C38" s="294"/>
      <c r="D38" s="427" t="s">
        <v>173</v>
      </c>
      <c r="E38" s="427"/>
      <c r="F38" s="443">
        <v>-2.0038833661286315</v>
      </c>
      <c r="G38" s="444">
        <v>1.7277481687036524</v>
      </c>
      <c r="I38" s="441"/>
      <c r="J38" s="279"/>
      <c r="K38" s="313"/>
      <c r="L38" s="294"/>
      <c r="M38" s="427" t="s">
        <v>173</v>
      </c>
      <c r="N38" s="294"/>
      <c r="O38" s="419">
        <v>6772.3626338713675</v>
      </c>
      <c r="P38" s="423">
        <v>2453.096</v>
      </c>
      <c r="Q38" s="419">
        <v>6772.3626338713675</v>
      </c>
      <c r="R38" s="428">
        <v>8776.246</v>
      </c>
      <c r="S38" s="390">
        <v>12045.433168703656</v>
      </c>
      <c r="T38" s="390">
        <v>10317.685000000003</v>
      </c>
      <c r="U38" s="390">
        <v>12045.433168703656</v>
      </c>
      <c r="V38" s="390">
        <v>10317.685000000003</v>
      </c>
    </row>
    <row r="39" spans="2:22" ht="12.75" customHeight="1" collapsed="1">
      <c r="B39" s="313" t="s">
        <v>93</v>
      </c>
      <c r="C39" s="294"/>
      <c r="D39" s="427"/>
      <c r="E39" s="427"/>
      <c r="F39" s="442">
        <v>-13.364171763856223</v>
      </c>
      <c r="G39" s="442">
        <v>30.15759386464856</v>
      </c>
      <c r="I39" s="441"/>
      <c r="J39" s="279"/>
      <c r="K39" s="313" t="s">
        <v>93</v>
      </c>
      <c r="L39" s="294"/>
      <c r="M39" s="427"/>
      <c r="N39" s="294"/>
      <c r="O39" s="251">
        <v>10591.986047943774</v>
      </c>
      <c r="P39" s="251">
        <v>15276.6939618</v>
      </c>
      <c r="Q39" s="251">
        <v>10591.986047943774</v>
      </c>
      <c r="R39" s="251">
        <v>23956.157811799996</v>
      </c>
      <c r="S39" s="251">
        <v>76117.45066464855</v>
      </c>
      <c r="T39" s="251">
        <v>45959.8568</v>
      </c>
      <c r="U39" s="251">
        <v>129079.52916958273</v>
      </c>
      <c r="V39" s="251">
        <v>69465.57680000001</v>
      </c>
    </row>
    <row r="40" spans="2:22" ht="12.75" hidden="1" outlineLevel="1">
      <c r="B40" s="313"/>
      <c r="C40" s="294" t="s">
        <v>149</v>
      </c>
      <c r="D40" s="427"/>
      <c r="E40" s="427"/>
      <c r="F40" s="67"/>
      <c r="G40" s="442"/>
      <c r="I40" s="441"/>
      <c r="J40" s="279"/>
      <c r="K40" s="313"/>
      <c r="L40" s="294" t="s">
        <v>149</v>
      </c>
      <c r="M40" s="427"/>
      <c r="N40" s="294"/>
      <c r="O40" s="422"/>
      <c r="P40" s="294"/>
      <c r="Q40" s="422"/>
      <c r="R40" s="427"/>
      <c r="S40" s="382"/>
      <c r="T40" s="382"/>
      <c r="U40" s="382"/>
      <c r="V40" s="382"/>
    </row>
    <row r="41" spans="2:22" ht="12.75" hidden="1" outlineLevel="1">
      <c r="B41" s="313"/>
      <c r="C41" s="294"/>
      <c r="D41" s="427" t="s">
        <v>167</v>
      </c>
      <c r="E41" s="427"/>
      <c r="F41" s="443">
        <v>-1.3967248562636516</v>
      </c>
      <c r="G41" s="444">
        <v>0.7476869448338339</v>
      </c>
      <c r="I41" s="441"/>
      <c r="J41" s="279"/>
      <c r="K41" s="313"/>
      <c r="L41" s="294"/>
      <c r="M41" s="427" t="s">
        <v>167</v>
      </c>
      <c r="N41" s="294"/>
      <c r="O41" s="419">
        <v>40.10596873634827</v>
      </c>
      <c r="P41" s="423">
        <v>1387.9808249999999</v>
      </c>
      <c r="Q41" s="419">
        <v>40.10596873634827</v>
      </c>
      <c r="R41" s="428">
        <v>1436.830825</v>
      </c>
      <c r="S41" s="390">
        <v>7349.563744833834</v>
      </c>
      <c r="T41" s="390">
        <v>6601.8768</v>
      </c>
      <c r="U41" s="390">
        <v>7349.563744833834</v>
      </c>
      <c r="V41" s="390">
        <v>6601.8768</v>
      </c>
    </row>
    <row r="42" spans="2:22" ht="12.75" hidden="1" outlineLevel="1">
      <c r="B42" s="313"/>
      <c r="C42" s="294" t="s">
        <v>151</v>
      </c>
      <c r="D42" s="427"/>
      <c r="E42" s="427"/>
      <c r="F42" s="454"/>
      <c r="G42" s="444"/>
      <c r="I42" s="441"/>
      <c r="J42" s="279"/>
      <c r="K42" s="313"/>
      <c r="L42" s="294" t="s">
        <v>151</v>
      </c>
      <c r="M42" s="427"/>
      <c r="N42" s="294"/>
      <c r="O42" s="422"/>
      <c r="P42" s="294"/>
      <c r="Q42" s="422"/>
      <c r="R42" s="427"/>
      <c r="S42" s="390"/>
      <c r="T42" s="390"/>
      <c r="U42" s="390"/>
      <c r="V42" s="390"/>
    </row>
    <row r="43" spans="2:22" ht="12.75" hidden="1" outlineLevel="1">
      <c r="B43" s="313"/>
      <c r="C43" s="294"/>
      <c r="D43" s="427" t="s">
        <v>168</v>
      </c>
      <c r="E43" s="427"/>
      <c r="F43" s="443">
        <v>-1.221603291719488</v>
      </c>
      <c r="G43" s="444">
        <v>1.2374501003559977</v>
      </c>
      <c r="I43" s="441"/>
      <c r="J43" s="279"/>
      <c r="K43" s="313"/>
      <c r="L43" s="294"/>
      <c r="M43" s="427" t="s">
        <v>168</v>
      </c>
      <c r="N43" s="294"/>
      <c r="O43" s="419">
        <v>5645.976192280512</v>
      </c>
      <c r="P43" s="423">
        <v>5420.979484</v>
      </c>
      <c r="Q43" s="419">
        <v>5645.976192280512</v>
      </c>
      <c r="R43" s="428">
        <v>6867.579484</v>
      </c>
      <c r="S43" s="390">
        <v>3429.5501003559975</v>
      </c>
      <c r="T43" s="390">
        <v>2192.1</v>
      </c>
      <c r="U43" s="390">
        <v>3429.5501003559975</v>
      </c>
      <c r="V43" s="390">
        <v>2192.1</v>
      </c>
    </row>
    <row r="44" spans="2:22" ht="12.75" hidden="1" outlineLevel="1">
      <c r="B44" s="313"/>
      <c r="C44" s="294"/>
      <c r="D44" s="427" t="s">
        <v>169</v>
      </c>
      <c r="E44" s="427"/>
      <c r="F44" s="443">
        <v>-0.297816337489163</v>
      </c>
      <c r="G44" s="444">
        <v>23.686497495781957</v>
      </c>
      <c r="I44" s="441"/>
      <c r="J44" s="279"/>
      <c r="K44" s="313"/>
      <c r="L44" s="294"/>
      <c r="M44" s="427" t="s">
        <v>169</v>
      </c>
      <c r="N44" s="294"/>
      <c r="O44" s="419">
        <v>719.317529010837</v>
      </c>
      <c r="P44" s="423">
        <v>869.7898665</v>
      </c>
      <c r="Q44" s="419">
        <v>719.317529010837</v>
      </c>
      <c r="R44" s="428">
        <v>1017.1338665</v>
      </c>
      <c r="S44" s="390">
        <v>40126.07749578196</v>
      </c>
      <c r="T44" s="390">
        <v>16439.58</v>
      </c>
      <c r="U44" s="390">
        <v>53569.532309669725</v>
      </c>
      <c r="V44" s="390">
        <v>21625.74</v>
      </c>
    </row>
    <row r="45" spans="2:22" ht="12.75" hidden="1" outlineLevel="1">
      <c r="B45" s="313"/>
      <c r="C45" s="294" t="s">
        <v>153</v>
      </c>
      <c r="D45" s="427"/>
      <c r="E45" s="427"/>
      <c r="F45" s="454"/>
      <c r="G45" s="444"/>
      <c r="I45" s="441"/>
      <c r="J45" s="279"/>
      <c r="K45" s="313"/>
      <c r="L45" s="294" t="s">
        <v>153</v>
      </c>
      <c r="M45" s="427"/>
      <c r="N45" s="294"/>
      <c r="O45" s="422"/>
      <c r="P45" s="294"/>
      <c r="Q45" s="422"/>
      <c r="R45" s="427"/>
      <c r="S45" s="382"/>
      <c r="T45" s="382"/>
      <c r="U45" s="382"/>
      <c r="V45" s="382"/>
    </row>
    <row r="46" spans="2:22" ht="12.75" hidden="1" outlineLevel="1">
      <c r="B46" s="365"/>
      <c r="C46" s="366"/>
      <c r="D46" s="367" t="s">
        <v>170</v>
      </c>
      <c r="E46" s="367"/>
      <c r="F46" s="445">
        <v>-10.44802727838392</v>
      </c>
      <c r="G46" s="446">
        <v>4.485959323676773</v>
      </c>
      <c r="I46" s="441"/>
      <c r="J46" s="279"/>
      <c r="K46" s="313"/>
      <c r="L46" s="294"/>
      <c r="M46" s="427" t="s">
        <v>170</v>
      </c>
      <c r="N46" s="294"/>
      <c r="O46" s="431">
        <v>4186.586357916077</v>
      </c>
      <c r="P46" s="423">
        <v>7597.943786299999</v>
      </c>
      <c r="Q46" s="431">
        <v>4186.586357916077</v>
      </c>
      <c r="R46" s="428">
        <v>14634.613636299997</v>
      </c>
      <c r="S46" s="400">
        <v>25212.25932367677</v>
      </c>
      <c r="T46" s="390">
        <v>20726.3</v>
      </c>
      <c r="U46" s="400">
        <v>64730.88301472317</v>
      </c>
      <c r="V46" s="390">
        <v>39045.86</v>
      </c>
    </row>
    <row r="47" spans="2:22" ht="12.75" collapsed="1">
      <c r="B47" s="269" t="s">
        <v>21</v>
      </c>
      <c r="C47" s="296"/>
      <c r="D47" s="290"/>
      <c r="E47" s="369"/>
      <c r="F47" s="455">
        <v>-43.00275781536816</v>
      </c>
      <c r="G47" s="455">
        <v>28.666586461663044</v>
      </c>
      <c r="I47" s="441"/>
      <c r="K47" s="264" t="s">
        <v>21</v>
      </c>
      <c r="L47" s="296"/>
      <c r="M47" s="290"/>
      <c r="N47" s="290"/>
      <c r="O47" s="433">
        <v>38043.14970939339</v>
      </c>
      <c r="P47" s="433">
        <v>50250.766215</v>
      </c>
      <c r="Q47" s="433">
        <v>38043.14970939339</v>
      </c>
      <c r="R47" s="433">
        <v>81045.90752476154</v>
      </c>
      <c r="S47" s="433">
        <v>150176.43306184933</v>
      </c>
      <c r="T47" s="433">
        <v>121509.8466001863</v>
      </c>
      <c r="U47" s="433">
        <v>220075.06457723197</v>
      </c>
      <c r="V47" s="433">
        <v>152866.80660018628</v>
      </c>
    </row>
    <row r="49" ht="12.75">
      <c r="B49" s="253" t="s">
        <v>198</v>
      </c>
    </row>
    <row r="50" ht="12.75">
      <c r="B50" s="253" t="s">
        <v>199</v>
      </c>
    </row>
    <row r="51" ht="12.75">
      <c r="B51" s="253" t="s">
        <v>200</v>
      </c>
    </row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ollapsed="1"/>
    <row r="65" ht="12.75" customHeight="1" hidden="1"/>
    <row r="66" ht="12.75" customHeight="1" hidden="1"/>
    <row r="67" ht="12.75" collapsed="1"/>
    <row r="70" ht="12.75" customHeight="1" hidden="1"/>
    <row r="71" ht="12.75" customHeight="1" hidden="1"/>
    <row r="72" ht="12.75" collapsed="1"/>
    <row r="74" ht="12.75" customHeight="1" hidden="1"/>
    <row r="75" ht="12.75" customHeight="1" hidden="1" collapsed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ollapsed="1"/>
    <row r="82" ht="12.75" customHeight="1" hidden="1" collapsed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 collapsed="1"/>
    <row r="89" ht="12.75" customHeight="1" hidden="1"/>
    <row r="90" ht="12.75" customHeight="1" hidden="1" collapsed="1"/>
    <row r="91" ht="12.75" collapsed="1"/>
    <row r="92" ht="12.75" collapsed="1"/>
    <row r="95" ht="12.75" collapsed="1"/>
    <row r="97" spans="2:7" ht="12.75">
      <c r="B97" s="279"/>
      <c r="C97" s="294"/>
      <c r="D97" s="294"/>
      <c r="E97" s="294"/>
      <c r="F97" s="294"/>
      <c r="G97" s="457"/>
    </row>
    <row r="98" spans="2:7" ht="12.75">
      <c r="B98" s="279"/>
      <c r="C98" s="294"/>
      <c r="D98" s="294"/>
      <c r="E98" s="294"/>
      <c r="F98" s="294"/>
      <c r="G98" s="457"/>
    </row>
    <row r="99" spans="2:7" ht="12.75">
      <c r="B99" s="279"/>
      <c r="C99" s="294"/>
      <c r="D99" s="294"/>
      <c r="E99" s="294"/>
      <c r="F99" s="294"/>
      <c r="G99" s="457"/>
    </row>
    <row r="100" spans="2:7" ht="12.75">
      <c r="B100" s="279"/>
      <c r="C100" s="294"/>
      <c r="D100" s="294"/>
      <c r="E100" s="294"/>
      <c r="F100" s="294"/>
      <c r="G100" s="457"/>
    </row>
    <row r="101" spans="2:7" ht="12.75">
      <c r="B101" s="279"/>
      <c r="C101" s="294"/>
      <c r="D101" s="294"/>
      <c r="E101" s="294"/>
      <c r="F101" s="294"/>
      <c r="G101" s="457"/>
    </row>
    <row r="102" spans="2:7" ht="12.75">
      <c r="B102" s="279"/>
      <c r="C102" s="294"/>
      <c r="D102" s="294"/>
      <c r="E102" s="294"/>
      <c r="F102" s="294"/>
      <c r="G102" s="457"/>
    </row>
    <row r="103" spans="2:7" ht="12.75">
      <c r="B103" s="279"/>
      <c r="C103" s="294"/>
      <c r="D103" s="294"/>
      <c r="E103" s="294"/>
      <c r="F103" s="294"/>
      <c r="G103" s="457"/>
    </row>
    <row r="104" spans="2:7" ht="12.75">
      <c r="B104" s="279"/>
      <c r="C104" s="294"/>
      <c r="D104" s="294"/>
      <c r="E104" s="294"/>
      <c r="F104" s="294"/>
      <c r="G104" s="457"/>
    </row>
    <row r="105" spans="2:7" ht="12.75">
      <c r="B105" s="274"/>
      <c r="C105" s="274"/>
      <c r="D105" s="294"/>
      <c r="E105" s="294"/>
      <c r="F105" s="435"/>
      <c r="G105" s="457"/>
    </row>
    <row r="106" spans="2:7" ht="12.75">
      <c r="B106" s="279"/>
      <c r="F106" s="294"/>
      <c r="G106" s="457"/>
    </row>
    <row r="107" spans="6:7" ht="12.75">
      <c r="F107" s="436"/>
      <c r="G107" s="457"/>
    </row>
    <row r="108" spans="6:7" ht="12.75">
      <c r="F108" s="436"/>
      <c r="G108" s="457"/>
    </row>
    <row r="109" spans="6:7" ht="12.75">
      <c r="F109" s="436"/>
      <c r="G109" s="457"/>
    </row>
    <row r="110" spans="6:7" ht="12.75">
      <c r="F110" s="436"/>
      <c r="G110" s="457"/>
    </row>
    <row r="111" spans="6:7" ht="12.75">
      <c r="F111" s="436"/>
      <c r="G111" s="457"/>
    </row>
    <row r="112" spans="6:7" ht="12.75">
      <c r="F112" s="436"/>
      <c r="G112" s="457"/>
    </row>
    <row r="113" spans="6:7" ht="12.75">
      <c r="F113" s="436"/>
      <c r="G113" s="457"/>
    </row>
    <row r="114" spans="6:7" ht="12.75">
      <c r="F114" s="436"/>
      <c r="G114" s="457"/>
    </row>
  </sheetData>
  <printOptions horizontalCentered="1"/>
  <pageMargins left="0.75" right="0.75" top="1.15" bottom="1" header="0.5" footer="0.5"/>
  <pageSetup firstPageNumber="35" useFirstPageNumber="1" fitToHeight="1" fitToWidth="1" horizontalDpi="300" verticalDpi="300" orientation="portrait" r:id="rId1"/>
  <headerFooter alignWithMargins="0">
    <oddHeader xml:space="preserve">&amp;C&amp;"Times New Roman,Italic"
Pacific Gas and Electric Company Energy Efficiency Programs Annual Report - May 2001
_______________________________________________________________________________________
 </oddHeader>
    <oddFooter>&amp;C________________________________________________________________________________________
&amp;"Times New Roman,Regular"&amp;8 2 -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="75" zoomScaleNormal="75" workbookViewId="0" topLeftCell="C4">
      <selection activeCell="N29" sqref="N29"/>
    </sheetView>
  </sheetViews>
  <sheetFormatPr defaultColWidth="9.140625" defaultRowHeight="12.75"/>
  <cols>
    <col min="1" max="1" width="3.140625" style="139" hidden="1" customWidth="1"/>
    <col min="2" max="2" width="7.00390625" style="203" hidden="1" customWidth="1"/>
    <col min="3" max="3" width="3.140625" style="134" customWidth="1"/>
    <col min="4" max="4" width="3.28125" style="134" customWidth="1"/>
    <col min="5" max="5" width="2.7109375" style="1" customWidth="1"/>
    <col min="6" max="6" width="1.8515625" style="1" customWidth="1"/>
    <col min="7" max="7" width="28.28125" style="1" customWidth="1"/>
    <col min="8" max="8" width="10.57421875" style="29" customWidth="1"/>
    <col min="9" max="9" width="10.00390625" style="1" customWidth="1"/>
    <col min="10" max="10" width="12.00390625" style="1" customWidth="1"/>
    <col min="11" max="11" width="2.140625" style="134" customWidth="1"/>
    <col min="12" max="16384" width="9.140625" style="134" customWidth="1"/>
  </cols>
  <sheetData>
    <row r="1" spans="1:10" ht="13.5">
      <c r="A1" s="133"/>
      <c r="B1" s="152"/>
      <c r="C1" s="153" t="s">
        <v>83</v>
      </c>
      <c r="D1" s="154"/>
      <c r="E1" s="3"/>
      <c r="F1" s="3"/>
      <c r="G1" s="3"/>
      <c r="H1" s="4"/>
      <c r="I1" s="3"/>
      <c r="J1" s="3"/>
    </row>
    <row r="2" spans="1:10" ht="13.5">
      <c r="A2" s="133"/>
      <c r="B2" s="152"/>
      <c r="C2" s="39" t="s">
        <v>71</v>
      </c>
      <c r="D2" s="154"/>
      <c r="E2" s="3"/>
      <c r="F2" s="3"/>
      <c r="G2" s="3"/>
      <c r="H2" s="4"/>
      <c r="I2" s="3"/>
      <c r="J2" s="3"/>
    </row>
    <row r="3" spans="1:10" ht="13.5">
      <c r="A3" s="133"/>
      <c r="B3" s="152"/>
      <c r="C3" s="153" t="s">
        <v>84</v>
      </c>
      <c r="D3" s="154"/>
      <c r="E3" s="3"/>
      <c r="F3" s="3"/>
      <c r="G3" s="3"/>
      <c r="H3" s="4"/>
      <c r="I3" s="3"/>
      <c r="J3" s="3"/>
    </row>
    <row r="4" spans="1:10" ht="13.5">
      <c r="A4" s="133"/>
      <c r="B4" s="152"/>
      <c r="C4" s="153" t="s">
        <v>19</v>
      </c>
      <c r="D4" s="154"/>
      <c r="E4" s="3"/>
      <c r="F4" s="3"/>
      <c r="G4" s="3"/>
      <c r="H4" s="4"/>
      <c r="I4" s="3"/>
      <c r="J4" s="3"/>
    </row>
    <row r="5" spans="1:10" ht="13.5">
      <c r="A5" s="133"/>
      <c r="B5" s="155"/>
      <c r="C5" s="135" t="s">
        <v>2</v>
      </c>
      <c r="D5" s="154"/>
      <c r="E5" s="3"/>
      <c r="F5" s="3"/>
      <c r="G5" s="3"/>
      <c r="H5" s="4"/>
      <c r="I5" s="3"/>
      <c r="J5" s="3"/>
    </row>
    <row r="6" spans="1:7" ht="13.5">
      <c r="A6" s="135"/>
      <c r="B6" s="155"/>
      <c r="C6" s="154"/>
      <c r="D6" s="154"/>
      <c r="E6" s="3"/>
      <c r="F6" s="3"/>
      <c r="G6" s="3"/>
    </row>
    <row r="7" spans="1:18" s="138" customFormat="1" ht="15">
      <c r="A7" s="136"/>
      <c r="B7" s="156" t="s">
        <v>60</v>
      </c>
      <c r="C7" s="157"/>
      <c r="D7" s="158"/>
      <c r="E7" s="45"/>
      <c r="F7" s="45"/>
      <c r="G7" s="159"/>
      <c r="H7" s="61" t="s">
        <v>23</v>
      </c>
      <c r="I7" s="105"/>
      <c r="J7" s="10" t="s">
        <v>79</v>
      </c>
      <c r="K7" s="137"/>
      <c r="L7" s="137"/>
      <c r="M7" s="137"/>
      <c r="N7" s="137"/>
      <c r="O7" s="137"/>
      <c r="P7" s="137"/>
      <c r="Q7" s="137"/>
      <c r="R7" s="137"/>
    </row>
    <row r="8" spans="1:11" s="166" customFormat="1" ht="13.5">
      <c r="A8" s="139"/>
      <c r="B8" s="160"/>
      <c r="C8" s="161"/>
      <c r="D8" s="162"/>
      <c r="E8" s="163"/>
      <c r="F8" s="163"/>
      <c r="G8" s="164"/>
      <c r="H8" s="144" t="s">
        <v>5</v>
      </c>
      <c r="I8" s="52" t="s">
        <v>85</v>
      </c>
      <c r="J8" s="52" t="s">
        <v>5</v>
      </c>
      <c r="K8" s="165"/>
    </row>
    <row r="9" spans="1:11" ht="13.5">
      <c r="A9" s="133"/>
      <c r="B9" s="160"/>
      <c r="C9" s="167" t="s">
        <v>61</v>
      </c>
      <c r="D9" s="168"/>
      <c r="E9" s="18"/>
      <c r="F9" s="18"/>
      <c r="G9" s="19"/>
      <c r="H9" s="120">
        <v>5100</v>
      </c>
      <c r="I9" s="120">
        <v>3686.3060000000005</v>
      </c>
      <c r="J9" s="120">
        <v>1050</v>
      </c>
      <c r="K9" s="169"/>
    </row>
    <row r="10" spans="1:11" s="140" customFormat="1" ht="13.5">
      <c r="A10" s="133"/>
      <c r="B10" s="160"/>
      <c r="C10" s="177" t="s">
        <v>64</v>
      </c>
      <c r="D10" s="171"/>
      <c r="E10" s="8"/>
      <c r="F10" s="8"/>
      <c r="G10" s="54"/>
      <c r="H10" s="120">
        <v>4161</v>
      </c>
      <c r="I10" s="120">
        <v>3117.657</v>
      </c>
      <c r="J10" s="178">
        <v>5780</v>
      </c>
      <c r="K10" s="169"/>
    </row>
    <row r="11" spans="1:11" s="140" customFormat="1" ht="12.75" customHeight="1">
      <c r="A11" s="133"/>
      <c r="B11" s="160"/>
      <c r="C11" s="179" t="s">
        <v>86</v>
      </c>
      <c r="D11" s="171"/>
      <c r="E11" s="20"/>
      <c r="F11" s="20"/>
      <c r="G11" s="79"/>
      <c r="H11" s="172">
        <v>0</v>
      </c>
      <c r="I11" s="172">
        <v>0</v>
      </c>
      <c r="J11" s="172">
        <v>1000</v>
      </c>
      <c r="K11" s="180"/>
    </row>
    <row r="12" spans="1:11" s="140" customFormat="1" ht="12.75" customHeight="1">
      <c r="A12" s="133"/>
      <c r="B12" s="160"/>
      <c r="C12" s="183" t="s">
        <v>87</v>
      </c>
      <c r="D12" s="184"/>
      <c r="E12" s="21"/>
      <c r="F12" s="21"/>
      <c r="G12" s="21"/>
      <c r="H12" s="181">
        <v>4161</v>
      </c>
      <c r="I12" s="181">
        <v>3117.657</v>
      </c>
      <c r="J12" s="173">
        <v>4780</v>
      </c>
      <c r="K12" s="180"/>
    </row>
    <row r="13" spans="1:11" s="188" customFormat="1" ht="13.5">
      <c r="A13" s="185"/>
      <c r="B13" s="160"/>
      <c r="C13" s="186" t="s">
        <v>62</v>
      </c>
      <c r="D13" s="187"/>
      <c r="E13" s="83"/>
      <c r="F13" s="83"/>
      <c r="G13" s="84"/>
      <c r="H13" s="120">
        <v>39700</v>
      </c>
      <c r="I13" s="120">
        <v>48316.584</v>
      </c>
      <c r="J13" s="178">
        <v>44910</v>
      </c>
      <c r="K13" s="169"/>
    </row>
    <row r="14" spans="1:11" s="188" customFormat="1" ht="13.5">
      <c r="A14" s="185"/>
      <c r="B14" s="160"/>
      <c r="C14" s="179" t="s">
        <v>88</v>
      </c>
      <c r="D14" s="187"/>
      <c r="E14" s="87"/>
      <c r="F14" s="87"/>
      <c r="G14" s="88"/>
      <c r="H14" s="189">
        <v>0</v>
      </c>
      <c r="I14" s="189">
        <v>0</v>
      </c>
      <c r="J14" s="190">
        <v>0</v>
      </c>
      <c r="K14" s="179"/>
    </row>
    <row r="15" spans="1:11" s="188" customFormat="1" ht="13.5">
      <c r="A15" s="185"/>
      <c r="B15" s="160"/>
      <c r="C15" s="186"/>
      <c r="D15" s="191" t="s">
        <v>86</v>
      </c>
      <c r="E15" s="87"/>
      <c r="F15" s="87"/>
      <c r="G15" s="88"/>
      <c r="H15" s="174">
        <v>0</v>
      </c>
      <c r="I15" s="174">
        <v>0</v>
      </c>
      <c r="J15" s="175">
        <v>0</v>
      </c>
      <c r="K15" s="179"/>
    </row>
    <row r="16" spans="1:11" s="188" customFormat="1" ht="13.5">
      <c r="A16" s="185"/>
      <c r="B16" s="160"/>
      <c r="C16" s="186"/>
      <c r="D16" s="191" t="s">
        <v>87</v>
      </c>
      <c r="E16" s="87"/>
      <c r="F16" s="87"/>
      <c r="G16" s="88"/>
      <c r="H16" s="174">
        <v>0</v>
      </c>
      <c r="I16" s="174">
        <v>0</v>
      </c>
      <c r="J16" s="175">
        <v>0</v>
      </c>
      <c r="K16" s="179"/>
    </row>
    <row r="17" spans="1:11" s="188" customFormat="1" ht="13.5">
      <c r="A17" s="185"/>
      <c r="B17" s="160"/>
      <c r="C17" s="179" t="s">
        <v>89</v>
      </c>
      <c r="D17" s="187"/>
      <c r="E17" s="87"/>
      <c r="F17" s="87"/>
      <c r="G17" s="88"/>
      <c r="H17" s="189">
        <v>13700</v>
      </c>
      <c r="I17" s="189">
        <v>23173.936999999998</v>
      </c>
      <c r="J17" s="190">
        <v>30700</v>
      </c>
      <c r="K17" s="179"/>
    </row>
    <row r="18" spans="1:11" s="188" customFormat="1" ht="13.5">
      <c r="A18" s="185"/>
      <c r="B18" s="160"/>
      <c r="C18" s="179"/>
      <c r="D18" s="191" t="s">
        <v>86</v>
      </c>
      <c r="E18" s="87"/>
      <c r="F18" s="87"/>
      <c r="G18" s="88"/>
      <c r="H18" s="192">
        <v>0</v>
      </c>
      <c r="I18" s="193">
        <v>0</v>
      </c>
      <c r="J18" s="173">
        <v>9500</v>
      </c>
      <c r="K18" s="179"/>
    </row>
    <row r="19" spans="1:11" s="188" customFormat="1" ht="13.5">
      <c r="A19" s="185"/>
      <c r="B19" s="160"/>
      <c r="C19" s="186"/>
      <c r="D19" s="191" t="s">
        <v>90</v>
      </c>
      <c r="E19" s="187"/>
      <c r="F19" s="87"/>
      <c r="G19" s="88"/>
      <c r="H19" s="193">
        <v>13700</v>
      </c>
      <c r="I19" s="193">
        <v>23173.936999999998</v>
      </c>
      <c r="J19" s="193">
        <v>21200</v>
      </c>
      <c r="K19" s="179"/>
    </row>
    <row r="20" spans="1:11" s="188" customFormat="1" ht="13.5">
      <c r="A20" s="185"/>
      <c r="B20" s="160">
        <v>11961</v>
      </c>
      <c r="C20" s="179" t="s">
        <v>91</v>
      </c>
      <c r="D20" s="187"/>
      <c r="E20" s="87"/>
      <c r="F20" s="87"/>
      <c r="G20" s="194"/>
      <c r="H20" s="195">
        <v>26000</v>
      </c>
      <c r="I20" s="195">
        <v>25142.647</v>
      </c>
      <c r="J20" s="196">
        <v>14210</v>
      </c>
      <c r="K20" s="179"/>
    </row>
    <row r="21" spans="1:11" s="188" customFormat="1" ht="13.5">
      <c r="A21" s="185"/>
      <c r="B21" s="160"/>
      <c r="C21" s="179"/>
      <c r="D21" s="191" t="s">
        <v>86</v>
      </c>
      <c r="E21" s="87"/>
      <c r="F21" s="87"/>
      <c r="G21" s="88"/>
      <c r="H21" s="181">
        <v>19100</v>
      </c>
      <c r="I21" s="181">
        <v>22148.738</v>
      </c>
      <c r="J21" s="173">
        <v>13210</v>
      </c>
      <c r="K21" s="179"/>
    </row>
    <row r="22" spans="1:11" s="188" customFormat="1" ht="13.5">
      <c r="A22" s="185"/>
      <c r="B22" s="160"/>
      <c r="C22" s="179"/>
      <c r="D22" s="191" t="s">
        <v>87</v>
      </c>
      <c r="E22" s="87"/>
      <c r="F22" s="87"/>
      <c r="G22" s="88"/>
      <c r="H22" s="181">
        <v>6900</v>
      </c>
      <c r="I22" s="181">
        <v>2993.9089999999997</v>
      </c>
      <c r="J22" s="173">
        <v>1000</v>
      </c>
      <c r="K22" s="179"/>
    </row>
    <row r="23" spans="2:11" ht="13.5">
      <c r="B23" s="160"/>
      <c r="C23" s="197" t="s">
        <v>63</v>
      </c>
      <c r="D23" s="198"/>
      <c r="E23" s="8"/>
      <c r="F23" s="8"/>
      <c r="G23" s="9"/>
      <c r="H23" s="121">
        <v>17178</v>
      </c>
      <c r="I23" s="121">
        <v>15483.981</v>
      </c>
      <c r="J23" s="178">
        <v>10400</v>
      </c>
      <c r="K23" s="170"/>
    </row>
    <row r="24" spans="2:11" ht="13.5">
      <c r="B24" s="160"/>
      <c r="C24" s="170" t="s">
        <v>92</v>
      </c>
      <c r="D24" s="170"/>
      <c r="E24" s="20"/>
      <c r="F24" s="20"/>
      <c r="G24" s="199"/>
      <c r="H24" s="192">
        <v>7300</v>
      </c>
      <c r="I24" s="192">
        <v>5299.693</v>
      </c>
      <c r="J24" s="173">
        <v>4900</v>
      </c>
      <c r="K24" s="170"/>
    </row>
    <row r="25" spans="2:11" ht="13.5">
      <c r="B25" s="160"/>
      <c r="C25" s="176" t="s">
        <v>93</v>
      </c>
      <c r="D25" s="171"/>
      <c r="E25" s="20"/>
      <c r="F25" s="20"/>
      <c r="G25" s="199"/>
      <c r="H25" s="192">
        <v>9878</v>
      </c>
      <c r="I25" s="192">
        <v>10184.288</v>
      </c>
      <c r="J25" s="173">
        <v>5500</v>
      </c>
      <c r="K25" s="170"/>
    </row>
    <row r="26" spans="2:11" ht="13.5">
      <c r="B26" s="200"/>
      <c r="C26" s="201" t="s">
        <v>21</v>
      </c>
      <c r="D26" s="168"/>
      <c r="E26" s="18"/>
      <c r="F26" s="18"/>
      <c r="G26" s="58"/>
      <c r="H26" s="124">
        <v>66139</v>
      </c>
      <c r="I26" s="124">
        <v>70604.528</v>
      </c>
      <c r="J26" s="202">
        <v>62140</v>
      </c>
      <c r="K26" s="170"/>
    </row>
    <row r="27" spans="9:10" ht="13.5">
      <c r="I27" s="29"/>
      <c r="J27" s="29"/>
    </row>
    <row r="28" spans="9:10" ht="13.5">
      <c r="I28" s="29"/>
      <c r="J28" s="29"/>
    </row>
    <row r="29" spans="3:12" ht="15">
      <c r="C29" s="60">
        <v>1</v>
      </c>
      <c r="D29" s="150" t="s">
        <v>72</v>
      </c>
      <c r="E29" s="150"/>
      <c r="F29" s="150"/>
      <c r="G29" s="150"/>
      <c r="H29" s="232"/>
      <c r="I29" s="150"/>
      <c r="J29" s="150"/>
      <c r="K29" s="233"/>
      <c r="L29" s="233"/>
    </row>
    <row r="30" spans="3:12" ht="15">
      <c r="C30" s="60"/>
      <c r="D30" s="150" t="s">
        <v>75</v>
      </c>
      <c r="E30" s="150"/>
      <c r="F30" s="150"/>
      <c r="G30" s="150"/>
      <c r="H30" s="232"/>
      <c r="I30" s="150"/>
      <c r="J30" s="150"/>
      <c r="K30" s="233"/>
      <c r="L30" s="233"/>
    </row>
    <row r="31" spans="3:12" ht="15">
      <c r="C31" s="60">
        <v>2</v>
      </c>
      <c r="D31" s="150" t="s">
        <v>73</v>
      </c>
      <c r="E31" s="150"/>
      <c r="F31" s="150"/>
      <c r="G31" s="150"/>
      <c r="H31" s="232"/>
      <c r="I31" s="150"/>
      <c r="J31" s="150"/>
      <c r="K31" s="233"/>
      <c r="L31" s="233"/>
    </row>
    <row r="32" spans="3:4" ht="9.75" customHeight="1">
      <c r="C32" s="1"/>
      <c r="D32"/>
    </row>
    <row r="33" spans="3:4" ht="15">
      <c r="C33" s="60"/>
      <c r="D33" s="1"/>
    </row>
  </sheetData>
  <printOptions horizontalCentered="1"/>
  <pageMargins left="0.83" right="0.5" top="1" bottom="0.69" header="0.5" footer="0.25"/>
  <pageSetup firstPageNumber="26" useFirstPageNumber="1" fitToHeight="1" fitToWidth="1" horizontalDpi="300" verticalDpi="300" orientation="portrait" r:id="rId1"/>
  <headerFooter alignWithMargins="0">
    <oddHeader>&amp;C&amp;"Times New Roman,Italic"Pacific Gas and Electric Company Energy Efficiency Programs Annual Report - May 2001&amp;"Arial,Regular" 
______________________________________________________________________________________&amp;R
</oddHeader>
    <oddFooter>&amp;C&amp;"Times New Roman,Italic"_____________________________________________________________________________________
&amp;"Times New Roman,Regular"&amp;8 3 -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="75" zoomScaleNormal="75" workbookViewId="0" topLeftCell="C1">
      <selection activeCell="L14" sqref="L14"/>
    </sheetView>
  </sheetViews>
  <sheetFormatPr defaultColWidth="9.140625" defaultRowHeight="12.75"/>
  <cols>
    <col min="1" max="1" width="3.140625" style="139" hidden="1" customWidth="1"/>
    <col min="2" max="2" width="7.00390625" style="203" hidden="1" customWidth="1"/>
    <col min="3" max="4" width="2.00390625" style="134" customWidth="1"/>
    <col min="5" max="5" width="2.57421875" style="1" customWidth="1"/>
    <col min="6" max="6" width="1.8515625" style="1" customWidth="1"/>
    <col min="7" max="7" width="36.7109375" style="1" customWidth="1"/>
    <col min="8" max="8" width="12.57421875" style="29" customWidth="1"/>
    <col min="9" max="9" width="11.8515625" style="207" customWidth="1"/>
    <col min="10" max="10" width="12.00390625" style="1" customWidth="1"/>
    <col min="11" max="11" width="2.8515625" style="134" customWidth="1"/>
    <col min="12" max="18" width="9.140625" style="134" customWidth="1"/>
    <col min="19" max="16384" width="9.140625" style="1" customWidth="1"/>
  </cols>
  <sheetData>
    <row r="1" spans="1:10" ht="13.5">
      <c r="A1" s="133"/>
      <c r="B1" s="152"/>
      <c r="C1" s="153" t="s">
        <v>83</v>
      </c>
      <c r="D1" s="154"/>
      <c r="E1" s="3"/>
      <c r="F1" s="3"/>
      <c r="G1" s="3"/>
      <c r="H1" s="4"/>
      <c r="I1" s="205"/>
      <c r="J1" s="3"/>
    </row>
    <row r="2" spans="1:10" ht="13.5">
      <c r="A2" s="133"/>
      <c r="B2" s="152"/>
      <c r="C2" s="39" t="s">
        <v>71</v>
      </c>
      <c r="D2" s="154"/>
      <c r="E2" s="3"/>
      <c r="F2" s="3"/>
      <c r="G2" s="3"/>
      <c r="H2" s="4"/>
      <c r="I2" s="205"/>
      <c r="J2" s="3"/>
    </row>
    <row r="3" spans="1:10" ht="13.5">
      <c r="A3" s="133"/>
      <c r="B3" s="152"/>
      <c r="C3" s="153" t="s">
        <v>84</v>
      </c>
      <c r="D3" s="154"/>
      <c r="E3" s="3"/>
      <c r="F3" s="3"/>
      <c r="G3" s="3"/>
      <c r="H3" s="4"/>
      <c r="I3" s="205"/>
      <c r="J3" s="3"/>
    </row>
    <row r="4" spans="1:10" ht="13.5">
      <c r="A4" s="133"/>
      <c r="B4" s="152"/>
      <c r="C4" s="153" t="s">
        <v>13</v>
      </c>
      <c r="D4" s="154"/>
      <c r="E4" s="3"/>
      <c r="F4" s="3"/>
      <c r="G4" s="3"/>
      <c r="H4" s="4"/>
      <c r="I4" s="205"/>
      <c r="J4" s="3"/>
    </row>
    <row r="5" spans="1:10" ht="13.5">
      <c r="A5" s="133"/>
      <c r="B5" s="155"/>
      <c r="C5" s="135" t="s">
        <v>2</v>
      </c>
      <c r="D5" s="154"/>
      <c r="E5" s="3"/>
      <c r="F5" s="3"/>
      <c r="G5" s="3"/>
      <c r="H5" s="4"/>
      <c r="I5" s="205"/>
      <c r="J5" s="3"/>
    </row>
    <row r="6" spans="1:7" ht="13.5">
      <c r="A6" s="135"/>
      <c r="B6" s="155"/>
      <c r="C6" s="206"/>
      <c r="D6" s="206"/>
      <c r="E6" s="3"/>
      <c r="F6" s="3"/>
      <c r="G6" s="3"/>
    </row>
    <row r="7" spans="1:18" s="50" customFormat="1" ht="15">
      <c r="A7" s="136"/>
      <c r="B7" s="156" t="s">
        <v>60</v>
      </c>
      <c r="C7" s="157"/>
      <c r="D7" s="208"/>
      <c r="E7" s="45"/>
      <c r="F7" s="45"/>
      <c r="G7" s="159"/>
      <c r="H7" s="47" t="s">
        <v>23</v>
      </c>
      <c r="I7" s="209"/>
      <c r="J7" s="10" t="s">
        <v>79</v>
      </c>
      <c r="K7" s="137"/>
      <c r="L7" s="137"/>
      <c r="M7" s="137"/>
      <c r="N7" s="137"/>
      <c r="O7" s="137"/>
      <c r="P7" s="137"/>
      <c r="Q7" s="137"/>
      <c r="R7" s="137"/>
    </row>
    <row r="8" spans="1:18" s="6" customFormat="1" ht="13.5">
      <c r="A8" s="139"/>
      <c r="B8" s="160"/>
      <c r="C8" s="161"/>
      <c r="D8" s="162"/>
      <c r="E8" s="163"/>
      <c r="F8" s="163"/>
      <c r="G8" s="164"/>
      <c r="H8" s="52" t="s">
        <v>5</v>
      </c>
      <c r="I8" s="144" t="s">
        <v>85</v>
      </c>
      <c r="J8" s="52" t="s">
        <v>5</v>
      </c>
      <c r="K8" s="165"/>
      <c r="L8" s="166"/>
      <c r="M8" s="166"/>
      <c r="N8" s="166"/>
      <c r="O8" s="166"/>
      <c r="P8" s="166"/>
      <c r="Q8" s="166"/>
      <c r="R8" s="166"/>
    </row>
    <row r="9" spans="1:12" ht="13.5">
      <c r="A9" s="133"/>
      <c r="B9" s="160"/>
      <c r="C9" s="167" t="s">
        <v>61</v>
      </c>
      <c r="D9" s="168"/>
      <c r="E9" s="18"/>
      <c r="F9" s="18"/>
      <c r="G9" s="19"/>
      <c r="H9" s="117">
        <v>4065.55</v>
      </c>
      <c r="I9" s="117">
        <v>2842.8330000000005</v>
      </c>
      <c r="J9" s="120">
        <v>875</v>
      </c>
      <c r="K9" s="171"/>
      <c r="L9" s="210"/>
    </row>
    <row r="10" spans="2:12" ht="13.5">
      <c r="B10" s="160"/>
      <c r="C10" s="177" t="s">
        <v>64</v>
      </c>
      <c r="D10" s="171"/>
      <c r="E10" s="8"/>
      <c r="F10" s="8"/>
      <c r="G10" s="54"/>
      <c r="H10" s="132">
        <v>4131</v>
      </c>
      <c r="I10" s="120">
        <v>3117.657</v>
      </c>
      <c r="J10" s="120">
        <v>5329.3</v>
      </c>
      <c r="K10" s="171"/>
      <c r="L10" s="210"/>
    </row>
    <row r="11" spans="2:12" ht="13.5">
      <c r="B11" s="160"/>
      <c r="C11" s="179" t="s">
        <v>86</v>
      </c>
      <c r="D11" s="171"/>
      <c r="E11" s="20"/>
      <c r="F11" s="20"/>
      <c r="G11" s="79"/>
      <c r="H11" s="211">
        <v>0</v>
      </c>
      <c r="I11" s="181">
        <v>0</v>
      </c>
      <c r="J11" s="181">
        <v>900</v>
      </c>
      <c r="K11" s="171"/>
      <c r="L11" s="210"/>
    </row>
    <row r="12" spans="2:12" ht="13.5">
      <c r="B12" s="160"/>
      <c r="C12" s="183" t="s">
        <v>87</v>
      </c>
      <c r="D12" s="184"/>
      <c r="E12" s="21"/>
      <c r="F12" s="21"/>
      <c r="G12" s="21"/>
      <c r="H12" s="181">
        <v>4131</v>
      </c>
      <c r="I12" s="181">
        <v>3117.657</v>
      </c>
      <c r="J12" s="181">
        <v>4429.3</v>
      </c>
      <c r="K12" s="171"/>
      <c r="L12" s="210"/>
    </row>
    <row r="13" spans="1:18" s="86" customFormat="1" ht="13.5">
      <c r="A13" s="133"/>
      <c r="B13" s="160"/>
      <c r="C13" s="186" t="s">
        <v>62</v>
      </c>
      <c r="D13" s="187"/>
      <c r="E13" s="83"/>
      <c r="F13" s="83"/>
      <c r="G13" s="84"/>
      <c r="H13" s="132">
        <v>33644.978</v>
      </c>
      <c r="I13" s="120">
        <v>41366.11082</v>
      </c>
      <c r="J13" s="120">
        <v>39994.9</v>
      </c>
      <c r="K13" s="187"/>
      <c r="L13" s="210"/>
      <c r="M13" s="140"/>
      <c r="N13" s="140"/>
      <c r="O13" s="140"/>
      <c r="P13" s="140"/>
      <c r="Q13" s="140"/>
      <c r="R13" s="140"/>
    </row>
    <row r="14" spans="1:18" s="86" customFormat="1" ht="12.75">
      <c r="A14" s="133"/>
      <c r="B14" s="160"/>
      <c r="C14" s="179" t="s">
        <v>88</v>
      </c>
      <c r="D14" s="187"/>
      <c r="E14" s="87"/>
      <c r="F14" s="87"/>
      <c r="G14" s="88"/>
      <c r="H14" s="212">
        <v>0</v>
      </c>
      <c r="I14" s="189">
        <v>0</v>
      </c>
      <c r="J14" s="189">
        <v>0</v>
      </c>
      <c r="K14" s="187"/>
      <c r="L14" s="210"/>
      <c r="M14" s="140"/>
      <c r="N14" s="140"/>
      <c r="O14" s="140"/>
      <c r="P14" s="140"/>
      <c r="Q14" s="140"/>
      <c r="R14" s="140"/>
    </row>
    <row r="15" spans="1:18" s="86" customFormat="1" ht="13.5">
      <c r="A15" s="133"/>
      <c r="B15" s="160"/>
      <c r="C15" s="186"/>
      <c r="D15" s="191" t="s">
        <v>86</v>
      </c>
      <c r="E15" s="87"/>
      <c r="F15" s="87"/>
      <c r="G15" s="88"/>
      <c r="H15" s="213">
        <v>0</v>
      </c>
      <c r="I15" s="195">
        <v>0</v>
      </c>
      <c r="J15" s="195">
        <v>0</v>
      </c>
      <c r="K15" s="187"/>
      <c r="L15" s="210"/>
      <c r="M15" s="140"/>
      <c r="N15" s="140"/>
      <c r="O15" s="140"/>
      <c r="P15" s="140"/>
      <c r="Q15" s="140"/>
      <c r="R15" s="140"/>
    </row>
    <row r="16" spans="1:18" s="86" customFormat="1" ht="13.5">
      <c r="A16" s="133"/>
      <c r="B16" s="160"/>
      <c r="C16" s="186"/>
      <c r="D16" s="191" t="s">
        <v>87</v>
      </c>
      <c r="E16" s="87"/>
      <c r="F16" s="87"/>
      <c r="G16" s="88"/>
      <c r="H16" s="213">
        <v>0</v>
      </c>
      <c r="I16" s="195">
        <v>0</v>
      </c>
      <c r="J16" s="195">
        <v>0</v>
      </c>
      <c r="K16" s="187"/>
      <c r="L16" s="210"/>
      <c r="M16" s="140"/>
      <c r="N16" s="140"/>
      <c r="O16" s="140"/>
      <c r="P16" s="140"/>
      <c r="Q16" s="140"/>
      <c r="R16" s="140"/>
    </row>
    <row r="17" spans="1:18" s="86" customFormat="1" ht="12.75">
      <c r="A17" s="133"/>
      <c r="B17" s="160"/>
      <c r="C17" s="179" t="s">
        <v>89</v>
      </c>
      <c r="D17" s="187"/>
      <c r="E17" s="87"/>
      <c r="F17" s="87"/>
      <c r="G17" s="88"/>
      <c r="H17" s="212">
        <v>13464.25</v>
      </c>
      <c r="I17" s="189">
        <v>22948.864820000003</v>
      </c>
      <c r="J17" s="189">
        <v>30190</v>
      </c>
      <c r="K17" s="187"/>
      <c r="L17" s="210"/>
      <c r="M17" s="140"/>
      <c r="N17" s="140"/>
      <c r="O17" s="140"/>
      <c r="P17" s="140"/>
      <c r="Q17" s="140"/>
      <c r="R17" s="140"/>
    </row>
    <row r="18" spans="1:18" s="86" customFormat="1" ht="12.75">
      <c r="A18" s="133"/>
      <c r="B18" s="160"/>
      <c r="C18" s="179"/>
      <c r="D18" s="191" t="s">
        <v>86</v>
      </c>
      <c r="E18" s="87"/>
      <c r="F18" s="87"/>
      <c r="G18" s="88"/>
      <c r="H18" s="193">
        <v>0</v>
      </c>
      <c r="I18" s="193">
        <v>0</v>
      </c>
      <c r="J18" s="193">
        <v>9410</v>
      </c>
      <c r="K18" s="187"/>
      <c r="L18" s="210"/>
      <c r="M18" s="140"/>
      <c r="N18" s="140"/>
      <c r="O18" s="140"/>
      <c r="P18" s="140"/>
      <c r="Q18" s="140"/>
      <c r="R18" s="140"/>
    </row>
    <row r="19" spans="1:18" s="86" customFormat="1" ht="13.5">
      <c r="A19" s="133"/>
      <c r="B19" s="160"/>
      <c r="C19" s="186"/>
      <c r="D19" s="171" t="s">
        <v>90</v>
      </c>
      <c r="E19" s="187"/>
      <c r="F19" s="87"/>
      <c r="G19" s="88"/>
      <c r="H19" s="193">
        <v>13464.25</v>
      </c>
      <c r="I19" s="193">
        <v>22948.864820000003</v>
      </c>
      <c r="J19" s="193">
        <v>20780</v>
      </c>
      <c r="K19" s="187"/>
      <c r="L19" s="210"/>
      <c r="M19" s="140"/>
      <c r="N19" s="140"/>
      <c r="O19" s="140"/>
      <c r="P19" s="140"/>
      <c r="Q19" s="140"/>
      <c r="R19" s="140"/>
    </row>
    <row r="20" spans="1:18" s="86" customFormat="1" ht="13.5">
      <c r="A20" s="215"/>
      <c r="B20" s="160"/>
      <c r="C20" s="179" t="s">
        <v>91</v>
      </c>
      <c r="D20" s="187"/>
      <c r="E20" s="87"/>
      <c r="F20" s="87"/>
      <c r="G20" s="88"/>
      <c r="H20" s="195">
        <v>20180.728</v>
      </c>
      <c r="I20" s="195">
        <v>18417.246</v>
      </c>
      <c r="J20" s="195">
        <v>9804.9</v>
      </c>
      <c r="K20" s="187"/>
      <c r="L20" s="210"/>
      <c r="M20" s="140"/>
      <c r="N20" s="140"/>
      <c r="O20" s="140"/>
      <c r="P20" s="140"/>
      <c r="Q20" s="140"/>
      <c r="R20" s="140"/>
    </row>
    <row r="21" spans="1:18" s="86" customFormat="1" ht="13.5">
      <c r="A21" s="215"/>
      <c r="B21" s="160"/>
      <c r="C21" s="179"/>
      <c r="D21" s="191" t="s">
        <v>86</v>
      </c>
      <c r="E21" s="87"/>
      <c r="F21" s="87"/>
      <c r="G21" s="88"/>
      <c r="H21" s="181">
        <v>14162.728</v>
      </c>
      <c r="I21" s="181">
        <v>15815.918999999998</v>
      </c>
      <c r="J21" s="181">
        <v>9114.9</v>
      </c>
      <c r="K21" s="187"/>
      <c r="L21" s="210"/>
      <c r="M21" s="140"/>
      <c r="N21" s="140"/>
      <c r="O21" s="140"/>
      <c r="P21" s="140"/>
      <c r="Q21" s="140"/>
      <c r="R21" s="140"/>
    </row>
    <row r="22" spans="1:18" s="86" customFormat="1" ht="13.5">
      <c r="A22" s="215"/>
      <c r="B22" s="160"/>
      <c r="C22" s="179"/>
      <c r="D22" s="191" t="s">
        <v>87</v>
      </c>
      <c r="E22" s="87"/>
      <c r="F22" s="87"/>
      <c r="G22" s="88"/>
      <c r="H22" s="181">
        <v>6018</v>
      </c>
      <c r="I22" s="181">
        <v>2601.327</v>
      </c>
      <c r="J22" s="181">
        <v>690</v>
      </c>
      <c r="K22" s="187"/>
      <c r="L22" s="210"/>
      <c r="M22" s="140"/>
      <c r="N22" s="140"/>
      <c r="O22" s="140"/>
      <c r="P22" s="140"/>
      <c r="Q22" s="140"/>
      <c r="R22" s="140"/>
    </row>
    <row r="23" spans="1:12" ht="13.5">
      <c r="A23" s="133"/>
      <c r="B23" s="160"/>
      <c r="C23" s="197" t="s">
        <v>63</v>
      </c>
      <c r="D23" s="198"/>
      <c r="E23" s="8"/>
      <c r="F23" s="8"/>
      <c r="G23" s="9"/>
      <c r="H23" s="121">
        <v>16668.15</v>
      </c>
      <c r="I23" s="121">
        <v>15170.883000000002</v>
      </c>
      <c r="J23" s="122">
        <v>8130</v>
      </c>
      <c r="K23" s="171"/>
      <c r="L23" s="210"/>
    </row>
    <row r="24" spans="2:12" ht="13.5">
      <c r="B24" s="160"/>
      <c r="C24" s="170" t="s">
        <v>92</v>
      </c>
      <c r="D24" s="170"/>
      <c r="E24" s="20"/>
      <c r="F24" s="20"/>
      <c r="G24" s="199"/>
      <c r="H24" s="172">
        <v>6790.15</v>
      </c>
      <c r="I24" s="172">
        <v>4986.595</v>
      </c>
      <c r="J24" s="181">
        <v>2630</v>
      </c>
      <c r="K24" s="171"/>
      <c r="L24" s="210"/>
    </row>
    <row r="25" spans="2:12" ht="13.5">
      <c r="B25" s="160"/>
      <c r="C25" s="176" t="s">
        <v>93</v>
      </c>
      <c r="D25" s="171"/>
      <c r="E25" s="20"/>
      <c r="F25" s="20"/>
      <c r="G25" s="199"/>
      <c r="H25" s="172">
        <v>9878</v>
      </c>
      <c r="I25" s="172">
        <v>10184.288</v>
      </c>
      <c r="J25" s="181">
        <v>5500</v>
      </c>
      <c r="K25" s="171"/>
      <c r="L25" s="210"/>
    </row>
    <row r="26" spans="2:12" ht="13.5">
      <c r="B26" s="200"/>
      <c r="C26" s="216" t="s">
        <v>21</v>
      </c>
      <c r="D26" s="217"/>
      <c r="E26" s="18"/>
      <c r="F26" s="18"/>
      <c r="G26" s="58"/>
      <c r="H26" s="124">
        <v>58509.67800000001</v>
      </c>
      <c r="I26" s="124">
        <v>62497.48382</v>
      </c>
      <c r="J26" s="124">
        <v>54329.2</v>
      </c>
      <c r="K26" s="171"/>
      <c r="L26" s="210"/>
    </row>
    <row r="29" spans="3:12" ht="15">
      <c r="C29" s="60">
        <v>1</v>
      </c>
      <c r="D29" s="150" t="s">
        <v>72</v>
      </c>
      <c r="E29" s="150"/>
      <c r="F29" s="150"/>
      <c r="G29" s="150"/>
      <c r="H29" s="232"/>
      <c r="I29" s="234"/>
      <c r="J29" s="150"/>
      <c r="K29" s="233"/>
      <c r="L29" s="233"/>
    </row>
    <row r="30" spans="3:12" ht="15">
      <c r="C30" s="60"/>
      <c r="D30" s="150" t="s">
        <v>75</v>
      </c>
      <c r="E30" s="150"/>
      <c r="F30" s="150"/>
      <c r="G30" s="150"/>
      <c r="H30" s="232"/>
      <c r="I30" s="234"/>
      <c r="J30" s="150"/>
      <c r="K30" s="233"/>
      <c r="L30" s="233"/>
    </row>
    <row r="31" spans="3:12" ht="15">
      <c r="C31" s="60">
        <v>2</v>
      </c>
      <c r="D31" s="150" t="s">
        <v>73</v>
      </c>
      <c r="E31" s="150"/>
      <c r="F31" s="150"/>
      <c r="G31" s="150"/>
      <c r="H31" s="232"/>
      <c r="I31" s="234"/>
      <c r="J31" s="150"/>
      <c r="K31" s="233"/>
      <c r="L31" s="233"/>
    </row>
    <row r="32" spans="3:4" ht="9.75" customHeight="1">
      <c r="C32" s="1"/>
      <c r="D32"/>
    </row>
    <row r="33" spans="3:4" ht="15">
      <c r="C33" s="60"/>
      <c r="D33" s="1"/>
    </row>
  </sheetData>
  <printOptions horizontalCentered="1"/>
  <pageMargins left="0.5" right="0.5" top="0.91" bottom="0.69" header="0.5" footer="0.32"/>
  <pageSetup firstPageNumber="27" useFirstPageNumber="1" fitToHeight="1" fitToWidth="1" horizontalDpi="300" verticalDpi="300" orientation="portrait" r:id="rId1"/>
  <headerFooter alignWithMargins="0">
    <oddHeader>&amp;C&amp;"Times New Roman,Italic"Pacific Gas and Electric Company Energy Efficiency Programs Annual Report - May 2001&amp;"Arial,Regular" 
______________________________________________________________________________________&amp;R
</oddHeader>
    <oddFooter>&amp;C&amp;"Times New Roman,Italic"_____________________________________________________________________________________
&amp;"Times New Roman,Regular"&amp;8 3 -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="75" zoomScaleNormal="75" workbookViewId="0" topLeftCell="C1">
      <selection activeCell="M11" sqref="M11"/>
    </sheetView>
  </sheetViews>
  <sheetFormatPr defaultColWidth="9.140625" defaultRowHeight="12.75"/>
  <cols>
    <col min="1" max="1" width="3.140625" style="139" hidden="1" customWidth="1"/>
    <col min="2" max="2" width="7.00390625" style="203" hidden="1" customWidth="1"/>
    <col min="3" max="3" width="2.140625" style="134" customWidth="1"/>
    <col min="4" max="4" width="1.8515625" style="134" customWidth="1"/>
    <col min="5" max="5" width="2.140625" style="1" customWidth="1"/>
    <col min="6" max="6" width="1.8515625" style="1" customWidth="1"/>
    <col min="7" max="7" width="36.7109375" style="1" customWidth="1"/>
    <col min="8" max="8" width="12.00390625" style="29" customWidth="1"/>
    <col min="9" max="9" width="10.57421875" style="1" customWidth="1"/>
    <col min="10" max="10" width="12.00390625" style="1" customWidth="1"/>
    <col min="11" max="11" width="3.57421875" style="134" customWidth="1"/>
    <col min="12" max="12" width="9.140625" style="134" customWidth="1"/>
    <col min="13" max="13" width="9.140625" style="204" customWidth="1"/>
    <col min="14" max="18" width="9.140625" style="134" customWidth="1"/>
    <col min="19" max="16384" width="9.140625" style="1" customWidth="1"/>
  </cols>
  <sheetData>
    <row r="1" spans="1:10" ht="13.5">
      <c r="A1" s="133"/>
      <c r="B1" s="152"/>
      <c r="C1" s="153" t="s">
        <v>83</v>
      </c>
      <c r="D1" s="154"/>
      <c r="E1" s="3"/>
      <c r="F1" s="3"/>
      <c r="G1" s="3"/>
      <c r="H1" s="4"/>
      <c r="I1" s="3"/>
      <c r="J1" s="3"/>
    </row>
    <row r="2" spans="1:10" ht="13.5">
      <c r="A2" s="133"/>
      <c r="B2" s="152"/>
      <c r="C2" s="39" t="s">
        <v>71</v>
      </c>
      <c r="D2" s="154"/>
      <c r="E2" s="3"/>
      <c r="F2" s="3"/>
      <c r="G2" s="3"/>
      <c r="H2" s="4"/>
      <c r="I2" s="3"/>
      <c r="J2" s="3"/>
    </row>
    <row r="3" spans="1:10" ht="13.5">
      <c r="A3" s="133"/>
      <c r="B3" s="152"/>
      <c r="C3" s="153" t="s">
        <v>84</v>
      </c>
      <c r="D3" s="154"/>
      <c r="E3" s="3"/>
      <c r="F3" s="3"/>
      <c r="G3" s="3"/>
      <c r="H3" s="4"/>
      <c r="I3" s="3"/>
      <c r="J3" s="3"/>
    </row>
    <row r="4" spans="1:10" ht="13.5">
      <c r="A4" s="133"/>
      <c r="B4" s="152"/>
      <c r="C4" s="153" t="s">
        <v>22</v>
      </c>
      <c r="D4" s="154"/>
      <c r="E4" s="3"/>
      <c r="F4" s="3"/>
      <c r="G4" s="3"/>
      <c r="H4" s="4"/>
      <c r="I4" s="3"/>
      <c r="J4" s="3"/>
    </row>
    <row r="5" spans="1:10" ht="13.5">
      <c r="A5" s="133"/>
      <c r="B5" s="155"/>
      <c r="C5" s="135" t="s">
        <v>2</v>
      </c>
      <c r="D5" s="154"/>
      <c r="E5" s="3"/>
      <c r="F5" s="3"/>
      <c r="G5" s="3"/>
      <c r="H5" s="4"/>
      <c r="I5" s="3"/>
      <c r="J5" s="3"/>
    </row>
    <row r="6" spans="1:7" ht="13.5">
      <c r="A6" s="135"/>
      <c r="B6" s="155"/>
      <c r="C6" s="154"/>
      <c r="D6" s="154"/>
      <c r="E6" s="3"/>
      <c r="F6" s="3"/>
      <c r="G6" s="3"/>
    </row>
    <row r="7" spans="1:18" s="50" customFormat="1" ht="15">
      <c r="A7" s="136"/>
      <c r="B7" s="156" t="s">
        <v>60</v>
      </c>
      <c r="C7" s="157"/>
      <c r="D7" s="158"/>
      <c r="E7" s="45"/>
      <c r="F7" s="45"/>
      <c r="G7" s="159"/>
      <c r="H7" s="47" t="s">
        <v>23</v>
      </c>
      <c r="I7" s="105"/>
      <c r="J7" s="10" t="s">
        <v>79</v>
      </c>
      <c r="K7" s="137"/>
      <c r="L7" s="137"/>
      <c r="M7" s="218"/>
      <c r="N7" s="137"/>
      <c r="O7" s="137"/>
      <c r="P7" s="137"/>
      <c r="Q7" s="137"/>
      <c r="R7" s="137"/>
    </row>
    <row r="8" spans="1:18" s="6" customFormat="1" ht="13.5">
      <c r="A8" s="139"/>
      <c r="B8" s="160"/>
      <c r="C8" s="161"/>
      <c r="D8" s="219"/>
      <c r="E8" s="163"/>
      <c r="F8" s="163"/>
      <c r="G8" s="164"/>
      <c r="H8" s="52" t="s">
        <v>5</v>
      </c>
      <c r="I8" s="144" t="s">
        <v>85</v>
      </c>
      <c r="J8" s="52" t="s">
        <v>5</v>
      </c>
      <c r="K8" s="166"/>
      <c r="L8" s="166"/>
      <c r="M8" s="220"/>
      <c r="N8" s="166"/>
      <c r="O8" s="166"/>
      <c r="P8" s="166"/>
      <c r="Q8" s="166"/>
      <c r="R8" s="166"/>
    </row>
    <row r="9" spans="1:14" ht="13.5">
      <c r="A9" s="133"/>
      <c r="B9" s="160"/>
      <c r="C9" s="167" t="s">
        <v>61</v>
      </c>
      <c r="D9" s="168"/>
      <c r="E9" s="18"/>
      <c r="F9" s="18"/>
      <c r="G9" s="19"/>
      <c r="H9" s="117">
        <v>1034.45</v>
      </c>
      <c r="I9" s="117">
        <v>843.4730000000001</v>
      </c>
      <c r="J9" s="120">
        <v>175</v>
      </c>
      <c r="K9" s="171"/>
      <c r="N9" s="204"/>
    </row>
    <row r="10" spans="1:18" s="87" customFormat="1" ht="13.5">
      <c r="A10" s="182"/>
      <c r="B10" s="160"/>
      <c r="C10" s="177" t="s">
        <v>64</v>
      </c>
      <c r="D10" s="171"/>
      <c r="E10" s="8"/>
      <c r="F10" s="8"/>
      <c r="G10" s="54"/>
      <c r="H10" s="132">
        <v>30</v>
      </c>
      <c r="I10" s="120">
        <v>0</v>
      </c>
      <c r="J10" s="120">
        <v>450.7</v>
      </c>
      <c r="K10" s="187"/>
      <c r="L10" s="187"/>
      <c r="M10" s="214"/>
      <c r="N10" s="214"/>
      <c r="O10" s="187"/>
      <c r="P10" s="187"/>
      <c r="Q10" s="187"/>
      <c r="R10" s="187"/>
    </row>
    <row r="11" spans="1:18" s="86" customFormat="1" ht="12.75">
      <c r="A11" s="133"/>
      <c r="B11" s="160"/>
      <c r="C11" s="179" t="s">
        <v>86</v>
      </c>
      <c r="D11" s="171"/>
      <c r="E11" s="20"/>
      <c r="F11" s="20"/>
      <c r="G11" s="79"/>
      <c r="H11" s="223">
        <v>0</v>
      </c>
      <c r="I11" s="181">
        <v>0</v>
      </c>
      <c r="J11" s="222">
        <v>100</v>
      </c>
      <c r="K11" s="187"/>
      <c r="L11" s="140"/>
      <c r="M11" s="224"/>
      <c r="N11" s="224"/>
      <c r="O11" s="140"/>
      <c r="P11" s="140"/>
      <c r="Q11" s="140"/>
      <c r="R11" s="140"/>
    </row>
    <row r="12" spans="1:18" s="86" customFormat="1" ht="12.75">
      <c r="A12" s="133"/>
      <c r="B12" s="160"/>
      <c r="C12" s="183" t="s">
        <v>87</v>
      </c>
      <c r="D12" s="184"/>
      <c r="E12" s="21"/>
      <c r="F12" s="21"/>
      <c r="G12" s="21"/>
      <c r="H12" s="222">
        <v>30</v>
      </c>
      <c r="I12" s="181">
        <v>0</v>
      </c>
      <c r="J12" s="222">
        <v>350.7</v>
      </c>
      <c r="K12" s="187"/>
      <c r="L12" s="140"/>
      <c r="M12" s="224"/>
      <c r="N12" s="224"/>
      <c r="O12" s="140"/>
      <c r="P12" s="140"/>
      <c r="Q12" s="140"/>
      <c r="R12" s="140"/>
    </row>
    <row r="13" spans="1:18" s="20" customFormat="1" ht="13.5">
      <c r="A13" s="182"/>
      <c r="B13" s="160"/>
      <c r="C13" s="186" t="s">
        <v>62</v>
      </c>
      <c r="D13" s="187"/>
      <c r="E13" s="83"/>
      <c r="F13" s="83"/>
      <c r="G13" s="84"/>
      <c r="H13" s="132">
        <v>6055.022</v>
      </c>
      <c r="I13" s="120">
        <v>6951.473180000002</v>
      </c>
      <c r="J13" s="120">
        <v>4915.1</v>
      </c>
      <c r="K13" s="171"/>
      <c r="L13" s="171"/>
      <c r="M13" s="221"/>
      <c r="N13" s="221"/>
      <c r="O13" s="171"/>
      <c r="P13" s="171"/>
      <c r="Q13" s="171"/>
      <c r="R13" s="171"/>
    </row>
    <row r="14" spans="2:14" ht="13.5">
      <c r="B14" s="160"/>
      <c r="C14" s="179" t="s">
        <v>88</v>
      </c>
      <c r="D14" s="187"/>
      <c r="E14" s="87"/>
      <c r="F14" s="87"/>
      <c r="G14" s="88"/>
      <c r="H14" s="212">
        <v>0</v>
      </c>
      <c r="I14" s="189">
        <v>0</v>
      </c>
      <c r="J14" s="189">
        <v>0</v>
      </c>
      <c r="K14" s="171"/>
      <c r="N14" s="204"/>
    </row>
    <row r="15" spans="1:18" s="95" customFormat="1" ht="13.5">
      <c r="A15" s="185"/>
      <c r="B15" s="160"/>
      <c r="C15" s="186"/>
      <c r="D15" s="191" t="s">
        <v>86</v>
      </c>
      <c r="E15" s="87"/>
      <c r="F15" s="87"/>
      <c r="G15" s="88"/>
      <c r="H15" s="213">
        <v>0</v>
      </c>
      <c r="I15" s="195">
        <v>0</v>
      </c>
      <c r="J15" s="195">
        <v>0</v>
      </c>
      <c r="K15" s="191"/>
      <c r="L15" s="188"/>
      <c r="M15" s="225"/>
      <c r="N15" s="225"/>
      <c r="O15" s="188"/>
      <c r="P15" s="188"/>
      <c r="Q15" s="188"/>
      <c r="R15" s="188"/>
    </row>
    <row r="16" spans="1:18" s="95" customFormat="1" ht="13.5">
      <c r="A16" s="185"/>
      <c r="B16" s="160"/>
      <c r="C16" s="186"/>
      <c r="D16" s="191" t="s">
        <v>87</v>
      </c>
      <c r="E16" s="87"/>
      <c r="F16" s="87"/>
      <c r="G16" s="88"/>
      <c r="H16" s="213">
        <v>0</v>
      </c>
      <c r="I16" s="195">
        <v>0</v>
      </c>
      <c r="J16" s="195">
        <v>0</v>
      </c>
      <c r="K16" s="191"/>
      <c r="L16" s="188"/>
      <c r="M16" s="225"/>
      <c r="N16" s="225"/>
      <c r="O16" s="188"/>
      <c r="P16" s="188"/>
      <c r="Q16" s="188"/>
      <c r="R16" s="188"/>
    </row>
    <row r="17" spans="1:18" s="95" customFormat="1" ht="13.5">
      <c r="A17" s="185"/>
      <c r="B17" s="160"/>
      <c r="C17" s="179" t="s">
        <v>89</v>
      </c>
      <c r="D17" s="187"/>
      <c r="E17" s="87"/>
      <c r="F17" s="87"/>
      <c r="G17" s="88"/>
      <c r="H17" s="212">
        <v>235.75</v>
      </c>
      <c r="I17" s="189">
        <v>225.07217999999975</v>
      </c>
      <c r="J17" s="189">
        <v>510</v>
      </c>
      <c r="K17" s="191"/>
      <c r="L17" s="188"/>
      <c r="M17" s="225"/>
      <c r="N17" s="225"/>
      <c r="O17" s="188"/>
      <c r="P17" s="188"/>
      <c r="Q17" s="188"/>
      <c r="R17" s="188"/>
    </row>
    <row r="18" spans="1:18" s="95" customFormat="1" ht="13.5">
      <c r="A18" s="185"/>
      <c r="B18" s="160"/>
      <c r="C18" s="179"/>
      <c r="D18" s="191" t="s">
        <v>86</v>
      </c>
      <c r="E18" s="87"/>
      <c r="F18" s="87"/>
      <c r="G18" s="88"/>
      <c r="H18" s="226">
        <v>0</v>
      </c>
      <c r="I18" s="193">
        <v>0</v>
      </c>
      <c r="J18" s="227">
        <v>90</v>
      </c>
      <c r="K18" s="191"/>
      <c r="L18" s="188"/>
      <c r="M18" s="225"/>
      <c r="N18" s="225"/>
      <c r="O18" s="188"/>
      <c r="P18" s="188"/>
      <c r="Q18" s="188"/>
      <c r="R18" s="188"/>
    </row>
    <row r="19" spans="1:18" s="95" customFormat="1" ht="13.5">
      <c r="A19" s="185"/>
      <c r="B19" s="160"/>
      <c r="C19" s="186"/>
      <c r="D19" s="171" t="s">
        <v>90</v>
      </c>
      <c r="E19" s="187"/>
      <c r="F19" s="87"/>
      <c r="G19" s="88"/>
      <c r="H19" s="193">
        <v>235.75</v>
      </c>
      <c r="I19" s="193">
        <v>225.07217999999975</v>
      </c>
      <c r="J19" s="193">
        <v>420</v>
      </c>
      <c r="K19" s="191"/>
      <c r="L19" s="188"/>
      <c r="M19" s="225"/>
      <c r="N19" s="225"/>
      <c r="O19" s="188"/>
      <c r="P19" s="188"/>
      <c r="Q19" s="188"/>
      <c r="R19" s="188"/>
    </row>
    <row r="20" spans="1:18" s="95" customFormat="1" ht="13.5">
      <c r="A20" s="185"/>
      <c r="B20" s="160">
        <v>11961</v>
      </c>
      <c r="C20" s="179" t="s">
        <v>91</v>
      </c>
      <c r="D20" s="187"/>
      <c r="E20" s="87"/>
      <c r="F20" s="87"/>
      <c r="G20" s="88"/>
      <c r="H20" s="195">
        <v>5819.272</v>
      </c>
      <c r="I20" s="195">
        <v>6726.401000000002</v>
      </c>
      <c r="J20" s="195">
        <v>4405.1</v>
      </c>
      <c r="K20" s="191"/>
      <c r="L20" s="188"/>
      <c r="M20" s="225"/>
      <c r="N20" s="225"/>
      <c r="O20" s="188"/>
      <c r="P20" s="188"/>
      <c r="Q20" s="188"/>
      <c r="R20" s="188"/>
    </row>
    <row r="21" spans="1:18" s="95" customFormat="1" ht="13.5">
      <c r="A21" s="185"/>
      <c r="B21" s="160"/>
      <c r="C21" s="179"/>
      <c r="D21" s="191" t="s">
        <v>86</v>
      </c>
      <c r="E21" s="87"/>
      <c r="F21" s="87"/>
      <c r="G21" s="88"/>
      <c r="H21" s="222">
        <v>4937.272</v>
      </c>
      <c r="I21" s="222">
        <v>6333.819000000001</v>
      </c>
      <c r="J21" s="222">
        <v>4095.1</v>
      </c>
      <c r="K21" s="191"/>
      <c r="L21" s="188"/>
      <c r="M21" s="225"/>
      <c r="N21" s="225"/>
      <c r="O21" s="188"/>
      <c r="P21" s="188"/>
      <c r="Q21" s="188"/>
      <c r="R21" s="188"/>
    </row>
    <row r="22" spans="1:18" s="95" customFormat="1" ht="13.5">
      <c r="A22" s="185"/>
      <c r="B22" s="160"/>
      <c r="C22" s="179"/>
      <c r="D22" s="191" t="s">
        <v>87</v>
      </c>
      <c r="E22" s="87"/>
      <c r="F22" s="87"/>
      <c r="G22" s="88"/>
      <c r="H22" s="222">
        <v>882</v>
      </c>
      <c r="I22" s="181">
        <v>392.58199999999994</v>
      </c>
      <c r="J22" s="222">
        <v>310</v>
      </c>
      <c r="K22" s="191"/>
      <c r="L22" s="188"/>
      <c r="M22" s="225"/>
      <c r="N22" s="225"/>
      <c r="O22" s="188"/>
      <c r="P22" s="188"/>
      <c r="Q22" s="188"/>
      <c r="R22" s="188"/>
    </row>
    <row r="23" spans="1:18" s="95" customFormat="1" ht="13.5">
      <c r="A23" s="185"/>
      <c r="B23" s="160"/>
      <c r="C23" s="197" t="s">
        <v>63</v>
      </c>
      <c r="D23" s="198"/>
      <c r="E23" s="8"/>
      <c r="F23" s="8"/>
      <c r="G23" s="9"/>
      <c r="H23" s="121">
        <v>509.85</v>
      </c>
      <c r="I23" s="121">
        <v>313.098</v>
      </c>
      <c r="J23" s="122">
        <v>2270</v>
      </c>
      <c r="K23" s="191"/>
      <c r="L23" s="188"/>
      <c r="M23" s="225"/>
      <c r="N23" s="225"/>
      <c r="O23" s="188"/>
      <c r="P23" s="188"/>
      <c r="Q23" s="188"/>
      <c r="R23" s="188"/>
    </row>
    <row r="24" spans="2:14" ht="13.5">
      <c r="B24" s="160"/>
      <c r="C24" s="170" t="s">
        <v>92</v>
      </c>
      <c r="D24" s="170"/>
      <c r="E24" s="20"/>
      <c r="F24" s="20"/>
      <c r="G24" s="199"/>
      <c r="H24" s="228">
        <v>509.85</v>
      </c>
      <c r="I24" s="228">
        <v>313.098</v>
      </c>
      <c r="J24" s="229">
        <v>2270</v>
      </c>
      <c r="K24" s="171"/>
      <c r="M24" s="133"/>
      <c r="N24" s="133"/>
    </row>
    <row r="25" spans="2:14" ht="13.5">
      <c r="B25" s="160"/>
      <c r="C25" s="176" t="s">
        <v>93</v>
      </c>
      <c r="D25" s="171"/>
      <c r="E25" s="20"/>
      <c r="F25" s="20"/>
      <c r="G25" s="199"/>
      <c r="H25" s="172">
        <v>0</v>
      </c>
      <c r="I25" s="172">
        <v>0</v>
      </c>
      <c r="J25" s="181">
        <v>0</v>
      </c>
      <c r="K25" s="171"/>
      <c r="M25" s="133"/>
      <c r="N25" s="133"/>
    </row>
    <row r="26" spans="2:14" ht="13.5">
      <c r="B26" s="200"/>
      <c r="C26" s="216" t="s">
        <v>21</v>
      </c>
      <c r="D26" s="217"/>
      <c r="E26" s="18"/>
      <c r="F26" s="18"/>
      <c r="G26" s="58"/>
      <c r="H26" s="124">
        <v>7629.322</v>
      </c>
      <c r="I26" s="124">
        <v>8108.044180000002</v>
      </c>
      <c r="J26" s="124">
        <v>7810.8</v>
      </c>
      <c r="K26" s="171"/>
      <c r="M26" s="133"/>
      <c r="N26" s="133"/>
    </row>
    <row r="27" spans="9:14" ht="13.5">
      <c r="I27" s="29"/>
      <c r="M27" s="133"/>
      <c r="N27" s="133"/>
    </row>
    <row r="28" spans="13:14" ht="13.5">
      <c r="M28" s="133"/>
      <c r="N28" s="133"/>
    </row>
    <row r="29" spans="3:12" ht="15">
      <c r="C29" s="60">
        <v>1</v>
      </c>
      <c r="D29" s="150" t="s">
        <v>72</v>
      </c>
      <c r="E29" s="150"/>
      <c r="F29" s="150"/>
      <c r="G29" s="150"/>
      <c r="H29" s="232"/>
      <c r="I29" s="150"/>
      <c r="J29" s="150"/>
      <c r="K29" s="233"/>
      <c r="L29" s="233"/>
    </row>
    <row r="30" spans="3:12" ht="15">
      <c r="C30" s="60"/>
      <c r="D30" s="150" t="s">
        <v>75</v>
      </c>
      <c r="E30" s="150"/>
      <c r="F30" s="150"/>
      <c r="G30" s="150"/>
      <c r="H30" s="232"/>
      <c r="I30" s="150"/>
      <c r="J30" s="150"/>
      <c r="K30" s="233"/>
      <c r="L30" s="233"/>
    </row>
    <row r="31" spans="3:12" ht="15">
      <c r="C31" s="60">
        <v>2</v>
      </c>
      <c r="D31" s="150" t="s">
        <v>73</v>
      </c>
      <c r="E31" s="150"/>
      <c r="F31" s="150"/>
      <c r="G31" s="150"/>
      <c r="H31" s="232"/>
      <c r="I31" s="150"/>
      <c r="J31" s="150"/>
      <c r="K31" s="233"/>
      <c r="L31" s="233"/>
    </row>
    <row r="32" spans="3:4" ht="9.75" customHeight="1">
      <c r="C32" s="1"/>
      <c r="D32"/>
    </row>
    <row r="33" spans="3:4" ht="15">
      <c r="C33" s="60"/>
      <c r="D33" s="1"/>
    </row>
  </sheetData>
  <printOptions horizontalCentered="1"/>
  <pageMargins left="0.72" right="0.5" top="0.98" bottom="0.71" header="0.5" footer="0.29"/>
  <pageSetup firstPageNumber="28" useFirstPageNumber="1" fitToHeight="1" fitToWidth="1" horizontalDpi="300" verticalDpi="300" orientation="portrait" r:id="rId1"/>
  <headerFooter alignWithMargins="0">
    <oddHeader>&amp;C&amp;"Times New Roman,Italic"Pacific Gas and Electric Company Energy Efficiency Programs Annual Report - May 2001&amp;"Arial,Regular" 
______________________________________________________________________________________&amp;R
</oddHeader>
    <oddFooter>&amp;C&amp;"Times New Roman,Italic"_____________________________________________________________________________________
&amp;"Times New Roman,Regular"&amp;8 3 -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zoomScale="75" zoomScaleNormal="75" workbookViewId="0" topLeftCell="A57">
      <selection activeCell="F65" sqref="F65"/>
    </sheetView>
  </sheetViews>
  <sheetFormatPr defaultColWidth="9.140625" defaultRowHeight="12.75"/>
  <cols>
    <col min="1" max="1" width="41.421875" style="478" customWidth="1"/>
    <col min="2" max="2" width="25.00390625" style="464" bestFit="1" customWidth="1"/>
    <col min="3" max="3" width="25.7109375" style="464" bestFit="1" customWidth="1"/>
    <col min="4" max="4" width="9.140625" style="460" customWidth="1"/>
    <col min="5" max="5" width="9.140625" style="461" customWidth="1"/>
    <col min="12" max="16384" width="9.140625" style="461" customWidth="1"/>
  </cols>
  <sheetData>
    <row r="1" spans="1:3" ht="15">
      <c r="A1" s="458" t="s">
        <v>206</v>
      </c>
      <c r="B1" s="459"/>
      <c r="C1" s="459"/>
    </row>
    <row r="2" spans="1:3" ht="15">
      <c r="A2" s="458" t="s">
        <v>207</v>
      </c>
      <c r="B2" s="459"/>
      <c r="C2" s="459"/>
    </row>
    <row r="3" spans="1:3" ht="18">
      <c r="A3" s="458" t="s">
        <v>225</v>
      </c>
      <c r="B3" s="459"/>
      <c r="C3" s="459"/>
    </row>
    <row r="4" spans="1:3" ht="15">
      <c r="A4" s="458"/>
      <c r="B4" s="462"/>
      <c r="C4" s="462"/>
    </row>
    <row r="5" spans="1:3" ht="15">
      <c r="A5" s="458" t="s">
        <v>208</v>
      </c>
      <c r="B5" s="459"/>
      <c r="C5" s="459"/>
    </row>
    <row r="6" spans="1:3" ht="15">
      <c r="A6" s="463"/>
      <c r="C6" s="460"/>
    </row>
    <row r="7" spans="1:3" ht="15">
      <c r="A7" s="465"/>
      <c r="B7" s="466" t="s">
        <v>105</v>
      </c>
      <c r="C7" s="467" t="s">
        <v>106</v>
      </c>
    </row>
    <row r="8" spans="1:3" ht="15">
      <c r="A8" s="468" t="s">
        <v>61</v>
      </c>
      <c r="B8" s="469">
        <v>0</v>
      </c>
      <c r="C8" s="469">
        <v>2.8057011683283655</v>
      </c>
    </row>
    <row r="9" spans="1:3" ht="15">
      <c r="A9" s="468" t="s">
        <v>64</v>
      </c>
      <c r="B9" s="469">
        <v>2.9755795000000003</v>
      </c>
      <c r="C9" s="469">
        <v>2.8029944838455476</v>
      </c>
    </row>
    <row r="10" spans="1:3" ht="15">
      <c r="A10" s="470" t="s">
        <v>86</v>
      </c>
      <c r="B10" s="471">
        <v>0</v>
      </c>
      <c r="C10" s="471">
        <v>0.7880220646178093</v>
      </c>
    </row>
    <row r="11" spans="1:3" ht="15">
      <c r="A11" s="470" t="s">
        <v>87</v>
      </c>
      <c r="B11" s="471">
        <v>2.9755795000000003</v>
      </c>
      <c r="C11" s="471">
        <v>2.014972419227738</v>
      </c>
    </row>
    <row r="12" spans="1:3" ht="15">
      <c r="A12" s="472" t="s">
        <v>62</v>
      </c>
      <c r="B12" s="469">
        <v>55.25322818000001</v>
      </c>
      <c r="C12" s="469">
        <v>48.126086956521746</v>
      </c>
    </row>
    <row r="13" spans="1:3" ht="15">
      <c r="A13" s="473" t="s">
        <v>88</v>
      </c>
      <c r="B13" s="471">
        <v>0</v>
      </c>
      <c r="C13" s="471">
        <v>0</v>
      </c>
    </row>
    <row r="14" spans="1:3" ht="15">
      <c r="A14" s="470" t="s">
        <v>86</v>
      </c>
      <c r="B14" s="471">
        <v>0</v>
      </c>
      <c r="C14" s="471">
        <v>0</v>
      </c>
    </row>
    <row r="15" spans="1:3" ht="15">
      <c r="A15" s="470" t="s">
        <v>87</v>
      </c>
      <c r="B15" s="471">
        <v>0</v>
      </c>
      <c r="C15" s="471">
        <v>0</v>
      </c>
    </row>
    <row r="16" spans="1:3" ht="15">
      <c r="A16" s="473" t="s">
        <v>89</v>
      </c>
      <c r="B16" s="471">
        <v>35.35779818000001</v>
      </c>
      <c r="C16" s="471">
        <v>42.780340970642726</v>
      </c>
    </row>
    <row r="17" spans="1:3" ht="15">
      <c r="A17" s="470" t="s">
        <v>86</v>
      </c>
      <c r="B17" s="471">
        <v>0</v>
      </c>
      <c r="C17" s="471">
        <v>16.69565217391304</v>
      </c>
    </row>
    <row r="18" spans="1:3" ht="15">
      <c r="A18" s="470" t="s">
        <v>87</v>
      </c>
      <c r="B18" s="471">
        <v>35.35779818000001</v>
      </c>
      <c r="C18" s="471">
        <v>26.084688796729683</v>
      </c>
    </row>
    <row r="19" spans="1:3" ht="15">
      <c r="A19" s="473" t="s">
        <v>209</v>
      </c>
      <c r="B19" s="471">
        <v>19.895429999999998</v>
      </c>
      <c r="C19" s="471">
        <v>5.345745985879017</v>
      </c>
    </row>
    <row r="20" spans="1:3" ht="15">
      <c r="A20" s="474" t="s">
        <v>86</v>
      </c>
      <c r="B20" s="471">
        <v>18.217609999999997</v>
      </c>
      <c r="C20" s="471">
        <v>4.969549927759452</v>
      </c>
    </row>
    <row r="21" spans="1:3" ht="15">
      <c r="A21" s="470" t="s">
        <v>87</v>
      </c>
      <c r="B21" s="471">
        <v>1.67782</v>
      </c>
      <c r="C21" s="471">
        <v>0.3761960581195649</v>
      </c>
    </row>
    <row r="22" spans="1:3" ht="15">
      <c r="A22" s="472" t="s">
        <v>63</v>
      </c>
      <c r="B22" s="469">
        <v>5.294631740000001</v>
      </c>
      <c r="C22" s="469">
        <v>6.565217391304348</v>
      </c>
    </row>
    <row r="23" spans="1:3" ht="15">
      <c r="A23" s="475" t="s">
        <v>92</v>
      </c>
      <c r="B23" s="471">
        <v>0</v>
      </c>
      <c r="C23" s="471">
        <v>1.5652173913043477</v>
      </c>
    </row>
    <row r="24" spans="1:3" ht="15">
      <c r="A24" s="475" t="s">
        <v>93</v>
      </c>
      <c r="B24" s="471">
        <v>5.294631740000001</v>
      </c>
      <c r="C24" s="471">
        <v>5</v>
      </c>
    </row>
    <row r="25" spans="1:3" ht="15">
      <c r="A25" s="476" t="s">
        <v>21</v>
      </c>
      <c r="B25" s="477">
        <v>63.52343942000001</v>
      </c>
      <c r="C25" s="477">
        <v>60.3</v>
      </c>
    </row>
    <row r="27" ht="8.25" customHeight="1"/>
    <row r="28" spans="1:3" ht="15">
      <c r="A28" s="458" t="s">
        <v>210</v>
      </c>
      <c r="B28" s="459"/>
      <c r="C28" s="459"/>
    </row>
    <row r="29" spans="1:3" ht="15">
      <c r="A29" s="463"/>
      <c r="C29" s="460"/>
    </row>
    <row r="30" spans="1:3" ht="15">
      <c r="A30" s="465"/>
      <c r="B30" s="479" t="s">
        <v>105</v>
      </c>
      <c r="C30" s="480" t="s">
        <v>106</v>
      </c>
    </row>
    <row r="31" spans="1:3" ht="15">
      <c r="A31" s="481" t="s">
        <v>61</v>
      </c>
      <c r="B31" s="482">
        <v>0</v>
      </c>
      <c r="C31" s="482">
        <v>2361.7681250995684</v>
      </c>
    </row>
    <row r="32" spans="1:3" ht="15">
      <c r="A32" s="481" t="s">
        <v>64</v>
      </c>
      <c r="B32" s="483">
        <v>15290.1054</v>
      </c>
      <c r="C32" s="483">
        <v>14707.227801849134</v>
      </c>
    </row>
    <row r="33" spans="1:3" ht="15">
      <c r="A33" s="474" t="s">
        <v>86</v>
      </c>
      <c r="B33" s="484">
        <v>0</v>
      </c>
      <c r="C33" s="484">
        <v>2630.8250190327362</v>
      </c>
    </row>
    <row r="34" spans="1:3" ht="15">
      <c r="A34" s="474" t="s">
        <v>87</v>
      </c>
      <c r="B34" s="484">
        <v>15290.1054</v>
      </c>
      <c r="C34" s="484">
        <v>12076.402782816398</v>
      </c>
    </row>
    <row r="35" spans="1:3" ht="15">
      <c r="A35" s="472" t="s">
        <v>62</v>
      </c>
      <c r="B35" s="483">
        <v>330771.7893400001</v>
      </c>
      <c r="C35" s="483">
        <v>329978.69746769103</v>
      </c>
    </row>
    <row r="36" spans="1:3" ht="15">
      <c r="A36" s="485" t="s">
        <v>88</v>
      </c>
      <c r="B36" s="484">
        <v>0</v>
      </c>
      <c r="C36" s="484">
        <v>0</v>
      </c>
    </row>
    <row r="37" spans="1:3" ht="15">
      <c r="A37" s="474" t="s">
        <v>86</v>
      </c>
      <c r="B37" s="484">
        <v>0</v>
      </c>
      <c r="C37" s="484">
        <v>0</v>
      </c>
    </row>
    <row r="38" spans="1:3" ht="15">
      <c r="A38" s="474" t="s">
        <v>87</v>
      </c>
      <c r="B38" s="484">
        <v>0</v>
      </c>
      <c r="C38" s="484">
        <v>0</v>
      </c>
    </row>
    <row r="39" spans="1:3" ht="15">
      <c r="A39" s="485" t="s">
        <v>89</v>
      </c>
      <c r="B39" s="484">
        <v>212981.36248000007</v>
      </c>
      <c r="C39" s="484">
        <v>287769.1876854556</v>
      </c>
    </row>
    <row r="40" spans="1:3" ht="15">
      <c r="A40" s="474" t="s">
        <v>86</v>
      </c>
      <c r="B40" s="484">
        <v>0</v>
      </c>
      <c r="C40" s="484">
        <v>120362.0508708182</v>
      </c>
    </row>
    <row r="41" spans="1:3" ht="15">
      <c r="A41" s="474" t="s">
        <v>87</v>
      </c>
      <c r="B41" s="484">
        <v>212981.36248000007</v>
      </c>
      <c r="C41" s="484">
        <v>167407.1368146374</v>
      </c>
    </row>
    <row r="42" spans="1:3" ht="15">
      <c r="A42" s="485" t="s">
        <v>209</v>
      </c>
      <c r="B42" s="484">
        <v>117790.42686</v>
      </c>
      <c r="C42" s="484">
        <v>42209.509782235444</v>
      </c>
    </row>
    <row r="43" spans="1:3" ht="15">
      <c r="A43" s="474" t="s">
        <v>86</v>
      </c>
      <c r="B43" s="484">
        <v>105179.36336</v>
      </c>
      <c r="C43" s="484">
        <v>39831.78713141626</v>
      </c>
    </row>
    <row r="44" spans="1:3" ht="15">
      <c r="A44" s="470" t="s">
        <v>87</v>
      </c>
      <c r="B44" s="484">
        <v>12611.0635</v>
      </c>
      <c r="C44" s="484">
        <v>2377.7226508191807</v>
      </c>
    </row>
    <row r="45" spans="1:3" ht="15">
      <c r="A45" s="472" t="s">
        <v>63</v>
      </c>
      <c r="B45" s="483">
        <v>9677.114640000002</v>
      </c>
      <c r="C45" s="483">
        <v>22852.30660536028</v>
      </c>
    </row>
    <row r="46" spans="1:3" ht="15">
      <c r="A46" s="475" t="s">
        <v>92</v>
      </c>
      <c r="B46" s="484">
        <v>0</v>
      </c>
      <c r="C46" s="484">
        <v>9892.854442344045</v>
      </c>
    </row>
    <row r="47" spans="1:3" ht="15">
      <c r="A47" s="475" t="s">
        <v>93</v>
      </c>
      <c r="B47" s="484">
        <v>9677.114640000002</v>
      </c>
      <c r="C47" s="484">
        <v>12959.452163016236</v>
      </c>
    </row>
    <row r="48" spans="1:3" ht="15">
      <c r="A48" s="476" t="s">
        <v>21</v>
      </c>
      <c r="B48" s="482">
        <v>355739.00938000006</v>
      </c>
      <c r="C48" s="482">
        <v>369900</v>
      </c>
    </row>
    <row r="50" ht="8.25" customHeight="1"/>
    <row r="51" spans="1:3" ht="15">
      <c r="A51" s="458" t="s">
        <v>211</v>
      </c>
      <c r="B51" s="459"/>
      <c r="C51" s="459"/>
    </row>
    <row r="52" spans="1:3" ht="15">
      <c r="A52" s="463"/>
      <c r="C52" s="460"/>
    </row>
    <row r="53" spans="1:3" ht="15">
      <c r="A53" s="465"/>
      <c r="B53" s="466" t="s">
        <v>105</v>
      </c>
      <c r="C53" s="486" t="s">
        <v>106</v>
      </c>
    </row>
    <row r="54" spans="1:3" ht="15">
      <c r="A54" s="481" t="s">
        <v>61</v>
      </c>
      <c r="B54" s="483">
        <v>0</v>
      </c>
      <c r="C54" s="483">
        <v>-47.35962676079354</v>
      </c>
    </row>
    <row r="55" spans="1:3" ht="15">
      <c r="A55" s="481" t="s">
        <v>64</v>
      </c>
      <c r="B55" s="483">
        <v>-407.10830000000004</v>
      </c>
      <c r="C55" s="483">
        <v>-171.09478786083807</v>
      </c>
    </row>
    <row r="56" spans="1:3" ht="15">
      <c r="A56" s="474" t="s">
        <v>86</v>
      </c>
      <c r="B56" s="484">
        <v>0</v>
      </c>
      <c r="C56" s="484">
        <v>191.77677062528798</v>
      </c>
    </row>
    <row r="57" spans="1:3" ht="15">
      <c r="A57" s="487" t="s">
        <v>87</v>
      </c>
      <c r="B57" s="488">
        <v>-407.10830000000004</v>
      </c>
      <c r="C57" s="488">
        <v>-362.87155848612605</v>
      </c>
    </row>
    <row r="58" spans="1:3" ht="15">
      <c r="A58" s="472" t="s">
        <v>62</v>
      </c>
      <c r="B58" s="483">
        <v>5524.097238</v>
      </c>
      <c r="C58" s="483">
        <v>5118.454414621631</v>
      </c>
    </row>
    <row r="59" spans="1:3" ht="15">
      <c r="A59" s="485" t="s">
        <v>88</v>
      </c>
      <c r="B59" s="484">
        <v>0</v>
      </c>
      <c r="C59" s="484">
        <v>0</v>
      </c>
    </row>
    <row r="60" spans="1:3" ht="15">
      <c r="A60" s="474" t="s">
        <v>86</v>
      </c>
      <c r="B60" s="484">
        <v>0</v>
      </c>
      <c r="C60" s="484">
        <v>0</v>
      </c>
    </row>
    <row r="61" spans="1:3" ht="15">
      <c r="A61" s="474" t="s">
        <v>87</v>
      </c>
      <c r="B61" s="484">
        <v>0</v>
      </c>
      <c r="C61" s="484">
        <v>0</v>
      </c>
    </row>
    <row r="62" spans="1:3" ht="15">
      <c r="A62" s="485" t="s">
        <v>89</v>
      </c>
      <c r="B62" s="484">
        <v>11.393238</v>
      </c>
      <c r="C62" s="484">
        <v>288.57479387514746</v>
      </c>
    </row>
    <row r="63" spans="1:3" ht="15">
      <c r="A63" s="474" t="s">
        <v>86</v>
      </c>
      <c r="B63" s="484">
        <v>0</v>
      </c>
      <c r="C63" s="484">
        <v>56.46028575818102</v>
      </c>
    </row>
    <row r="64" spans="1:3" ht="15">
      <c r="A64" s="474" t="s">
        <v>87</v>
      </c>
      <c r="B64" s="484">
        <v>11.393238</v>
      </c>
      <c r="C64" s="484">
        <v>232.11450811696642</v>
      </c>
    </row>
    <row r="65" spans="1:3" ht="15">
      <c r="A65" s="485" t="s">
        <v>209</v>
      </c>
      <c r="B65" s="484">
        <v>5512.704000000001</v>
      </c>
      <c r="C65" s="484">
        <v>4829.879620746484</v>
      </c>
    </row>
    <row r="66" spans="1:3" ht="15">
      <c r="A66" s="474" t="s">
        <v>86</v>
      </c>
      <c r="B66" s="484">
        <v>5374.243</v>
      </c>
      <c r="C66" s="484">
        <v>3585.6002679243106</v>
      </c>
    </row>
    <row r="67" spans="1:3" ht="15">
      <c r="A67" s="474" t="s">
        <v>87</v>
      </c>
      <c r="B67" s="484">
        <v>138.461</v>
      </c>
      <c r="C67" s="484">
        <v>1244.2793528221735</v>
      </c>
    </row>
    <row r="68" spans="1:3" ht="15">
      <c r="A68" s="472" t="s">
        <v>63</v>
      </c>
      <c r="B68" s="483">
        <v>0</v>
      </c>
      <c r="C68" s="483">
        <v>0</v>
      </c>
    </row>
    <row r="69" spans="1:3" ht="15">
      <c r="A69" s="475" t="s">
        <v>92</v>
      </c>
      <c r="B69" s="484">
        <v>0</v>
      </c>
      <c r="C69" s="484">
        <v>0</v>
      </c>
    </row>
    <row r="70" spans="1:3" ht="15">
      <c r="A70" s="475" t="s">
        <v>93</v>
      </c>
      <c r="B70" s="484">
        <v>0</v>
      </c>
      <c r="C70" s="484">
        <v>0</v>
      </c>
    </row>
    <row r="71" spans="1:3" ht="15">
      <c r="A71" s="476" t="s">
        <v>21</v>
      </c>
      <c r="B71" s="482">
        <v>5116.988938</v>
      </c>
      <c r="C71" s="482">
        <v>4900</v>
      </c>
    </row>
    <row r="73" ht="15">
      <c r="A73" s="478" t="s">
        <v>113</v>
      </c>
    </row>
    <row r="74" ht="15">
      <c r="A74" s="489" t="s">
        <v>212</v>
      </c>
    </row>
    <row r="75" ht="15">
      <c r="A75" s="489" t="s">
        <v>213</v>
      </c>
    </row>
  </sheetData>
  <printOptions horizontalCentered="1"/>
  <pageMargins left="0.75" right="0.75" top="0.9" bottom="1" header="0.5" footer="0.5"/>
  <pageSetup firstPageNumber="29" useFirstPageNumber="1" fitToHeight="1" fitToWidth="1" horizontalDpi="300" verticalDpi="300" orientation="portrait" scale="61" r:id="rId1"/>
  <headerFooter alignWithMargins="0">
    <oddHeader xml:space="preserve">&amp;C&amp;"Times New Roman,Italic"
Pacific Gas and Electric Company Energy Efficiency Programs Annual Report - May 2001
_______________________________________________________________________________________
 </oddHeader>
    <oddFooter>&amp;C________________________________________________________________________________________
&amp;"Times New Roman,Regular"&amp;8 3 -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75" zoomScaleNormal="75" workbookViewId="0" topLeftCell="A1">
      <selection activeCell="F65" sqref="F65"/>
    </sheetView>
  </sheetViews>
  <sheetFormatPr defaultColWidth="9.140625" defaultRowHeight="12.75"/>
  <cols>
    <col min="1" max="1" width="38.421875" style="506" customWidth="1"/>
    <col min="2" max="2" width="14.00390625" style="305" bestFit="1" customWidth="1"/>
    <col min="3" max="3" width="18.57421875" style="305" customWidth="1"/>
    <col min="4" max="4" width="16.00390625" style="305" bestFit="1" customWidth="1"/>
    <col min="5" max="5" width="9.140625" style="490" customWidth="1"/>
    <col min="6" max="6" width="9.140625" style="491" customWidth="1"/>
    <col min="7" max="16384" width="9.140625" style="277" customWidth="1"/>
  </cols>
  <sheetData>
    <row r="1" spans="1:4" ht="15">
      <c r="A1" s="458" t="s">
        <v>214</v>
      </c>
      <c r="B1" s="459"/>
      <c r="C1" s="459"/>
      <c r="D1" s="459"/>
    </row>
    <row r="2" spans="1:4" ht="15">
      <c r="A2" s="458" t="s">
        <v>175</v>
      </c>
      <c r="B2" s="459"/>
      <c r="C2" s="459"/>
      <c r="D2" s="459"/>
    </row>
    <row r="3" spans="1:4" ht="15">
      <c r="A3" s="458" t="s">
        <v>84</v>
      </c>
      <c r="B3" s="459"/>
      <c r="C3" s="459"/>
      <c r="D3" s="459"/>
    </row>
    <row r="4" spans="1:4" ht="15">
      <c r="A4" s="458" t="s">
        <v>116</v>
      </c>
      <c r="B4" s="459"/>
      <c r="C4" s="459"/>
      <c r="D4" s="459"/>
    </row>
    <row r="5" spans="1:4" ht="15">
      <c r="A5" s="492"/>
      <c r="B5" s="493"/>
      <c r="C5" s="493"/>
      <c r="D5" s="493"/>
    </row>
    <row r="6" spans="1:4" ht="15">
      <c r="A6" s="465"/>
      <c r="B6" s="494" t="s">
        <v>215</v>
      </c>
      <c r="C6" s="495"/>
      <c r="D6" s="467" t="s">
        <v>4</v>
      </c>
    </row>
    <row r="7" spans="1:4" ht="18">
      <c r="A7" s="496"/>
      <c r="B7" s="497" t="s">
        <v>226</v>
      </c>
      <c r="C7" s="498"/>
      <c r="D7" s="499" t="s">
        <v>227</v>
      </c>
    </row>
    <row r="8" spans="1:4" ht="36.75" customHeight="1">
      <c r="A8" s="500"/>
      <c r="B8" s="501" t="s">
        <v>228</v>
      </c>
      <c r="C8" s="501" t="s">
        <v>229</v>
      </c>
      <c r="D8" s="501" t="s">
        <v>228</v>
      </c>
    </row>
    <row r="9" spans="1:4" ht="15">
      <c r="A9" s="468" t="s">
        <v>61</v>
      </c>
      <c r="B9" s="477">
        <v>0</v>
      </c>
      <c r="C9" s="477">
        <v>0</v>
      </c>
      <c r="D9" s="477">
        <v>0.36775604642817716</v>
      </c>
    </row>
    <row r="10" spans="1:4" ht="15">
      <c r="A10" s="468" t="s">
        <v>64</v>
      </c>
      <c r="B10" s="469">
        <v>0.45875423582239916</v>
      </c>
      <c r="C10" s="469">
        <v>0.3342945568827194</v>
      </c>
      <c r="D10" s="469">
        <v>0.7967832764547083</v>
      </c>
    </row>
    <row r="11" spans="1:4" ht="15">
      <c r="A11" s="470" t="s">
        <v>86</v>
      </c>
      <c r="B11" s="502" t="s">
        <v>216</v>
      </c>
      <c r="C11" s="502" t="s">
        <v>216</v>
      </c>
      <c r="D11" s="471">
        <v>1.1136077464207648</v>
      </c>
    </row>
    <row r="12" spans="1:4" ht="15">
      <c r="A12" s="470" t="s">
        <v>87</v>
      </c>
      <c r="B12" s="471">
        <v>0.45875423582239916</v>
      </c>
      <c r="C12" s="471">
        <v>0.3342945568827194</v>
      </c>
      <c r="D12" s="471">
        <v>0.730506623768367</v>
      </c>
    </row>
    <row r="13" spans="1:4" ht="15">
      <c r="A13" s="472" t="s">
        <v>62</v>
      </c>
      <c r="B13" s="469">
        <v>3.042037770367061</v>
      </c>
      <c r="C13" s="469">
        <v>2.055871739335662</v>
      </c>
      <c r="D13" s="469">
        <v>5.911325394482837</v>
      </c>
    </row>
    <row r="14" spans="1:4" ht="15">
      <c r="A14" s="473" t="s">
        <v>88</v>
      </c>
      <c r="B14" s="502" t="s">
        <v>216</v>
      </c>
      <c r="C14" s="502" t="s">
        <v>216</v>
      </c>
      <c r="D14" s="502" t="s">
        <v>216</v>
      </c>
    </row>
    <row r="15" spans="1:4" ht="15">
      <c r="A15" s="470" t="s">
        <v>86</v>
      </c>
      <c r="B15" s="502" t="s">
        <v>216</v>
      </c>
      <c r="C15" s="502" t="s">
        <v>216</v>
      </c>
      <c r="D15" s="502" t="s">
        <v>216</v>
      </c>
    </row>
    <row r="16" spans="1:4" ht="15">
      <c r="A16" s="470" t="s">
        <v>87</v>
      </c>
      <c r="B16" s="502" t="s">
        <v>216</v>
      </c>
      <c r="C16" s="502" t="s">
        <v>216</v>
      </c>
      <c r="D16" s="502" t="s">
        <v>216</v>
      </c>
    </row>
    <row r="17" spans="1:4" ht="15">
      <c r="A17" s="473" t="s">
        <v>89</v>
      </c>
      <c r="B17" s="471">
        <v>3.042376748861235</v>
      </c>
      <c r="C17" s="471">
        <v>2.4125056960725675</v>
      </c>
      <c r="D17" s="471">
        <v>6.658646510839064</v>
      </c>
    </row>
    <row r="18" spans="1:4" ht="15">
      <c r="A18" s="470" t="s">
        <v>86</v>
      </c>
      <c r="B18" s="502" t="s">
        <v>216</v>
      </c>
      <c r="C18" s="502" t="s">
        <v>216</v>
      </c>
      <c r="D18" s="471">
        <v>7.020095440027616</v>
      </c>
    </row>
    <row r="19" spans="1:4" ht="15">
      <c r="A19" s="470" t="s">
        <v>87</v>
      </c>
      <c r="B19" s="471">
        <v>3.042376748861235</v>
      </c>
      <c r="C19" s="471">
        <v>2.4125056960725675</v>
      </c>
      <c r="D19" s="471">
        <v>6.496676471815893</v>
      </c>
    </row>
    <row r="20" spans="1:4" ht="15">
      <c r="A20" s="473" t="s">
        <v>209</v>
      </c>
      <c r="B20" s="471">
        <v>3.0417307351493106</v>
      </c>
      <c r="C20" s="471">
        <v>1.813057477829182</v>
      </c>
      <c r="D20" s="471">
        <v>4.296775205231504</v>
      </c>
    </row>
    <row r="21" spans="1:4" ht="15">
      <c r="A21" s="470" t="s">
        <v>86</v>
      </c>
      <c r="B21" s="471">
        <v>3.1915823169777884</v>
      </c>
      <c r="C21" s="471">
        <v>1.889519014332407</v>
      </c>
      <c r="D21" s="471">
        <v>4.0430879641560455</v>
      </c>
    </row>
    <row r="22" spans="1:4" ht="15">
      <c r="A22" s="470" t="s">
        <v>87</v>
      </c>
      <c r="B22" s="503">
        <v>1.9523355768483455</v>
      </c>
      <c r="C22" s="503">
        <v>1.2242827360358954</v>
      </c>
      <c r="D22" s="503">
        <v>7.647983672860048</v>
      </c>
    </row>
    <row r="23" spans="1:4" ht="15">
      <c r="A23" s="472" t="s">
        <v>63</v>
      </c>
      <c r="B23" s="469">
        <v>0.3016601695688019</v>
      </c>
      <c r="C23" s="469">
        <v>0.3094129656390564</v>
      </c>
      <c r="D23" s="469">
        <v>1.6794987981116023</v>
      </c>
    </row>
    <row r="24" spans="1:4" ht="15">
      <c r="A24" s="475" t="s">
        <v>92</v>
      </c>
      <c r="B24" s="471">
        <v>0</v>
      </c>
      <c r="C24" s="471">
        <v>0</v>
      </c>
      <c r="D24" s="471">
        <v>0.9066799324638187</v>
      </c>
    </row>
    <row r="25" spans="1:4" ht="15">
      <c r="A25" s="475" t="s">
        <v>93</v>
      </c>
      <c r="B25" s="471">
        <v>0.45131165353453073</v>
      </c>
      <c r="C25" s="471">
        <v>0.46888879649130827</v>
      </c>
      <c r="D25" s="471">
        <v>2.142270876708508</v>
      </c>
    </row>
    <row r="26" spans="1:4" ht="15">
      <c r="A26" s="476" t="s">
        <v>21</v>
      </c>
      <c r="B26" s="477">
        <v>2.1540484253994974</v>
      </c>
      <c r="C26" s="477">
        <v>1.6112115427843747</v>
      </c>
      <c r="D26" s="477">
        <v>4.600177253458114</v>
      </c>
    </row>
    <row r="27" spans="1:4" ht="15">
      <c r="A27" s="504"/>
      <c r="B27" s="505"/>
      <c r="C27" s="505"/>
      <c r="D27" s="505"/>
    </row>
    <row r="28" spans="1:4" ht="15">
      <c r="A28" s="506" t="s">
        <v>217</v>
      </c>
      <c r="B28" s="507"/>
      <c r="C28" s="507"/>
      <c r="D28" s="507"/>
    </row>
    <row r="29" spans="1:4" ht="15">
      <c r="A29" s="506" t="s">
        <v>218</v>
      </c>
      <c r="B29" s="507"/>
      <c r="C29" s="507"/>
      <c r="D29" s="507"/>
    </row>
    <row r="30" spans="1:4" ht="15">
      <c r="A30" s="506" t="s">
        <v>219</v>
      </c>
      <c r="B30" s="507"/>
      <c r="C30" s="507"/>
      <c r="D30" s="507"/>
    </row>
    <row r="31" spans="1:4" ht="15">
      <c r="A31" s="506" t="s">
        <v>220</v>
      </c>
      <c r="B31" s="507"/>
      <c r="C31" s="507"/>
      <c r="D31" s="507"/>
    </row>
    <row r="32" spans="1:4" ht="15">
      <c r="A32" s="506" t="s">
        <v>221</v>
      </c>
      <c r="B32" s="507"/>
      <c r="C32" s="507"/>
      <c r="D32" s="507"/>
    </row>
    <row r="33" ht="15">
      <c r="A33" s="506" t="s">
        <v>222</v>
      </c>
    </row>
  </sheetData>
  <printOptions horizontalCentered="1"/>
  <pageMargins left="0.75" right="0.75" top="1.17" bottom="1" header="0.5" footer="0.5"/>
  <pageSetup firstPageNumber="30" useFirstPageNumber="1" fitToHeight="1" fitToWidth="1" horizontalDpi="300" verticalDpi="300" orientation="portrait" r:id="rId1"/>
  <headerFooter alignWithMargins="0">
    <oddHeader xml:space="preserve">&amp;C&amp;"Times New Roman,Italic"
Pacific Gas and Electric Company Energy Efficiency Programs Annual Report - May 2001
_______________________________________________________________________________________
 </oddHeader>
    <oddFooter>&amp;C________________________________________________________________________________________
&amp;"Times New Roman,Regular"&amp;8 3 -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75" zoomScaleNormal="75" workbookViewId="0" topLeftCell="A1">
      <selection activeCell="F65" sqref="F65"/>
    </sheetView>
  </sheetViews>
  <sheetFormatPr defaultColWidth="9.140625" defaultRowHeight="12.75"/>
  <cols>
    <col min="1" max="1" width="40.00390625" style="253" customWidth="1"/>
    <col min="2" max="2" width="27.421875" style="305" bestFit="1" customWidth="1"/>
    <col min="3" max="3" width="25.28125" style="305" bestFit="1" customWidth="1"/>
    <col min="4" max="16384" width="9.140625" style="277" customWidth="1"/>
  </cols>
  <sheetData>
    <row r="1" spans="1:3" ht="15">
      <c r="A1" s="458" t="s">
        <v>223</v>
      </c>
      <c r="B1" s="459"/>
      <c r="C1" s="459"/>
    </row>
    <row r="2" spans="1:3" ht="15">
      <c r="A2" s="458" t="s">
        <v>224</v>
      </c>
      <c r="B2" s="459"/>
      <c r="C2" s="459"/>
    </row>
    <row r="3" spans="1:3" ht="15">
      <c r="A3" s="458" t="s">
        <v>84</v>
      </c>
      <c r="B3" s="459"/>
      <c r="C3" s="459"/>
    </row>
    <row r="4" spans="1:3" ht="15">
      <c r="A4" s="458" t="s">
        <v>130</v>
      </c>
      <c r="B4" s="459"/>
      <c r="C4" s="459"/>
    </row>
    <row r="5" ht="12.75">
      <c r="A5" s="508"/>
    </row>
    <row r="6" spans="1:3" ht="18">
      <c r="A6" s="509"/>
      <c r="B6" s="510" t="s">
        <v>230</v>
      </c>
      <c r="C6" s="511" t="s">
        <v>231</v>
      </c>
    </row>
    <row r="7" spans="1:3" ht="18">
      <c r="A7" s="512"/>
      <c r="B7" s="513" t="s">
        <v>232</v>
      </c>
      <c r="C7" s="514" t="s">
        <v>232</v>
      </c>
    </row>
    <row r="8" spans="1:3" ht="15">
      <c r="A8" s="481" t="s">
        <v>61</v>
      </c>
      <c r="B8" s="477">
        <v>-3.944715421584921</v>
      </c>
      <c r="C8" s="477">
        <v>-2.6077277303529036</v>
      </c>
    </row>
    <row r="9" spans="1:3" ht="15">
      <c r="A9" s="481" t="s">
        <v>64</v>
      </c>
      <c r="B9" s="469">
        <v>-3.068549901690971</v>
      </c>
      <c r="C9" s="469">
        <v>-1.8102584804207567</v>
      </c>
    </row>
    <row r="10" spans="1:3" ht="15">
      <c r="A10" s="474" t="s">
        <v>86</v>
      </c>
      <c r="B10" s="471">
        <v>0</v>
      </c>
      <c r="C10" s="471">
        <v>-0.28001450844876374</v>
      </c>
    </row>
    <row r="11" spans="1:3" ht="15">
      <c r="A11" s="487" t="s">
        <v>87</v>
      </c>
      <c r="B11" s="503">
        <v>-3.068549901690971</v>
      </c>
      <c r="C11" s="503">
        <v>-1.530243971971993</v>
      </c>
    </row>
    <row r="12" spans="1:3" ht="15">
      <c r="A12" s="472" t="s">
        <v>62</v>
      </c>
      <c r="B12" s="469">
        <v>79.41563623378534</v>
      </c>
      <c r="C12" s="469">
        <v>162.07380918938694</v>
      </c>
    </row>
    <row r="13" spans="1:3" ht="15">
      <c r="A13" s="485" t="s">
        <v>88</v>
      </c>
      <c r="B13" s="471">
        <v>0</v>
      </c>
      <c r="C13" s="471">
        <v>0</v>
      </c>
    </row>
    <row r="14" spans="1:3" ht="15">
      <c r="A14" s="474" t="s">
        <v>86</v>
      </c>
      <c r="B14" s="471">
        <v>0</v>
      </c>
      <c r="C14" s="471">
        <v>0</v>
      </c>
    </row>
    <row r="15" spans="1:3" ht="15">
      <c r="A15" s="474" t="s">
        <v>87</v>
      </c>
      <c r="B15" s="471">
        <v>0</v>
      </c>
      <c r="C15" s="471">
        <v>0</v>
      </c>
    </row>
    <row r="16" spans="1:3" ht="15">
      <c r="A16" s="485" t="s">
        <v>89</v>
      </c>
      <c r="B16" s="471">
        <v>43.0335900959732</v>
      </c>
      <c r="C16" s="471">
        <v>112.23114956203649</v>
      </c>
    </row>
    <row r="17" spans="1:3" ht="15">
      <c r="A17" s="474" t="s">
        <v>86</v>
      </c>
      <c r="B17" s="471">
        <v>0</v>
      </c>
      <c r="C17" s="471">
        <v>40.14993588841327</v>
      </c>
    </row>
    <row r="18" spans="1:3" ht="15">
      <c r="A18" s="474" t="s">
        <v>87</v>
      </c>
      <c r="B18" s="471">
        <v>43.0335900959732</v>
      </c>
      <c r="C18" s="471">
        <v>72.08121367362324</v>
      </c>
    </row>
    <row r="19" spans="1:3" ht="15">
      <c r="A19" s="485" t="s">
        <v>209</v>
      </c>
      <c r="B19" s="471">
        <v>36.382046137812125</v>
      </c>
      <c r="C19" s="471">
        <v>49.842659627350436</v>
      </c>
    </row>
    <row r="20" spans="1:3" ht="15">
      <c r="A20" s="474" t="s">
        <v>86</v>
      </c>
      <c r="B20" s="471">
        <v>35.22851635224213</v>
      </c>
      <c r="C20" s="471">
        <v>44.75599270624052</v>
      </c>
    </row>
    <row r="21" spans="1:3" ht="15">
      <c r="A21" s="470" t="s">
        <v>87</v>
      </c>
      <c r="B21" s="471">
        <v>1.1535297855699853</v>
      </c>
      <c r="C21" s="471">
        <v>5.086666921109914</v>
      </c>
    </row>
    <row r="22" spans="1:3" ht="15">
      <c r="A22" s="472" t="s">
        <v>63</v>
      </c>
      <c r="B22" s="469">
        <v>-11.247750550846066</v>
      </c>
      <c r="C22" s="469">
        <v>4.218556960511813</v>
      </c>
    </row>
    <row r="23" spans="1:3" ht="15">
      <c r="A23" s="475" t="s">
        <v>92</v>
      </c>
      <c r="B23" s="471">
        <v>-5.539521768615283</v>
      </c>
      <c r="C23" s="471">
        <v>-1.079900008341941</v>
      </c>
    </row>
    <row r="24" spans="1:3" ht="15">
      <c r="A24" s="475" t="s">
        <v>93</v>
      </c>
      <c r="B24" s="471">
        <v>-5.7082287822307824</v>
      </c>
      <c r="C24" s="471">
        <v>5.298456968853754</v>
      </c>
    </row>
    <row r="25" spans="1:3" ht="15">
      <c r="A25" s="476" t="s">
        <v>21</v>
      </c>
      <c r="B25" s="477">
        <v>61.15462035966337</v>
      </c>
      <c r="C25" s="477">
        <v>161.87437993912508</v>
      </c>
    </row>
    <row r="27" spans="1:3" ht="15">
      <c r="A27" s="506" t="s">
        <v>217</v>
      </c>
      <c r="B27" s="515"/>
      <c r="C27" s="515"/>
    </row>
    <row r="28" spans="1:3" ht="15">
      <c r="A28" s="506" t="s">
        <v>218</v>
      </c>
      <c r="B28" s="515"/>
      <c r="C28" s="515"/>
    </row>
    <row r="29" spans="1:3" ht="15">
      <c r="A29" s="506" t="s">
        <v>219</v>
      </c>
      <c r="B29" s="515"/>
      <c r="C29" s="515"/>
    </row>
    <row r="30" spans="1:3" ht="15">
      <c r="A30" s="506" t="s">
        <v>220</v>
      </c>
      <c r="B30" s="516"/>
      <c r="C30" s="516"/>
    </row>
    <row r="31" ht="15">
      <c r="A31" s="506" t="s">
        <v>221</v>
      </c>
    </row>
    <row r="32" ht="15">
      <c r="A32" s="506" t="s">
        <v>222</v>
      </c>
    </row>
  </sheetData>
  <printOptions horizontalCentered="1"/>
  <pageMargins left="0.75" right="0.75" top="1.19" bottom="1" header="0.5" footer="0.5"/>
  <pageSetup firstPageNumber="31" useFirstPageNumber="1" fitToHeight="1" fitToWidth="1" horizontalDpi="300" verticalDpi="300" orientation="portrait" scale="98" r:id="rId1"/>
  <headerFooter alignWithMargins="0">
    <oddHeader xml:space="preserve">&amp;C&amp;"Times New Roman,Italic"
Pacific Gas and Electric Company Energy Efficiency Programs Annual Report - May 2001
_______________________________________________________________________________________
 </oddHeader>
    <oddFooter>&amp;C________________________________________________________________________________________
&amp;"Times New Roman,Regular"&amp;8 3 -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75" zoomScaleNormal="75" workbookViewId="0" topLeftCell="A1">
      <selection activeCell="D24" sqref="D24"/>
    </sheetView>
  </sheetViews>
  <sheetFormatPr defaultColWidth="9.140625" defaultRowHeight="12.75"/>
  <cols>
    <col min="1" max="1" width="3.421875" style="1" customWidth="1"/>
    <col min="2" max="2" width="4.00390625" style="1" customWidth="1"/>
    <col min="3" max="3" width="9.8515625" style="1" customWidth="1"/>
    <col min="4" max="4" width="17.28125" style="1" customWidth="1"/>
    <col min="5" max="5" width="13.28125" style="29" customWidth="1"/>
    <col min="6" max="6" width="12.7109375" style="29" customWidth="1"/>
    <col min="7" max="7" width="12.7109375" style="42" customWidth="1"/>
    <col min="8" max="16384" width="9.140625" style="1" customWidth="1"/>
  </cols>
  <sheetData>
    <row r="1" spans="1:7" ht="13.5">
      <c r="A1" s="39" t="s">
        <v>17</v>
      </c>
      <c r="B1" s="3"/>
      <c r="C1" s="3"/>
      <c r="D1" s="3"/>
      <c r="E1" s="4"/>
      <c r="F1" s="4"/>
      <c r="G1" s="40"/>
    </row>
    <row r="2" spans="1:7" ht="13.5">
      <c r="A2" s="39" t="s">
        <v>71</v>
      </c>
      <c r="B2" s="3"/>
      <c r="C2" s="3"/>
      <c r="D2" s="3"/>
      <c r="E2" s="4"/>
      <c r="F2" s="4"/>
      <c r="G2" s="40"/>
    </row>
    <row r="3" spans="1:7" ht="13.5">
      <c r="A3" s="39" t="s">
        <v>18</v>
      </c>
      <c r="B3" s="3"/>
      <c r="C3" s="3"/>
      <c r="D3" s="3"/>
      <c r="E3" s="4"/>
      <c r="F3" s="4"/>
      <c r="G3" s="40"/>
    </row>
    <row r="4" spans="1:7" ht="13.5">
      <c r="A4" s="39" t="s">
        <v>100</v>
      </c>
      <c r="B4" s="3"/>
      <c r="C4" s="3"/>
      <c r="D4" s="3"/>
      <c r="E4" s="4"/>
      <c r="F4" s="4"/>
      <c r="G4" s="40"/>
    </row>
    <row r="5" spans="1:7" ht="13.5">
      <c r="A5" s="41" t="s">
        <v>2</v>
      </c>
      <c r="B5" s="3"/>
      <c r="C5" s="3"/>
      <c r="D5" s="3"/>
      <c r="E5" s="4"/>
      <c r="F5" s="4"/>
      <c r="G5" s="40"/>
    </row>
    <row r="6" spans="1:4" ht="12.75">
      <c r="A6" s="3"/>
      <c r="B6" s="3"/>
      <c r="C6" s="3"/>
      <c r="D6" s="3"/>
    </row>
    <row r="7" spans="1:15" s="50" customFormat="1" ht="15">
      <c r="A7" s="44"/>
      <c r="B7" s="45"/>
      <c r="C7" s="45"/>
      <c r="D7" s="46"/>
      <c r="E7" s="47" t="s">
        <v>23</v>
      </c>
      <c r="F7" s="48"/>
      <c r="G7" s="47" t="s">
        <v>79</v>
      </c>
      <c r="H7" s="49"/>
      <c r="I7" s="49"/>
      <c r="J7" s="49"/>
      <c r="K7" s="49"/>
      <c r="L7" s="49"/>
      <c r="M7" s="49"/>
      <c r="N7" s="49"/>
      <c r="O7" s="49"/>
    </row>
    <row r="8" spans="1:7" s="6" customFormat="1" ht="12.75">
      <c r="A8" s="12"/>
      <c r="B8" s="13"/>
      <c r="C8" s="13"/>
      <c r="D8" s="14"/>
      <c r="E8" s="52" t="s">
        <v>5</v>
      </c>
      <c r="F8" s="52" t="s">
        <v>26</v>
      </c>
      <c r="G8" s="52" t="s">
        <v>5</v>
      </c>
    </row>
    <row r="9" spans="1:7" ht="13.5">
      <c r="A9" s="53" t="s">
        <v>20</v>
      </c>
      <c r="B9" s="8"/>
      <c r="C9" s="8"/>
      <c r="D9" s="54"/>
      <c r="E9" s="55">
        <v>9952</v>
      </c>
      <c r="F9" s="55">
        <v>8711.479000000001</v>
      </c>
      <c r="G9" s="55">
        <v>12038</v>
      </c>
    </row>
    <row r="10" spans="1:7" ht="13.5">
      <c r="A10" s="56" t="s">
        <v>7</v>
      </c>
      <c r="B10" s="8"/>
      <c r="C10" s="8"/>
      <c r="D10" s="54"/>
      <c r="E10" s="55">
        <v>11431</v>
      </c>
      <c r="F10" s="55">
        <v>11826.893999999998</v>
      </c>
      <c r="G10" s="55">
        <v>16061</v>
      </c>
    </row>
    <row r="11" spans="1:7" ht="15" customHeight="1">
      <c r="A11" s="57" t="s">
        <v>21</v>
      </c>
      <c r="B11" s="25"/>
      <c r="C11" s="18"/>
      <c r="D11" s="58"/>
      <c r="E11" s="59">
        <v>21382</v>
      </c>
      <c r="F11" s="59">
        <v>20538.373</v>
      </c>
      <c r="G11" s="59">
        <v>28099</v>
      </c>
    </row>
    <row r="13" spans="1:2" ht="15">
      <c r="A13" s="60">
        <v>1</v>
      </c>
      <c r="B13" s="150" t="s">
        <v>72</v>
      </c>
    </row>
    <row r="14" spans="1:2" ht="15">
      <c r="A14" s="60"/>
      <c r="B14" s="150" t="s">
        <v>75</v>
      </c>
    </row>
    <row r="15" spans="1:2" ht="15">
      <c r="A15" s="60">
        <v>2</v>
      </c>
      <c r="B15" s="150" t="s">
        <v>73</v>
      </c>
    </row>
    <row r="16" ht="6.75" customHeight="1"/>
    <row r="17" ht="15">
      <c r="A17" s="60"/>
    </row>
  </sheetData>
  <printOptions horizontalCentered="1"/>
  <pageMargins left="0.5" right="0.4" top="1.51" bottom="1.07" header="0.98" footer="0.5"/>
  <pageSetup firstPageNumber="17" useFirstPageNumber="1" fitToHeight="1" fitToWidth="1" horizontalDpi="300" verticalDpi="300" orientation="portrait" r:id="rId1"/>
  <headerFooter alignWithMargins="0">
    <oddHeader>&amp;C&amp;"Times New Roman,Italic"Pacific Gas and Electric Company Energy Efficiency Programs Annual Report - May 2001&amp;"Arial,Regular"
______________________________________________________________________________________&amp;R
</oddHeader>
    <oddFooter>&amp;C&amp;"Times New Roman,Italic"_____________________________________________________________________________________
&amp;"Times New Roman,Regular"&amp;8 4 -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" customWidth="1"/>
    <col min="2" max="2" width="4.00390625" style="1" customWidth="1"/>
    <col min="3" max="3" width="9.8515625" style="1" customWidth="1"/>
    <col min="4" max="4" width="17.28125" style="1" customWidth="1"/>
    <col min="5" max="5" width="13.28125" style="29" customWidth="1"/>
    <col min="6" max="6" width="10.140625" style="29" customWidth="1"/>
    <col min="7" max="7" width="11.28125" style="29" customWidth="1"/>
    <col min="8" max="16384" width="9.140625" style="1" customWidth="1"/>
  </cols>
  <sheetData>
    <row r="1" spans="1:7" ht="13.5">
      <c r="A1" s="39" t="s">
        <v>17</v>
      </c>
      <c r="B1" s="3"/>
      <c r="C1" s="3"/>
      <c r="D1" s="3"/>
      <c r="E1" s="4"/>
      <c r="F1" s="4"/>
      <c r="G1" s="4"/>
    </row>
    <row r="2" spans="1:7" ht="13.5">
      <c r="A2" s="39" t="s">
        <v>71</v>
      </c>
      <c r="B2" s="3"/>
      <c r="C2" s="3"/>
      <c r="D2" s="3"/>
      <c r="E2" s="4"/>
      <c r="F2" s="4"/>
      <c r="G2" s="4"/>
    </row>
    <row r="3" spans="1:7" ht="13.5">
      <c r="A3" s="39" t="s">
        <v>18</v>
      </c>
      <c r="B3" s="3"/>
      <c r="C3" s="3"/>
      <c r="D3" s="3"/>
      <c r="E3" s="4"/>
      <c r="F3" s="4"/>
      <c r="G3" s="4"/>
    </row>
    <row r="4" spans="1:7" ht="13.5">
      <c r="A4" s="39" t="s">
        <v>13</v>
      </c>
      <c r="B4" s="3"/>
      <c r="C4" s="3"/>
      <c r="D4" s="3"/>
      <c r="E4" s="4"/>
      <c r="F4" s="4"/>
      <c r="G4" s="4"/>
    </row>
    <row r="5" spans="1:7" ht="13.5">
      <c r="A5" s="41" t="s">
        <v>2</v>
      </c>
      <c r="B5" s="3"/>
      <c r="C5" s="3"/>
      <c r="D5" s="3"/>
      <c r="E5" s="4"/>
      <c r="F5" s="4"/>
      <c r="G5" s="4"/>
    </row>
    <row r="6" spans="1:4" ht="12.75">
      <c r="A6" s="3"/>
      <c r="B6" s="3"/>
      <c r="C6" s="3"/>
      <c r="D6" s="3"/>
    </row>
    <row r="7" spans="1:14" s="50" customFormat="1" ht="15">
      <c r="A7" s="44"/>
      <c r="B7" s="45"/>
      <c r="C7" s="45"/>
      <c r="D7" s="46"/>
      <c r="E7" s="61" t="s">
        <v>23</v>
      </c>
      <c r="F7" s="48"/>
      <c r="G7" s="47" t="s">
        <v>79</v>
      </c>
      <c r="H7" s="49"/>
      <c r="I7" s="49"/>
      <c r="J7" s="49"/>
      <c r="K7" s="49"/>
      <c r="L7" s="49"/>
      <c r="M7" s="49"/>
      <c r="N7" s="49"/>
    </row>
    <row r="8" spans="1:7" s="6" customFormat="1" ht="15" customHeight="1">
      <c r="A8" s="12"/>
      <c r="B8" s="13"/>
      <c r="C8" s="13"/>
      <c r="D8" s="14"/>
      <c r="E8" s="52" t="s">
        <v>5</v>
      </c>
      <c r="F8" s="144" t="s">
        <v>26</v>
      </c>
      <c r="G8" s="52" t="s">
        <v>5</v>
      </c>
    </row>
    <row r="9" spans="1:7" ht="13.5">
      <c r="A9" s="53" t="s">
        <v>20</v>
      </c>
      <c r="B9" s="8"/>
      <c r="C9" s="8"/>
      <c r="D9" s="54"/>
      <c r="E9" s="55">
        <v>7966</v>
      </c>
      <c r="F9" s="55">
        <v>6082.5</v>
      </c>
      <c r="G9" s="55">
        <v>10954.58</v>
      </c>
    </row>
    <row r="10" spans="1:7" ht="13.5">
      <c r="A10" s="56" t="s">
        <v>7</v>
      </c>
      <c r="B10" s="8"/>
      <c r="C10" s="8"/>
      <c r="D10" s="54"/>
      <c r="E10" s="55">
        <v>11099</v>
      </c>
      <c r="F10" s="55">
        <v>11742.254999999997</v>
      </c>
      <c r="G10" s="55">
        <v>15286.64</v>
      </c>
    </row>
    <row r="11" spans="1:7" ht="12.75">
      <c r="A11" s="57" t="s">
        <v>21</v>
      </c>
      <c r="B11" s="25"/>
      <c r="C11" s="18"/>
      <c r="D11" s="58"/>
      <c r="E11" s="59">
        <v>19065</v>
      </c>
      <c r="F11" s="59">
        <v>17824.754999999997</v>
      </c>
      <c r="G11" s="59">
        <v>26241.22</v>
      </c>
    </row>
    <row r="13" spans="1:2" ht="15">
      <c r="A13" s="60">
        <v>1</v>
      </c>
      <c r="B13" s="150" t="s">
        <v>72</v>
      </c>
    </row>
    <row r="14" ht="12.75">
      <c r="B14" s="150" t="s">
        <v>75</v>
      </c>
    </row>
    <row r="15" spans="1:2" ht="15">
      <c r="A15" s="60">
        <v>2</v>
      </c>
      <c r="B15" s="150" t="s">
        <v>73</v>
      </c>
    </row>
    <row r="16" ht="6.75" customHeight="1"/>
    <row r="17" ht="15">
      <c r="A17" s="60"/>
    </row>
  </sheetData>
  <printOptions horizontalCentered="1"/>
  <pageMargins left="0.72" right="0.5" top="1.49" bottom="0.75" header="0.8" footer="0.5"/>
  <pageSetup firstPageNumber="18" useFirstPageNumber="1" fitToHeight="1" fitToWidth="1" horizontalDpi="300" verticalDpi="300" orientation="portrait" r:id="rId1"/>
  <headerFooter alignWithMargins="0">
    <oddHeader>&amp;C&amp;"Times New Roman,Italic"Pacific Gas and Electric Company Energy Efficiency Programs Annual Report - May 2001&amp;"Arial,Regular"
______________________________________________________________________________________&amp;R
</oddHeader>
    <oddFooter>&amp;C&amp;"Times New Roman,Italic"_____________________________________________________________________________________
&amp;"Times New Roman,Regular"&amp;8 4 -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75" zoomScaleNormal="75" workbookViewId="0" topLeftCell="A1">
      <selection activeCell="F21" sqref="F21"/>
    </sheetView>
  </sheetViews>
  <sheetFormatPr defaultColWidth="9.140625" defaultRowHeight="12.75"/>
  <cols>
    <col min="1" max="1" width="2.7109375" style="1" customWidth="1"/>
    <col min="2" max="2" width="4.00390625" style="1" customWidth="1"/>
    <col min="3" max="3" width="9.8515625" style="1" customWidth="1"/>
    <col min="4" max="4" width="17.28125" style="1" customWidth="1"/>
    <col min="5" max="5" width="13.28125" style="29" customWidth="1"/>
    <col min="6" max="7" width="12.7109375" style="29" customWidth="1"/>
    <col min="8" max="16384" width="9.140625" style="1" customWidth="1"/>
  </cols>
  <sheetData>
    <row r="1" spans="1:7" ht="13.5">
      <c r="A1" s="39" t="s">
        <v>17</v>
      </c>
      <c r="B1" s="3"/>
      <c r="C1" s="3"/>
      <c r="D1" s="3"/>
      <c r="E1" s="4"/>
      <c r="F1" s="4"/>
      <c r="G1" s="4"/>
    </row>
    <row r="2" spans="1:7" ht="13.5">
      <c r="A2" s="39" t="s">
        <v>71</v>
      </c>
      <c r="B2" s="3"/>
      <c r="C2" s="3"/>
      <c r="D2" s="3"/>
      <c r="E2" s="4"/>
      <c r="F2" s="4"/>
      <c r="G2" s="4"/>
    </row>
    <row r="3" spans="1:7" ht="13.5">
      <c r="A3" s="39" t="s">
        <v>18</v>
      </c>
      <c r="B3" s="3"/>
      <c r="C3" s="3"/>
      <c r="D3" s="3"/>
      <c r="E3" s="4"/>
      <c r="F3" s="4"/>
      <c r="G3" s="4"/>
    </row>
    <row r="4" spans="1:7" ht="13.5">
      <c r="A4" s="39" t="s">
        <v>22</v>
      </c>
      <c r="B4" s="3"/>
      <c r="C4" s="3"/>
      <c r="D4" s="3"/>
      <c r="E4" s="4"/>
      <c r="F4" s="4"/>
      <c r="G4" s="4"/>
    </row>
    <row r="5" spans="1:7" ht="13.5">
      <c r="A5" s="41" t="s">
        <v>2</v>
      </c>
      <c r="B5" s="3"/>
      <c r="C5" s="3"/>
      <c r="D5" s="3"/>
      <c r="E5" s="4"/>
      <c r="F5" s="4"/>
      <c r="G5" s="4"/>
    </row>
    <row r="6" spans="1:4" ht="12.75">
      <c r="A6" s="3"/>
      <c r="B6" s="3"/>
      <c r="C6" s="3"/>
      <c r="D6" s="3"/>
    </row>
    <row r="7" spans="1:14" s="50" customFormat="1" ht="15">
      <c r="A7" s="44"/>
      <c r="B7" s="45"/>
      <c r="C7" s="45"/>
      <c r="D7" s="46"/>
      <c r="E7" s="47" t="s">
        <v>23</v>
      </c>
      <c r="F7" s="48"/>
      <c r="G7" s="47" t="s">
        <v>79</v>
      </c>
      <c r="H7" s="49"/>
      <c r="I7" s="49"/>
      <c r="J7" s="49"/>
      <c r="K7" s="49"/>
      <c r="L7" s="49"/>
      <c r="M7" s="49"/>
      <c r="N7" s="49"/>
    </row>
    <row r="8" spans="1:7" s="6" customFormat="1" ht="12.75">
      <c r="A8" s="12"/>
      <c r="B8" s="13"/>
      <c r="C8" s="13"/>
      <c r="D8" s="14"/>
      <c r="E8" s="52" t="s">
        <v>5</v>
      </c>
      <c r="F8" s="144" t="s">
        <v>26</v>
      </c>
      <c r="G8" s="52" t="s">
        <v>5</v>
      </c>
    </row>
    <row r="9" spans="1:7" ht="13.5">
      <c r="A9" s="53" t="s">
        <v>20</v>
      </c>
      <c r="B9" s="8"/>
      <c r="C9" s="8"/>
      <c r="D9" s="54"/>
      <c r="E9" s="55">
        <v>1986</v>
      </c>
      <c r="F9" s="55">
        <v>2628.979</v>
      </c>
      <c r="G9" s="55">
        <v>1083.42</v>
      </c>
    </row>
    <row r="10" spans="1:7" ht="13.5">
      <c r="A10" s="56" t="s">
        <v>7</v>
      </c>
      <c r="B10" s="8"/>
      <c r="C10" s="8"/>
      <c r="D10" s="54"/>
      <c r="E10" s="55">
        <v>332</v>
      </c>
      <c r="F10" s="55">
        <v>84.6390000000001</v>
      </c>
      <c r="G10" s="55">
        <v>774.36</v>
      </c>
    </row>
    <row r="11" spans="1:7" ht="12.75">
      <c r="A11" s="57" t="s">
        <v>21</v>
      </c>
      <c r="B11" s="25"/>
      <c r="C11" s="18"/>
      <c r="D11" s="58"/>
      <c r="E11" s="59">
        <v>2317</v>
      </c>
      <c r="F11" s="59">
        <v>2713.618</v>
      </c>
      <c r="G11" s="59">
        <v>1857.78</v>
      </c>
    </row>
    <row r="13" spans="1:2" ht="15">
      <c r="A13" s="60">
        <v>1</v>
      </c>
      <c r="B13" s="150" t="s">
        <v>72</v>
      </c>
    </row>
    <row r="14" ht="12.75">
      <c r="B14" s="150" t="s">
        <v>75</v>
      </c>
    </row>
    <row r="15" spans="1:2" ht="15">
      <c r="A15" s="60">
        <v>2</v>
      </c>
      <c r="B15" s="150" t="s">
        <v>73</v>
      </c>
    </row>
    <row r="16" ht="6.75" customHeight="1"/>
    <row r="17" ht="15">
      <c r="A17" s="60"/>
    </row>
  </sheetData>
  <printOptions horizontalCentered="1"/>
  <pageMargins left="0.5" right="0.5" top="1.29" bottom="0.75" header="0.5" footer="0.5"/>
  <pageSetup firstPageNumber="19" useFirstPageNumber="1" fitToHeight="1" fitToWidth="1" horizontalDpi="300" verticalDpi="300" orientation="portrait" r:id="rId1"/>
  <headerFooter alignWithMargins="0">
    <oddHeader>&amp;C&amp;"Times New Roman,Italic"Pacific Gas and Electric Company Energy Efficiency Programs Annual Report - May 2001&amp;"Arial,Regular"
______________________________________________________________________________________&amp;R
</oddHeader>
    <oddFooter>&amp;C&amp;"Times New Roman,Italic"_____________________________________________________________________________________
&amp;"Times New Roman,Regular"&amp;8 4 -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workbookViewId="0" topLeftCell="A28">
      <selection activeCell="G26" sqref="G26"/>
    </sheetView>
  </sheetViews>
  <sheetFormatPr defaultColWidth="9.140625" defaultRowHeight="12.75"/>
  <cols>
    <col min="1" max="1" width="2.7109375" style="253" customWidth="1"/>
    <col min="2" max="2" width="4.00390625" style="253" customWidth="1"/>
    <col min="3" max="3" width="9.8515625" style="253" customWidth="1"/>
    <col min="4" max="4" width="7.7109375" style="253" customWidth="1"/>
    <col min="5" max="5" width="19.8515625" style="278" bestFit="1" customWidth="1"/>
    <col min="6" max="6" width="18.7109375" style="278" bestFit="1" customWidth="1"/>
    <col min="7" max="16384" width="9.140625" style="253" customWidth="1"/>
  </cols>
  <sheetData>
    <row r="1" spans="1:6" ht="12.75">
      <c r="A1" s="2" t="s">
        <v>102</v>
      </c>
      <c r="B1" s="3"/>
      <c r="C1" s="3"/>
      <c r="D1" s="3"/>
      <c r="E1" s="252"/>
      <c r="F1" s="252"/>
    </row>
    <row r="2" spans="1:6" ht="12.75">
      <c r="A2" s="2" t="s">
        <v>103</v>
      </c>
      <c r="B2" s="3"/>
      <c r="C2" s="3"/>
      <c r="D2" s="3"/>
      <c r="E2" s="252"/>
      <c r="F2" s="252"/>
    </row>
    <row r="3" spans="1:6" ht="12.75">
      <c r="A3" s="2"/>
      <c r="B3" s="3"/>
      <c r="C3" s="3"/>
      <c r="D3" s="3"/>
      <c r="E3" s="252"/>
      <c r="F3" s="252"/>
    </row>
    <row r="4" spans="1:6" ht="12.75">
      <c r="A4" s="2" t="s">
        <v>104</v>
      </c>
      <c r="B4" s="3"/>
      <c r="C4" s="3"/>
      <c r="D4" s="3"/>
      <c r="E4" s="252"/>
      <c r="F4" s="252"/>
    </row>
    <row r="5" spans="1:6" ht="12.75">
      <c r="A5" s="5"/>
      <c r="B5" s="3"/>
      <c r="C5" s="3"/>
      <c r="D5" s="3"/>
      <c r="E5" s="252"/>
      <c r="F5" s="252"/>
    </row>
    <row r="6" spans="1:20" s="11" customFormat="1" ht="12.75">
      <c r="A6" s="254"/>
      <c r="B6" s="255"/>
      <c r="C6" s="255"/>
      <c r="D6" s="256"/>
      <c r="E6" s="257" t="s">
        <v>105</v>
      </c>
      <c r="F6" s="258" t="s">
        <v>106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</row>
    <row r="7" spans="1:6" ht="12.75">
      <c r="A7" s="259" t="s">
        <v>6</v>
      </c>
      <c r="B7" s="259"/>
      <c r="C7" s="260"/>
      <c r="D7" s="261"/>
      <c r="E7" s="262">
        <v>10.497849551850143</v>
      </c>
      <c r="F7" s="263">
        <v>32.866838920096455</v>
      </c>
    </row>
    <row r="8" spans="1:6" ht="12.75">
      <c r="A8" s="259" t="s">
        <v>7</v>
      </c>
      <c r="B8" s="259"/>
      <c r="C8" s="260"/>
      <c r="D8" s="261"/>
      <c r="E8" s="262">
        <v>63.52343942000001</v>
      </c>
      <c r="F8" s="263">
        <v>60.3</v>
      </c>
    </row>
    <row r="9" spans="1:6" ht="12.75">
      <c r="A9" s="259" t="s">
        <v>8</v>
      </c>
      <c r="B9" s="259"/>
      <c r="C9" s="260"/>
      <c r="D9" s="261"/>
      <c r="E9" s="262">
        <v>14.029</v>
      </c>
      <c r="F9" s="263">
        <v>20.824732264999998</v>
      </c>
    </row>
    <row r="10" spans="1:6" ht="12.75">
      <c r="A10" s="264"/>
      <c r="B10" s="265"/>
      <c r="C10" s="265"/>
      <c r="D10" s="266" t="s">
        <v>107</v>
      </c>
      <c r="E10" s="267">
        <v>88.05028897185015</v>
      </c>
      <c r="F10" s="268">
        <v>113.99157118509646</v>
      </c>
    </row>
    <row r="11" spans="1:6" ht="12.75">
      <c r="A11" s="269" t="s">
        <v>108</v>
      </c>
      <c r="B11" s="260"/>
      <c r="C11" s="260"/>
      <c r="D11" s="261"/>
      <c r="E11" s="262">
        <v>1.4788398213718197</v>
      </c>
      <c r="F11" s="263">
        <v>2.246953426181618</v>
      </c>
    </row>
    <row r="12" spans="1:6" ht="12.75">
      <c r="A12" s="269" t="s">
        <v>109</v>
      </c>
      <c r="B12" s="260"/>
      <c r="C12" s="260"/>
      <c r="D12" s="270"/>
      <c r="E12" s="262">
        <v>2.26</v>
      </c>
      <c r="F12" s="263">
        <v>55.85</v>
      </c>
    </row>
    <row r="13" spans="1:6" ht="12.75">
      <c r="A13" s="269"/>
      <c r="B13" s="260"/>
      <c r="C13" s="260"/>
      <c r="D13" s="271" t="s">
        <v>110</v>
      </c>
      <c r="E13" s="267">
        <v>91.78912879322198</v>
      </c>
      <c r="F13" s="267">
        <v>172.09</v>
      </c>
    </row>
    <row r="14" spans="1:6" ht="12.75">
      <c r="A14" s="2"/>
      <c r="B14" s="3"/>
      <c r="C14" s="3"/>
      <c r="D14" s="3"/>
      <c r="E14" s="252"/>
      <c r="F14" s="252"/>
    </row>
    <row r="15" spans="1:6" ht="12.75">
      <c r="A15" s="2" t="s">
        <v>111</v>
      </c>
      <c r="B15" s="3"/>
      <c r="C15" s="3"/>
      <c r="D15" s="3"/>
      <c r="E15" s="252"/>
      <c r="F15" s="252"/>
    </row>
    <row r="16" spans="1:6" ht="12.75">
      <c r="A16" s="5"/>
      <c r="B16" s="3"/>
      <c r="C16" s="3"/>
      <c r="D16" s="3"/>
      <c r="E16" s="252"/>
      <c r="F16" s="252"/>
    </row>
    <row r="17" spans="1:20" s="11" customFormat="1" ht="12.75">
      <c r="A17" s="254"/>
      <c r="B17" s="255"/>
      <c r="C17" s="255"/>
      <c r="D17" s="256"/>
      <c r="E17" s="257" t="s">
        <v>105</v>
      </c>
      <c r="F17" s="258" t="s">
        <v>106</v>
      </c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</row>
    <row r="18" spans="1:6" ht="12.75">
      <c r="A18" s="259" t="s">
        <v>6</v>
      </c>
      <c r="B18" s="259"/>
      <c r="C18" s="260"/>
      <c r="D18" s="261"/>
      <c r="E18" s="272">
        <v>49469.08912100009</v>
      </c>
      <c r="F18" s="273">
        <v>162021.68430151514</v>
      </c>
    </row>
    <row r="19" spans="1:6" ht="12.75">
      <c r="A19" s="259" t="s">
        <v>7</v>
      </c>
      <c r="B19" s="259"/>
      <c r="C19" s="260"/>
      <c r="D19" s="261"/>
      <c r="E19" s="272">
        <v>355739.00938000006</v>
      </c>
      <c r="F19" s="273">
        <v>369900</v>
      </c>
    </row>
    <row r="20" spans="1:6" ht="12.75">
      <c r="A20" s="259" t="s">
        <v>8</v>
      </c>
      <c r="B20" s="259"/>
      <c r="C20" s="260"/>
      <c r="D20" s="261"/>
      <c r="E20" s="272">
        <v>29519.51</v>
      </c>
      <c r="F20" s="273">
        <v>46338.26576323999</v>
      </c>
    </row>
    <row r="21" spans="1:6" ht="12.75">
      <c r="A21" s="264"/>
      <c r="B21" s="265"/>
      <c r="C21" s="274"/>
      <c r="D21" s="266" t="s">
        <v>107</v>
      </c>
      <c r="E21" s="275">
        <v>434727.60850100016</v>
      </c>
      <c r="F21" s="276">
        <v>578259.9500647553</v>
      </c>
    </row>
    <row r="22" spans="1:6" ht="12.75">
      <c r="A22" s="269" t="s">
        <v>108</v>
      </c>
      <c r="B22" s="260"/>
      <c r="C22" s="260"/>
      <c r="D22" s="261"/>
      <c r="E22" s="272">
        <v>13245.1397422297</v>
      </c>
      <c r="F22" s="273">
        <v>19322</v>
      </c>
    </row>
    <row r="23" spans="1:6" ht="12.75">
      <c r="A23" s="269" t="s">
        <v>109</v>
      </c>
      <c r="B23" s="260"/>
      <c r="C23" s="260"/>
      <c r="D23" s="270"/>
      <c r="E23" s="272">
        <v>143</v>
      </c>
      <c r="F23" s="273">
        <v>89988</v>
      </c>
    </row>
    <row r="24" spans="1:6" ht="12.75">
      <c r="A24" s="269"/>
      <c r="B24" s="260"/>
      <c r="C24" s="260"/>
      <c r="D24" s="271" t="s">
        <v>110</v>
      </c>
      <c r="E24" s="275">
        <v>448115.7482432299</v>
      </c>
      <c r="F24" s="275">
        <v>687570</v>
      </c>
    </row>
    <row r="26" spans="1:6" ht="12.75">
      <c r="A26" s="2" t="s">
        <v>112</v>
      </c>
      <c r="B26" s="3"/>
      <c r="C26" s="3"/>
      <c r="D26" s="3"/>
      <c r="E26" s="252"/>
      <c r="F26" s="252"/>
    </row>
    <row r="27" spans="1:6" ht="12.75">
      <c r="A27" s="277"/>
      <c r="B27" s="3"/>
      <c r="C27" s="3"/>
      <c r="D27" s="3"/>
      <c r="E27" s="252"/>
      <c r="F27" s="252"/>
    </row>
    <row r="28" spans="1:6" ht="12.75">
      <c r="A28" s="254"/>
      <c r="B28" s="255"/>
      <c r="C28" s="255"/>
      <c r="D28" s="256"/>
      <c r="E28" s="257" t="s">
        <v>105</v>
      </c>
      <c r="F28" s="258" t="s">
        <v>106</v>
      </c>
    </row>
    <row r="29" spans="1:6" ht="12.75">
      <c r="A29" s="259" t="s">
        <v>6</v>
      </c>
      <c r="B29" s="259"/>
      <c r="C29" s="260"/>
      <c r="D29" s="261"/>
      <c r="E29" s="272">
        <v>3265.949825999992</v>
      </c>
      <c r="F29" s="272">
        <v>6380.8394985033265</v>
      </c>
    </row>
    <row r="30" spans="1:6" ht="12.75">
      <c r="A30" s="259" t="s">
        <v>7</v>
      </c>
      <c r="B30" s="259"/>
      <c r="C30" s="260"/>
      <c r="D30" s="261"/>
      <c r="E30" s="272">
        <v>5116.9889379999995</v>
      </c>
      <c r="F30" s="272">
        <v>4900</v>
      </c>
    </row>
    <row r="31" spans="1:6" ht="12.75">
      <c r="A31" s="259" t="s">
        <v>8</v>
      </c>
      <c r="B31" s="259"/>
      <c r="C31" s="260"/>
      <c r="D31" s="261"/>
      <c r="E31" s="272">
        <v>-63.38</v>
      </c>
      <c r="F31" s="272">
        <v>239.25</v>
      </c>
    </row>
    <row r="32" spans="1:6" ht="12.75">
      <c r="A32" s="264"/>
      <c r="B32" s="265"/>
      <c r="C32" s="274"/>
      <c r="D32" s="266" t="s">
        <v>107</v>
      </c>
      <c r="E32" s="275">
        <v>8319.558763999992</v>
      </c>
      <c r="F32" s="275">
        <v>11520.089498503326</v>
      </c>
    </row>
    <row r="33" spans="1:6" ht="12.75">
      <c r="A33" s="269" t="s">
        <v>108</v>
      </c>
      <c r="B33" s="260"/>
      <c r="C33" s="260"/>
      <c r="D33" s="261"/>
      <c r="E33" s="272">
        <v>1067.8545910540138</v>
      </c>
      <c r="F33" s="272">
        <v>1258</v>
      </c>
    </row>
    <row r="34" spans="1:6" ht="12.75">
      <c r="A34" s="269" t="s">
        <v>109</v>
      </c>
      <c r="B34" s="260"/>
      <c r="C34" s="260"/>
      <c r="D34" s="270"/>
      <c r="E34" s="272">
        <v>0</v>
      </c>
      <c r="F34" s="272">
        <v>0</v>
      </c>
    </row>
    <row r="35" spans="1:6" ht="12.75">
      <c r="A35" s="269"/>
      <c r="B35" s="260"/>
      <c r="C35" s="260"/>
      <c r="D35" s="271" t="s">
        <v>110</v>
      </c>
      <c r="E35" s="275">
        <v>9387.413355054006</v>
      </c>
      <c r="F35" s="275">
        <v>12778.089498503326</v>
      </c>
    </row>
    <row r="37" ht="12.75">
      <c r="A37" s="253" t="s">
        <v>113</v>
      </c>
    </row>
  </sheetData>
  <printOptions horizontalCentered="1"/>
  <pageMargins left="0.75" right="0.75" top="1" bottom="1" header="0.5" footer="0.5"/>
  <pageSetup firstPageNumber="7" useFirstPageNumber="1" fitToHeight="1" fitToWidth="1" horizontalDpi="300" verticalDpi="300" orientation="portrait" r:id="rId1"/>
  <headerFooter alignWithMargins="0">
    <oddHeader xml:space="preserve">&amp;C&amp;"Times New Roman,Italic"Pacific Gas and Electric Company Energy Efficiency Programs Annual Report - May 2001
________________________________________________________________________________________ </oddHeader>
    <oddFooter>&amp;C________________________________________________________________________________________
&amp;"Times New Roman,Regular"&amp;8 1 -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workbookViewId="0" topLeftCell="A13">
      <selection activeCell="C27" sqref="C27"/>
    </sheetView>
  </sheetViews>
  <sheetFormatPr defaultColWidth="9.140625" defaultRowHeight="12.75"/>
  <cols>
    <col min="1" max="1" width="3.140625" style="6" customWidth="1"/>
    <col min="2" max="2" width="7.00390625" style="125" hidden="1" customWidth="1"/>
    <col min="3" max="3" width="3.421875" style="1" customWidth="1"/>
    <col min="4" max="4" width="4.00390625" style="1" customWidth="1"/>
    <col min="5" max="5" width="9.8515625" style="1" customWidth="1"/>
    <col min="6" max="6" width="12.421875" style="1" customWidth="1"/>
    <col min="7" max="8" width="23.421875" style="1" customWidth="1"/>
    <col min="9" max="16384" width="9.140625" style="1" customWidth="1"/>
  </cols>
  <sheetData>
    <row r="1" spans="1:8" ht="12.75">
      <c r="A1" s="2" t="s">
        <v>233</v>
      </c>
      <c r="B1" s="1"/>
      <c r="C1" s="3"/>
      <c r="D1" s="3"/>
      <c r="E1" s="3"/>
      <c r="F1" s="3"/>
      <c r="G1" s="3"/>
      <c r="H1" s="3"/>
    </row>
    <row r="2" spans="1:8" ht="12.75">
      <c r="A2" s="2" t="s">
        <v>146</v>
      </c>
      <c r="B2" s="1"/>
      <c r="C2" s="3"/>
      <c r="D2" s="3"/>
      <c r="E2" s="3"/>
      <c r="F2" s="3"/>
      <c r="G2" s="3"/>
      <c r="H2" s="3"/>
    </row>
    <row r="3" spans="1:8" ht="15">
      <c r="A3" s="2" t="s">
        <v>244</v>
      </c>
      <c r="B3" s="1"/>
      <c r="C3" s="3"/>
      <c r="D3" s="3"/>
      <c r="E3" s="3"/>
      <c r="F3" s="3"/>
      <c r="G3" s="3"/>
      <c r="H3" s="3"/>
    </row>
    <row r="4" spans="1:8" ht="12.75">
      <c r="A4" s="2"/>
      <c r="B4" s="1"/>
      <c r="C4" s="2" t="s">
        <v>104</v>
      </c>
      <c r="D4" s="3"/>
      <c r="E4" s="3"/>
      <c r="F4" s="3"/>
      <c r="G4" s="3"/>
      <c r="H4" s="3"/>
    </row>
    <row r="5" spans="1:8" ht="12.75">
      <c r="A5" s="5"/>
      <c r="B5" s="103"/>
      <c r="C5" s="3"/>
      <c r="D5" s="3"/>
      <c r="E5" s="3"/>
      <c r="F5" s="3"/>
      <c r="G5" s="3"/>
      <c r="H5" s="3"/>
    </row>
    <row r="6" spans="2:8" ht="12.75">
      <c r="B6" s="517" t="s">
        <v>60</v>
      </c>
      <c r="C6" s="7"/>
      <c r="D6" s="8"/>
      <c r="E6" s="8"/>
      <c r="F6" s="9"/>
      <c r="G6" s="143" t="s">
        <v>105</v>
      </c>
      <c r="H6" s="370" t="s">
        <v>106</v>
      </c>
    </row>
    <row r="7" spans="1:10" ht="12.75">
      <c r="A7" s="1"/>
      <c r="B7" s="518"/>
      <c r="C7" s="68" t="s">
        <v>20</v>
      </c>
      <c r="D7" s="8"/>
      <c r="E7" s="8"/>
      <c r="F7" s="54"/>
      <c r="G7" s="519">
        <v>5.509</v>
      </c>
      <c r="H7" s="520">
        <v>3.69076904</v>
      </c>
      <c r="J7" s="29"/>
    </row>
    <row r="8" spans="2:8" ht="12.75">
      <c r="B8" s="518"/>
      <c r="C8" s="68" t="s">
        <v>7</v>
      </c>
      <c r="D8" s="8"/>
      <c r="E8" s="8"/>
      <c r="F8" s="54"/>
      <c r="G8" s="519">
        <v>8.52</v>
      </c>
      <c r="H8" s="519">
        <v>17.133963225</v>
      </c>
    </row>
    <row r="9" spans="2:8" ht="12.75">
      <c r="B9" s="123"/>
      <c r="C9" s="334" t="s">
        <v>21</v>
      </c>
      <c r="D9" s="25"/>
      <c r="E9" s="18"/>
      <c r="F9" s="58"/>
      <c r="G9" s="432">
        <v>14.029</v>
      </c>
      <c r="H9" s="432">
        <v>20.824732264999998</v>
      </c>
    </row>
    <row r="10" spans="1:8" ht="12.75">
      <c r="A10" s="2"/>
      <c r="B10" s="1"/>
      <c r="C10" s="3"/>
      <c r="D10" s="3"/>
      <c r="E10" s="3"/>
      <c r="F10" s="3"/>
      <c r="G10" s="3"/>
      <c r="H10" s="3"/>
    </row>
    <row r="11" spans="1:8" ht="12.75">
      <c r="A11" s="2"/>
      <c r="B11" s="1"/>
      <c r="C11" s="2" t="s">
        <v>148</v>
      </c>
      <c r="D11" s="3"/>
      <c r="E11" s="3"/>
      <c r="F11" s="3"/>
      <c r="G11" s="3"/>
      <c r="H11" s="3"/>
    </row>
    <row r="12" spans="1:8" ht="12.75">
      <c r="A12" s="5"/>
      <c r="B12" s="103"/>
      <c r="C12" s="3"/>
      <c r="D12" s="3"/>
      <c r="E12" s="3"/>
      <c r="F12" s="3"/>
      <c r="G12" s="3"/>
      <c r="H12" s="3"/>
    </row>
    <row r="13" spans="1:23" s="11" customFormat="1" ht="12.75">
      <c r="A13" s="6"/>
      <c r="B13" s="517" t="s">
        <v>60</v>
      </c>
      <c r="C13" s="7"/>
      <c r="D13" s="8"/>
      <c r="E13" s="8"/>
      <c r="F13" s="9"/>
      <c r="G13" s="143" t="s">
        <v>105</v>
      </c>
      <c r="H13" s="370" t="s">
        <v>106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8" ht="12.75">
      <c r="A14" s="1"/>
      <c r="B14" s="518"/>
      <c r="C14" s="68" t="s">
        <v>20</v>
      </c>
      <c r="D14" s="8"/>
      <c r="E14" s="8"/>
      <c r="F14" s="54"/>
      <c r="G14" s="521">
        <v>9528.375</v>
      </c>
      <c r="H14" s="521">
        <v>6861.548486240001</v>
      </c>
    </row>
    <row r="15" spans="2:8" ht="12.75">
      <c r="B15" s="518"/>
      <c r="C15" s="68" t="s">
        <v>7</v>
      </c>
      <c r="D15" s="8"/>
      <c r="E15" s="8"/>
      <c r="F15" s="54"/>
      <c r="G15" s="521">
        <v>19991.135</v>
      </c>
      <c r="H15" s="521">
        <v>39476.717276999996</v>
      </c>
    </row>
    <row r="16" spans="2:8" ht="12.75">
      <c r="B16" s="123"/>
      <c r="C16" s="334" t="s">
        <v>21</v>
      </c>
      <c r="D16" s="25"/>
      <c r="E16" s="18"/>
      <c r="F16" s="58"/>
      <c r="G16" s="522">
        <v>29519.51</v>
      </c>
      <c r="H16" s="522">
        <v>46338.26576323999</v>
      </c>
    </row>
    <row r="19" spans="1:8" ht="12.75">
      <c r="A19" s="2"/>
      <c r="B19" s="1"/>
      <c r="C19" s="2" t="s">
        <v>112</v>
      </c>
      <c r="D19" s="3"/>
      <c r="E19" s="3"/>
      <c r="F19" s="3"/>
      <c r="G19" s="3"/>
      <c r="H19" s="3"/>
    </row>
    <row r="20" spans="2:8" ht="12.75">
      <c r="B20" s="103"/>
      <c r="C20" s="3"/>
      <c r="D20" s="3"/>
      <c r="E20" s="3"/>
      <c r="F20" s="3"/>
      <c r="G20" s="3"/>
      <c r="H20" s="3"/>
    </row>
    <row r="21" spans="2:8" ht="15">
      <c r="B21" s="517" t="s">
        <v>60</v>
      </c>
      <c r="C21" s="7"/>
      <c r="D21" s="8"/>
      <c r="E21" s="8"/>
      <c r="F21" s="9"/>
      <c r="G21" s="143" t="s">
        <v>245</v>
      </c>
      <c r="H21" s="370" t="s">
        <v>106</v>
      </c>
    </row>
    <row r="22" spans="2:8" ht="12" customHeight="1">
      <c r="B22" s="518"/>
      <c r="C22" s="68" t="s">
        <v>20</v>
      </c>
      <c r="D22" s="8"/>
      <c r="E22" s="8"/>
      <c r="F22" s="54"/>
      <c r="G22" s="521">
        <v>-63.38</v>
      </c>
      <c r="H22" s="521">
        <v>0</v>
      </c>
    </row>
    <row r="23" spans="2:8" ht="12.75">
      <c r="B23" s="518"/>
      <c r="C23" s="68" t="s">
        <v>7</v>
      </c>
      <c r="D23" s="8"/>
      <c r="E23" s="8"/>
      <c r="F23" s="54"/>
      <c r="G23" s="521">
        <v>0</v>
      </c>
      <c r="H23" s="521">
        <v>239.25</v>
      </c>
    </row>
    <row r="24" spans="2:8" ht="12.75">
      <c r="B24" s="123"/>
      <c r="C24" s="334" t="s">
        <v>21</v>
      </c>
      <c r="D24" s="25"/>
      <c r="E24" s="18"/>
      <c r="F24" s="58"/>
      <c r="G24" s="523">
        <v>-63.38</v>
      </c>
      <c r="H24" s="523">
        <v>239.25</v>
      </c>
    </row>
    <row r="25" spans="2:8" ht="12.75">
      <c r="B25" s="524"/>
      <c r="C25" s="13"/>
      <c r="D25" s="20"/>
      <c r="E25" s="20"/>
      <c r="F25" s="20"/>
      <c r="G25" s="525"/>
      <c r="H25" s="525"/>
    </row>
    <row r="26" ht="12.75">
      <c r="C26" s="171" t="s">
        <v>113</v>
      </c>
    </row>
    <row r="27" ht="12.75">
      <c r="C27" t="s">
        <v>234</v>
      </c>
    </row>
    <row r="28" ht="12.75">
      <c r="C28" s="1" t="s">
        <v>235</v>
      </c>
    </row>
  </sheetData>
  <printOptions horizontalCentered="1"/>
  <pageMargins left="0.75" right="0.75" top="1.18" bottom="1" header="0.5" footer="0.5"/>
  <pageSetup firstPageNumber="18" useFirstPageNumber="1" fitToHeight="1" fitToWidth="1" horizontalDpi="300" verticalDpi="300" orientation="portrait" r:id="rId1"/>
  <headerFooter alignWithMargins="0">
    <oddHeader xml:space="preserve">&amp;C&amp;"Times New Roman,Italic"
Pacific Gas and Electric Company Energy Efficiency Programs Annual Report - May 2001
_______________________________________________________________________________________
 </oddHeader>
    <oddFooter>&amp;C________________________________________________________________________________________
&amp;"Times New Roman,Regular"&amp;8 4 -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selection activeCell="C27" sqref="C27"/>
    </sheetView>
  </sheetViews>
  <sheetFormatPr defaultColWidth="9.140625" defaultRowHeight="12.75"/>
  <cols>
    <col min="1" max="1" width="3.140625" style="6" customWidth="1"/>
    <col min="2" max="2" width="7.00390625" style="125" hidden="1" customWidth="1"/>
    <col min="3" max="3" width="3.421875" style="1" customWidth="1"/>
    <col min="4" max="4" width="4.00390625" style="1" customWidth="1"/>
    <col min="5" max="5" width="9.8515625" style="1" customWidth="1"/>
    <col min="6" max="6" width="12.421875" style="1" customWidth="1"/>
    <col min="7" max="10" width="16.7109375" style="1" customWidth="1"/>
    <col min="11" max="13" width="9.140625" style="1" customWidth="1"/>
    <col min="14" max="14" width="13.00390625" style="1" bestFit="1" customWidth="1"/>
    <col min="15" max="16" width="10.421875" style="1" bestFit="1" customWidth="1"/>
    <col min="17" max="17" width="10.28125" style="1" bestFit="1" customWidth="1"/>
    <col min="18" max="18" width="10.421875" style="1" bestFit="1" customWidth="1"/>
    <col min="19" max="16384" width="9.140625" style="1" customWidth="1"/>
  </cols>
  <sheetData>
    <row r="1" spans="1:10" ht="12.75">
      <c r="A1" s="555" t="s">
        <v>236</v>
      </c>
      <c r="B1" s="555"/>
      <c r="C1" s="555"/>
      <c r="D1" s="555"/>
      <c r="E1" s="555"/>
      <c r="F1" s="555"/>
      <c r="G1" s="555"/>
      <c r="H1" s="555"/>
      <c r="I1" s="555"/>
      <c r="J1" s="555"/>
    </row>
    <row r="2" spans="1:10" ht="12.75">
      <c r="A2" s="555" t="s">
        <v>115</v>
      </c>
      <c r="B2" s="555"/>
      <c r="C2" s="555"/>
      <c r="D2" s="555"/>
      <c r="E2" s="555"/>
      <c r="F2" s="555"/>
      <c r="G2" s="555"/>
      <c r="H2" s="555"/>
      <c r="I2" s="555"/>
      <c r="J2" s="555"/>
    </row>
    <row r="3" spans="1:10" ht="12.75">
      <c r="A3" s="555" t="s">
        <v>18</v>
      </c>
      <c r="B3" s="555"/>
      <c r="C3" s="555"/>
      <c r="D3" s="555"/>
      <c r="E3" s="555"/>
      <c r="F3" s="555"/>
      <c r="G3" s="555"/>
      <c r="H3" s="555"/>
      <c r="I3" s="555"/>
      <c r="J3" s="555"/>
    </row>
    <row r="4" spans="1:10" ht="12.75">
      <c r="A4" s="555" t="s">
        <v>116</v>
      </c>
      <c r="B4" s="555"/>
      <c r="C4" s="555"/>
      <c r="D4" s="555"/>
      <c r="E4" s="555"/>
      <c r="F4" s="555"/>
      <c r="G4" s="555"/>
      <c r="H4" s="555"/>
      <c r="I4" s="555"/>
      <c r="J4" s="555"/>
    </row>
    <row r="5" spans="1:6" ht="12.75">
      <c r="A5" s="1"/>
      <c r="B5" s="2"/>
      <c r="C5" s="3"/>
      <c r="D5" s="3"/>
      <c r="E5" s="3"/>
      <c r="F5" s="3"/>
    </row>
    <row r="6" spans="1:10" ht="15">
      <c r="A6" s="1"/>
      <c r="B6" s="7"/>
      <c r="C6" s="357"/>
      <c r="D6" s="308"/>
      <c r="E6" s="308"/>
      <c r="F6" s="308"/>
      <c r="G6" s="556" t="s">
        <v>131</v>
      </c>
      <c r="H6" s="557"/>
      <c r="I6" s="556" t="s">
        <v>117</v>
      </c>
      <c r="J6" s="558"/>
    </row>
    <row r="7" spans="1:15" ht="12.75">
      <c r="A7" s="5"/>
      <c r="B7" s="527"/>
      <c r="C7" s="528"/>
      <c r="D7" s="3"/>
      <c r="E7" s="3"/>
      <c r="F7" s="3"/>
      <c r="G7" s="559"/>
      <c r="H7" s="560"/>
      <c r="I7" s="559"/>
      <c r="J7" s="561"/>
      <c r="O7" s="1">
        <v>2001</v>
      </c>
    </row>
    <row r="8" spans="1:18" s="11" customFormat="1" ht="30">
      <c r="A8" s="6"/>
      <c r="B8" s="517" t="s">
        <v>60</v>
      </c>
      <c r="C8" s="7"/>
      <c r="D8" s="8"/>
      <c r="E8" s="8"/>
      <c r="F8" s="9"/>
      <c r="G8" s="371" t="s">
        <v>202</v>
      </c>
      <c r="H8" s="371" t="s">
        <v>203</v>
      </c>
      <c r="I8" s="371" t="s">
        <v>202</v>
      </c>
      <c r="J8" s="371" t="s">
        <v>203</v>
      </c>
      <c r="N8" s="529"/>
      <c r="O8" s="529" t="s">
        <v>237</v>
      </c>
      <c r="P8" s="529" t="s">
        <v>238</v>
      </c>
      <c r="Q8" s="529" t="s">
        <v>239</v>
      </c>
      <c r="R8" s="529" t="s">
        <v>240</v>
      </c>
    </row>
    <row r="9" spans="1:18" ht="12.75">
      <c r="A9" s="1"/>
      <c r="B9" s="518"/>
      <c r="C9" s="68" t="s">
        <v>20</v>
      </c>
      <c r="D9" s="8"/>
      <c r="E9" s="8"/>
      <c r="F9" s="54"/>
      <c r="G9" s="519">
        <v>0.6409674240708308</v>
      </c>
      <c r="H9" s="519">
        <v>0.5621562485777982</v>
      </c>
      <c r="I9" s="519">
        <v>0.8334889560413006</v>
      </c>
      <c r="J9" s="519">
        <v>0.7799353239932691</v>
      </c>
      <c r="N9" s="17" t="s">
        <v>20</v>
      </c>
      <c r="O9" s="530">
        <v>10735564.121077523</v>
      </c>
      <c r="P9" s="530">
        <v>12880271.59</v>
      </c>
      <c r="Q9" s="530">
        <v>10735564.121077523</v>
      </c>
      <c r="R9" s="530">
        <v>13764685.08454192</v>
      </c>
    </row>
    <row r="10" spans="2:18" ht="12.75">
      <c r="B10" s="518"/>
      <c r="C10" s="68" t="s">
        <v>7</v>
      </c>
      <c r="D10" s="8"/>
      <c r="E10" s="8"/>
      <c r="F10" s="54"/>
      <c r="G10" s="531">
        <v>0.875306422425461</v>
      </c>
      <c r="H10" s="531">
        <v>0.7883348056229249</v>
      </c>
      <c r="I10" s="531">
        <v>2.6353635040676124</v>
      </c>
      <c r="J10" s="531">
        <v>2.3236872032933213</v>
      </c>
      <c r="N10" s="17" t="s">
        <v>7</v>
      </c>
      <c r="O10" s="530">
        <v>45289433.365548015</v>
      </c>
      <c r="P10" s="530">
        <v>17185270</v>
      </c>
      <c r="Q10" s="530">
        <v>45289433.365548015</v>
      </c>
      <c r="R10" s="530">
        <v>19490331.272367507</v>
      </c>
    </row>
    <row r="11" spans="2:10" ht="12.75">
      <c r="B11" s="123"/>
      <c r="C11" s="334" t="s">
        <v>21</v>
      </c>
      <c r="D11" s="25"/>
      <c r="E11" s="18"/>
      <c r="F11" s="58"/>
      <c r="G11" s="532">
        <v>0.7749146605354997</v>
      </c>
      <c r="H11" s="532">
        <v>0.6899659472456748</v>
      </c>
      <c r="I11" s="532">
        <v>1.8634288465723108</v>
      </c>
      <c r="J11" s="532">
        <v>1.6847081620810922</v>
      </c>
    </row>
    <row r="13" spans="3:4" ht="12.75">
      <c r="C13" s="533" t="s">
        <v>121</v>
      </c>
      <c r="D13" s="1" t="s">
        <v>241</v>
      </c>
    </row>
    <row r="14" spans="3:4" ht="12.75">
      <c r="C14" s="534" t="s">
        <v>124</v>
      </c>
      <c r="D14" s="1" t="s">
        <v>242</v>
      </c>
    </row>
    <row r="15" spans="3:4" ht="12.75">
      <c r="C15" s="534" t="s">
        <v>127</v>
      </c>
      <c r="D15" s="1" t="s">
        <v>128</v>
      </c>
    </row>
    <row r="16" spans="3:12" ht="12.75">
      <c r="C16" s="534"/>
      <c r="K16" s="535"/>
      <c r="L16" s="535"/>
    </row>
  </sheetData>
  <mergeCells count="8">
    <mergeCell ref="G6:H6"/>
    <mergeCell ref="I6:J6"/>
    <mergeCell ref="G7:H7"/>
    <mergeCell ref="I7:J7"/>
    <mergeCell ref="A1:J1"/>
    <mergeCell ref="A2:J2"/>
    <mergeCell ref="A3:J3"/>
    <mergeCell ref="A4:J4"/>
  </mergeCells>
  <printOptions horizontalCentered="1"/>
  <pageMargins left="0.75" right="0.75" top="1.17" bottom="1" header="0.5" footer="0.5"/>
  <pageSetup firstPageNumber="19" useFirstPageNumber="1" fitToHeight="1" fitToWidth="1" horizontalDpi="300" verticalDpi="300" orientation="portrait" scale="94" r:id="rId1"/>
  <headerFooter alignWithMargins="0">
    <oddHeader xml:space="preserve">&amp;C&amp;"Times New Roman,Italic"
Pacific Gas and Electric Company Energy Efficiency Programs Annual Report - May 2001
_______________________________________________________________________________________
 </oddHeader>
    <oddFooter>&amp;C________________________________________________________________________________________
&amp;"Times New Roman,Regular"&amp;8 4 -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 topLeftCell="A1">
      <selection activeCell="C27" sqref="C27"/>
    </sheetView>
  </sheetViews>
  <sheetFormatPr defaultColWidth="9.140625" defaultRowHeight="12.75"/>
  <cols>
    <col min="1" max="1" width="3.28125" style="0" customWidth="1"/>
    <col min="2" max="2" width="6.8515625" style="0" hidden="1" customWidth="1"/>
    <col min="3" max="3" width="2.8515625" style="0" customWidth="1"/>
    <col min="7" max="8" width="26.7109375" style="0" customWidth="1"/>
  </cols>
  <sheetData>
    <row r="1" spans="1:21" s="1" customFormat="1" ht="12.75">
      <c r="A1" s="555" t="s">
        <v>243</v>
      </c>
      <c r="B1" s="555"/>
      <c r="C1" s="555"/>
      <c r="D1" s="555"/>
      <c r="E1" s="555"/>
      <c r="F1" s="555"/>
      <c r="G1" s="555"/>
      <c r="H1" s="555"/>
      <c r="K1" s="536"/>
      <c r="L1" s="537"/>
      <c r="M1" s="537"/>
      <c r="N1" s="537"/>
      <c r="O1" s="537"/>
      <c r="P1" s="537"/>
      <c r="Q1" s="538"/>
      <c r="R1" s="171"/>
      <c r="S1" s="539"/>
      <c r="T1" s="539"/>
      <c r="U1" s="539"/>
    </row>
    <row r="2" spans="1:21" s="1" customFormat="1" ht="12.75">
      <c r="A2" s="555" t="s">
        <v>115</v>
      </c>
      <c r="B2" s="555"/>
      <c r="C2" s="555"/>
      <c r="D2" s="555"/>
      <c r="E2" s="555"/>
      <c r="F2" s="555"/>
      <c r="G2" s="555"/>
      <c r="H2" s="555"/>
      <c r="K2" s="536"/>
      <c r="L2" s="537"/>
      <c r="M2" s="537"/>
      <c r="N2" s="537"/>
      <c r="O2" s="537"/>
      <c r="P2" s="537"/>
      <c r="Q2" s="538"/>
      <c r="R2" s="171"/>
      <c r="S2" s="171"/>
      <c r="T2" s="171"/>
      <c r="U2" s="171"/>
    </row>
    <row r="3" spans="1:8" s="1" customFormat="1" ht="12.75">
      <c r="A3" s="555" t="s">
        <v>18</v>
      </c>
      <c r="B3" s="555"/>
      <c r="C3" s="555"/>
      <c r="D3" s="555"/>
      <c r="E3" s="555"/>
      <c r="F3" s="555"/>
      <c r="G3" s="555"/>
      <c r="H3" s="555"/>
    </row>
    <row r="4" spans="1:8" s="1" customFormat="1" ht="12.75">
      <c r="A4" s="555" t="s">
        <v>130</v>
      </c>
      <c r="B4" s="555"/>
      <c r="C4" s="555"/>
      <c r="D4" s="555"/>
      <c r="E4" s="555"/>
      <c r="F4" s="555"/>
      <c r="G4" s="555"/>
      <c r="H4" s="555"/>
    </row>
    <row r="5" spans="1:7" s="1" customFormat="1" ht="12.75">
      <c r="A5" s="2"/>
      <c r="B5" s="103"/>
      <c r="C5" s="3"/>
      <c r="D5" s="3"/>
      <c r="E5" s="3"/>
      <c r="F5" s="3"/>
      <c r="G5" s="3"/>
    </row>
    <row r="6" spans="1:8" s="1" customFormat="1" ht="15">
      <c r="A6" s="6"/>
      <c r="B6" s="517" t="s">
        <v>60</v>
      </c>
      <c r="C6" s="7"/>
      <c r="D6" s="8"/>
      <c r="E6" s="8"/>
      <c r="F6" s="9"/>
      <c r="G6" s="526" t="s">
        <v>131</v>
      </c>
      <c r="H6" s="143" t="s">
        <v>117</v>
      </c>
    </row>
    <row r="7" spans="1:8" s="1" customFormat="1" ht="15">
      <c r="A7" s="6"/>
      <c r="B7" s="540"/>
      <c r="C7" s="26"/>
      <c r="D7" s="20"/>
      <c r="E7" s="20"/>
      <c r="F7" s="199"/>
      <c r="G7" s="541" t="s">
        <v>132</v>
      </c>
      <c r="H7" s="542" t="s">
        <v>132</v>
      </c>
    </row>
    <row r="8" spans="1:8" s="1" customFormat="1" ht="12.75">
      <c r="A8" s="6"/>
      <c r="B8" s="518"/>
      <c r="C8" s="68" t="s">
        <v>20</v>
      </c>
      <c r="D8" s="8"/>
      <c r="E8" s="8"/>
      <c r="F8" s="54"/>
      <c r="G8" s="543">
        <v>-4.711444395647439</v>
      </c>
      <c r="H8" s="543">
        <v>-3.029120963464398</v>
      </c>
    </row>
    <row r="9" spans="1:8" s="1" customFormat="1" ht="12.75">
      <c r="A9" s="6"/>
      <c r="B9" s="518"/>
      <c r="C9" s="68" t="s">
        <v>7</v>
      </c>
      <c r="D9" s="8"/>
      <c r="E9" s="8"/>
      <c r="F9" s="54"/>
      <c r="G9" s="543">
        <v>-2.959310555783769</v>
      </c>
      <c r="H9" s="543">
        <v>25.799102093180508</v>
      </c>
    </row>
    <row r="10" spans="1:8" s="1" customFormat="1" ht="12.75">
      <c r="A10" s="6"/>
      <c r="B10" s="123"/>
      <c r="C10" s="334" t="s">
        <v>21</v>
      </c>
      <c r="D10" s="25"/>
      <c r="E10" s="18"/>
      <c r="F10" s="58"/>
      <c r="G10" s="455">
        <v>-7.670754951431208</v>
      </c>
      <c r="H10" s="455">
        <v>22.76998112971611</v>
      </c>
    </row>
    <row r="11" spans="1:2" s="1" customFormat="1" ht="12.75">
      <c r="A11" s="6"/>
      <c r="B11" s="125"/>
    </row>
    <row r="12" spans="1:3" s="1" customFormat="1" ht="12.75">
      <c r="A12" s="6"/>
      <c r="B12" s="125"/>
      <c r="C12" s="253" t="s">
        <v>198</v>
      </c>
    </row>
    <row r="13" spans="1:3" s="1" customFormat="1" ht="12.75">
      <c r="A13" s="6"/>
      <c r="B13" s="125"/>
      <c r="C13" s="253" t="s">
        <v>199</v>
      </c>
    </row>
    <row r="14" spans="1:3" s="1" customFormat="1" ht="12.75">
      <c r="A14" s="6"/>
      <c r="B14" s="125"/>
      <c r="C14" s="253" t="s">
        <v>200</v>
      </c>
    </row>
  </sheetData>
  <mergeCells count="4">
    <mergeCell ref="A1:H1"/>
    <mergeCell ref="A2:H2"/>
    <mergeCell ref="A3:H3"/>
    <mergeCell ref="A4:H4"/>
  </mergeCells>
  <printOptions horizontalCentered="1"/>
  <pageMargins left="0.75" right="0.75" top="1.2" bottom="1" header="0.5" footer="0.5"/>
  <pageSetup firstPageNumber="20" useFirstPageNumber="1" fitToHeight="1" fitToWidth="1" horizontalDpi="600" verticalDpi="600" orientation="portrait" r:id="rId1"/>
  <headerFooter alignWithMargins="0">
    <oddHeader xml:space="preserve">&amp;C&amp;"Times New Roman,Italic"
Pacific Gas and Electric Company Energy Efficiency Programs Annual Report - May 2001
_______________________________________________________________________________________
 </oddHeader>
    <oddFooter>&amp;C________________________________________________________________________________________
&amp;"Times New Roman,Regular"&amp;8 4 -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75" zoomScaleNormal="75" workbookViewId="0" topLeftCell="A1">
      <selection activeCell="A2" sqref="A2:IV2"/>
    </sheetView>
  </sheetViews>
  <sheetFormatPr defaultColWidth="9.140625" defaultRowHeight="12.75"/>
  <cols>
    <col min="1" max="1" width="3.140625" style="51" customWidth="1"/>
    <col min="2" max="2" width="3.140625" style="1" customWidth="1"/>
    <col min="3" max="3" width="4.00390625" style="1" customWidth="1"/>
    <col min="4" max="4" width="9.8515625" style="1" customWidth="1"/>
    <col min="5" max="5" width="35.7109375" style="1" customWidth="1"/>
    <col min="6" max="7" width="11.140625" style="29" bestFit="1" customWidth="1"/>
    <col min="8" max="8" width="12.140625" style="29" bestFit="1" customWidth="1"/>
    <col min="9" max="9" width="2.140625" style="1" customWidth="1"/>
    <col min="10" max="16384" width="9.140625" style="1" customWidth="1"/>
  </cols>
  <sheetData>
    <row r="1" spans="1:8" ht="13.5">
      <c r="A1"/>
      <c r="B1" s="39" t="s">
        <v>24</v>
      </c>
      <c r="C1" s="3"/>
      <c r="D1" s="3"/>
      <c r="E1" s="3"/>
      <c r="F1" s="4"/>
      <c r="G1" s="4"/>
      <c r="H1" s="4"/>
    </row>
    <row r="2" spans="1:8" ht="13.5">
      <c r="A2"/>
      <c r="B2" s="39" t="s">
        <v>25</v>
      </c>
      <c r="C2" s="3"/>
      <c r="D2" s="3"/>
      <c r="E2" s="3"/>
      <c r="F2" s="4"/>
      <c r="G2" s="4"/>
      <c r="H2" s="4"/>
    </row>
    <row r="3" spans="1:8" ht="13.5">
      <c r="A3"/>
      <c r="B3" s="39" t="s">
        <v>19</v>
      </c>
      <c r="C3" s="3"/>
      <c r="D3" s="3"/>
      <c r="E3" s="3"/>
      <c r="F3" s="4"/>
      <c r="G3" s="4"/>
      <c r="H3" s="4"/>
    </row>
    <row r="4" spans="1:8" ht="13.5">
      <c r="A4"/>
      <c r="B4" s="41" t="s">
        <v>2</v>
      </c>
      <c r="C4" s="3"/>
      <c r="D4" s="3"/>
      <c r="E4" s="3"/>
      <c r="F4" s="4"/>
      <c r="G4" s="4"/>
      <c r="H4" s="4"/>
    </row>
    <row r="5" spans="1:5" ht="13.5">
      <c r="A5" s="41"/>
      <c r="B5"/>
      <c r="C5"/>
      <c r="D5"/>
      <c r="E5"/>
    </row>
    <row r="6" spans="1:19" s="50" customFormat="1" ht="15">
      <c r="A6" s="43"/>
      <c r="B6" s="44"/>
      <c r="C6" s="45"/>
      <c r="D6" s="45"/>
      <c r="E6" s="46"/>
      <c r="F6" s="47" t="s">
        <v>23</v>
      </c>
      <c r="G6" s="48"/>
      <c r="H6" s="47" t="s">
        <v>79</v>
      </c>
      <c r="I6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9" s="6" customFormat="1" ht="13.5">
      <c r="A7" s="51"/>
      <c r="B7" s="12"/>
      <c r="C7" s="13"/>
      <c r="D7" s="13"/>
      <c r="E7" s="14"/>
      <c r="F7" s="52" t="s">
        <v>5</v>
      </c>
      <c r="G7" s="52" t="s">
        <v>26</v>
      </c>
      <c r="H7" s="52" t="s">
        <v>5</v>
      </c>
      <c r="I7"/>
    </row>
    <row r="8" spans="1:9" ht="12.75">
      <c r="A8"/>
      <c r="B8" s="68" t="s">
        <v>27</v>
      </c>
      <c r="C8" s="8"/>
      <c r="D8" s="8"/>
      <c r="E8" s="54"/>
      <c r="F8" s="69">
        <v>4155</v>
      </c>
      <c r="G8" s="69">
        <v>576</v>
      </c>
      <c r="H8" s="69">
        <v>3010</v>
      </c>
      <c r="I8" s="26"/>
    </row>
    <row r="9" spans="2:9" ht="13.5">
      <c r="B9" s="70" t="s">
        <v>53</v>
      </c>
      <c r="C9" s="20"/>
      <c r="D9" s="20"/>
      <c r="E9" s="21"/>
      <c r="F9" s="71">
        <v>4155</v>
      </c>
      <c r="G9" s="72">
        <v>576</v>
      </c>
      <c r="H9" s="72">
        <v>3010</v>
      </c>
      <c r="I9" s="26"/>
    </row>
    <row r="10" spans="2:9" ht="13.5">
      <c r="B10" s="70"/>
      <c r="C10" s="73" t="s">
        <v>28</v>
      </c>
      <c r="D10" s="20"/>
      <c r="E10" s="21"/>
      <c r="F10" s="72">
        <v>2793</v>
      </c>
      <c r="G10" s="71">
        <v>576</v>
      </c>
      <c r="H10" s="72">
        <v>3010</v>
      </c>
      <c r="I10" s="26"/>
    </row>
    <row r="11" spans="2:9" ht="13.5">
      <c r="B11" s="26"/>
      <c r="C11" s="73" t="s">
        <v>29</v>
      </c>
      <c r="D11" s="23"/>
      <c r="E11" s="24"/>
      <c r="F11" s="74">
        <v>1362</v>
      </c>
      <c r="G11" s="75">
        <v>0</v>
      </c>
      <c r="H11" s="74">
        <v>0</v>
      </c>
      <c r="I11" s="26"/>
    </row>
    <row r="12" spans="2:9" ht="15">
      <c r="B12" s="76" t="s">
        <v>56</v>
      </c>
      <c r="C12" s="8"/>
      <c r="D12" s="8"/>
      <c r="E12" s="54"/>
      <c r="F12" s="77">
        <v>1301</v>
      </c>
      <c r="G12" s="77">
        <v>1655</v>
      </c>
      <c r="H12" s="78">
        <v>0</v>
      </c>
      <c r="I12" s="26"/>
    </row>
    <row r="13" spans="2:9" ht="13.5">
      <c r="B13" s="26" t="s">
        <v>30</v>
      </c>
      <c r="C13" s="20"/>
      <c r="D13" s="21"/>
      <c r="E13" s="79"/>
      <c r="F13" s="71"/>
      <c r="G13" s="72"/>
      <c r="H13" s="72"/>
      <c r="I13" s="26"/>
    </row>
    <row r="14" spans="2:9" ht="13.5">
      <c r="B14" s="26" t="s">
        <v>31</v>
      </c>
      <c r="C14" s="26"/>
      <c r="D14" s="21"/>
      <c r="E14" s="79"/>
      <c r="F14" s="71">
        <v>1301</v>
      </c>
      <c r="G14" s="71">
        <v>1655</v>
      </c>
      <c r="H14" s="72">
        <v>0</v>
      </c>
      <c r="I14" s="26"/>
    </row>
    <row r="15" spans="2:9" ht="13.5">
      <c r="B15" s="26"/>
      <c r="C15" s="20" t="s">
        <v>32</v>
      </c>
      <c r="D15" s="80"/>
      <c r="E15" s="81"/>
      <c r="F15" s="72">
        <v>947</v>
      </c>
      <c r="G15" s="71">
        <v>947</v>
      </c>
      <c r="H15" s="72">
        <v>0</v>
      </c>
      <c r="I15" s="26"/>
    </row>
    <row r="16" spans="2:9" ht="13.5">
      <c r="B16" s="26"/>
      <c r="C16" s="73" t="s">
        <v>33</v>
      </c>
      <c r="D16" s="80"/>
      <c r="E16" s="81"/>
      <c r="F16" s="72">
        <v>354</v>
      </c>
      <c r="G16" s="71">
        <v>708</v>
      </c>
      <c r="H16" s="72">
        <v>0</v>
      </c>
      <c r="I16" s="26"/>
    </row>
    <row r="17" spans="2:9" ht="13.5">
      <c r="B17" s="26" t="s">
        <v>34</v>
      </c>
      <c r="C17" s="73"/>
      <c r="D17" s="80"/>
      <c r="E17" s="81"/>
      <c r="F17" s="71"/>
      <c r="G17" s="71">
        <v>0</v>
      </c>
      <c r="H17" s="72"/>
      <c r="I17" s="26"/>
    </row>
    <row r="18" spans="2:9" ht="13.5">
      <c r="B18" s="26" t="s">
        <v>35</v>
      </c>
      <c r="C18"/>
      <c r="D18" s="21"/>
      <c r="E18" s="79"/>
      <c r="F18" s="71"/>
      <c r="G18" s="71"/>
      <c r="H18" s="72"/>
      <c r="I18" s="26"/>
    </row>
    <row r="19" spans="2:9" ht="13.5">
      <c r="B19" s="26" t="s">
        <v>36</v>
      </c>
      <c r="C19" s="73"/>
      <c r="D19" s="21"/>
      <c r="E19" s="79"/>
      <c r="F19" s="71"/>
      <c r="G19" s="71"/>
      <c r="H19" s="72"/>
      <c r="I19" s="26"/>
    </row>
    <row r="20" spans="2:9" ht="13.5">
      <c r="B20" s="26" t="s">
        <v>37</v>
      </c>
      <c r="C20" s="73"/>
      <c r="D20" s="21"/>
      <c r="E20" s="21"/>
      <c r="F20" s="75"/>
      <c r="G20" s="75"/>
      <c r="H20" s="74"/>
      <c r="I20" s="26"/>
    </row>
    <row r="21" spans="1:9" s="86" customFormat="1" ht="13.5">
      <c r="A21"/>
      <c r="B21" s="82" t="s">
        <v>38</v>
      </c>
      <c r="C21" s="83"/>
      <c r="D21" s="83"/>
      <c r="E21" s="84"/>
      <c r="F21" s="77">
        <v>0</v>
      </c>
      <c r="G21" s="77">
        <v>809</v>
      </c>
      <c r="H21" s="78"/>
      <c r="I21" s="85"/>
    </row>
    <row r="22" spans="1:9" s="86" customFormat="1" ht="15">
      <c r="A22"/>
      <c r="B22" s="26" t="s">
        <v>82</v>
      </c>
      <c r="C22" s="87"/>
      <c r="D22" s="87"/>
      <c r="E22" s="88"/>
      <c r="F22" s="71">
        <v>0</v>
      </c>
      <c r="G22" s="72">
        <v>809</v>
      </c>
      <c r="H22" s="78"/>
      <c r="I22" s="85"/>
    </row>
    <row r="23" spans="1:9" s="86" customFormat="1" ht="12.75">
      <c r="A23"/>
      <c r="B23" s="70" t="s">
        <v>39</v>
      </c>
      <c r="C23" s="73"/>
      <c r="D23" s="87"/>
      <c r="E23" s="88"/>
      <c r="F23" s="77"/>
      <c r="G23" s="77"/>
      <c r="H23" s="78"/>
      <c r="I23" s="85"/>
    </row>
    <row r="24" spans="1:9" s="86" customFormat="1" ht="12.75">
      <c r="A24"/>
      <c r="B24" s="70" t="s">
        <v>40</v>
      </c>
      <c r="C24" s="73"/>
      <c r="D24" s="87"/>
      <c r="E24" s="88"/>
      <c r="F24" s="77"/>
      <c r="G24" s="77"/>
      <c r="H24" s="78"/>
      <c r="I24" s="85"/>
    </row>
    <row r="25" spans="1:9" s="86" customFormat="1" ht="12.75">
      <c r="A25"/>
      <c r="B25" s="70" t="s">
        <v>41</v>
      </c>
      <c r="C25" s="87"/>
      <c r="D25" s="87"/>
      <c r="E25" s="88"/>
      <c r="F25" s="77"/>
      <c r="G25" s="77"/>
      <c r="H25" s="78"/>
      <c r="I25" s="85"/>
    </row>
    <row r="26" spans="1:9" s="86" customFormat="1" ht="12.75">
      <c r="A26"/>
      <c r="B26" s="70" t="s">
        <v>42</v>
      </c>
      <c r="C26" s="73"/>
      <c r="D26" s="87"/>
      <c r="E26" s="88"/>
      <c r="F26" s="77"/>
      <c r="G26" s="77"/>
      <c r="H26" s="78"/>
      <c r="I26" s="85"/>
    </row>
    <row r="27" spans="1:9" s="86" customFormat="1" ht="12.75">
      <c r="A27"/>
      <c r="B27" s="70" t="s">
        <v>43</v>
      </c>
      <c r="C27" s="73"/>
      <c r="D27" s="20"/>
      <c r="E27" s="88"/>
      <c r="F27" s="77"/>
      <c r="G27" s="77"/>
      <c r="H27" s="78"/>
      <c r="I27" s="85"/>
    </row>
    <row r="28" spans="1:9" s="86" customFormat="1" ht="12.75">
      <c r="A28"/>
      <c r="B28" s="70" t="s">
        <v>44</v>
      </c>
      <c r="C28" s="73"/>
      <c r="D28" s="87"/>
      <c r="E28" s="88"/>
      <c r="F28" s="77"/>
      <c r="G28" s="77"/>
      <c r="H28" s="78"/>
      <c r="I28" s="85"/>
    </row>
    <row r="29" spans="1:9" s="86" customFormat="1" ht="12.75">
      <c r="A29"/>
      <c r="B29" s="70" t="s">
        <v>45</v>
      </c>
      <c r="C29" s="73"/>
      <c r="D29" s="87"/>
      <c r="E29" s="88"/>
      <c r="F29" s="77"/>
      <c r="G29" s="77"/>
      <c r="H29" s="78"/>
      <c r="I29" s="85"/>
    </row>
    <row r="30" spans="1:9" s="86" customFormat="1" ht="12.75">
      <c r="A30"/>
      <c r="B30" s="70" t="s">
        <v>54</v>
      </c>
      <c r="C30" s="73"/>
      <c r="D30" s="87"/>
      <c r="E30" s="88"/>
      <c r="F30" s="77"/>
      <c r="G30" s="77"/>
      <c r="H30" s="78"/>
      <c r="I30" s="85"/>
    </row>
    <row r="31" spans="1:9" s="86" customFormat="1" ht="12.75">
      <c r="A31"/>
      <c r="B31" s="70" t="s">
        <v>55</v>
      </c>
      <c r="C31" s="73"/>
      <c r="D31" s="87"/>
      <c r="E31" s="88"/>
      <c r="F31" s="77"/>
      <c r="G31" s="77"/>
      <c r="H31" s="78"/>
      <c r="I31" s="85"/>
    </row>
    <row r="32" spans="1:9" ht="13.5">
      <c r="A32"/>
      <c r="B32" s="89" t="s">
        <v>46</v>
      </c>
      <c r="C32" s="62"/>
      <c r="D32" s="62"/>
      <c r="E32" s="90"/>
      <c r="F32" s="91">
        <v>5456</v>
      </c>
      <c r="G32" s="91">
        <v>3040</v>
      </c>
      <c r="H32" s="91">
        <v>3010</v>
      </c>
      <c r="I32" s="26"/>
    </row>
    <row r="33" spans="2:9" ht="13.5">
      <c r="B33" s="85" t="s">
        <v>47</v>
      </c>
      <c r="C33" s="26"/>
      <c r="D33" s="26"/>
      <c r="E33" s="26"/>
      <c r="F33" s="77">
        <v>196.8</v>
      </c>
      <c r="G33" s="77">
        <v>150.767</v>
      </c>
      <c r="H33" s="78">
        <v>196.8</v>
      </c>
      <c r="I33" s="26"/>
    </row>
    <row r="34" spans="1:9" s="95" customFormat="1" ht="13.5">
      <c r="A34" s="92"/>
      <c r="B34" s="70" t="s">
        <v>77</v>
      </c>
      <c r="C34" s="20"/>
      <c r="D34" s="73"/>
      <c r="E34" s="73"/>
      <c r="F34" s="93"/>
      <c r="G34" s="71">
        <v>0</v>
      </c>
      <c r="H34" s="94"/>
      <c r="I34" s="70"/>
    </row>
    <row r="35" spans="1:9" s="95" customFormat="1" ht="13.5">
      <c r="A35" s="92"/>
      <c r="B35" s="70" t="s">
        <v>48</v>
      </c>
      <c r="C35" s="20"/>
      <c r="D35" s="73"/>
      <c r="E35" s="73"/>
      <c r="F35" s="93">
        <v>196.8</v>
      </c>
      <c r="G35" s="93">
        <v>150.767</v>
      </c>
      <c r="H35" s="94">
        <v>196.8</v>
      </c>
      <c r="I35" s="70"/>
    </row>
    <row r="36" spans="1:9" s="95" customFormat="1" ht="13.5">
      <c r="A36" s="92"/>
      <c r="B36" s="70" t="s">
        <v>49</v>
      </c>
      <c r="C36" s="73"/>
      <c r="D36" s="73"/>
      <c r="E36" s="73"/>
      <c r="F36" s="72">
        <v>0</v>
      </c>
      <c r="G36" s="71">
        <v>0</v>
      </c>
      <c r="H36" s="72">
        <v>0</v>
      </c>
      <c r="I36" s="70"/>
    </row>
    <row r="37" spans="1:9" s="95" customFormat="1" ht="15">
      <c r="A37" s="92"/>
      <c r="B37" s="26" t="s">
        <v>57</v>
      </c>
      <c r="C37" s="73"/>
      <c r="D37" s="73"/>
      <c r="E37" s="73"/>
      <c r="F37" s="72">
        <v>196.8</v>
      </c>
      <c r="G37" s="72">
        <v>150.767</v>
      </c>
      <c r="H37" s="72">
        <v>196.8</v>
      </c>
      <c r="I37" s="70"/>
    </row>
    <row r="38" spans="1:9" s="95" customFormat="1" ht="13.5">
      <c r="A38" s="92"/>
      <c r="B38" s="96" t="s">
        <v>50</v>
      </c>
      <c r="C38" s="97"/>
      <c r="D38" s="97"/>
      <c r="E38" s="98"/>
      <c r="F38" s="91">
        <v>5652.8</v>
      </c>
      <c r="G38" s="91">
        <v>3190.767</v>
      </c>
      <c r="H38" s="91">
        <v>3206.8</v>
      </c>
      <c r="I38" s="70"/>
    </row>
    <row r="39" spans="1:8" s="95" customFormat="1" ht="13.5">
      <c r="A39" s="92"/>
      <c r="B39" s="99"/>
      <c r="C39" s="100"/>
      <c r="D39" s="100"/>
      <c r="E39" s="100"/>
      <c r="F39" s="101"/>
      <c r="G39" s="101"/>
      <c r="H39" s="101"/>
    </row>
    <row r="40" spans="2:3" ht="15">
      <c r="B40" s="37">
        <v>1</v>
      </c>
      <c r="C40" s="1" t="s">
        <v>80</v>
      </c>
    </row>
    <row r="41" spans="2:3" ht="15">
      <c r="B41" s="37">
        <v>2</v>
      </c>
      <c r="C41" s="1" t="s">
        <v>81</v>
      </c>
    </row>
    <row r="42" spans="2:3" ht="15">
      <c r="B42" s="37">
        <v>3</v>
      </c>
      <c r="C42" s="1" t="s">
        <v>101</v>
      </c>
    </row>
    <row r="43" spans="2:3" ht="15">
      <c r="B43" s="37"/>
      <c r="C43" s="1" t="s">
        <v>51</v>
      </c>
    </row>
    <row r="44" spans="2:3" ht="15">
      <c r="B44" s="37">
        <v>4</v>
      </c>
      <c r="C44" t="s">
        <v>76</v>
      </c>
    </row>
    <row r="45" spans="2:8" ht="15">
      <c r="B45" s="37"/>
      <c r="H45" s="42"/>
    </row>
    <row r="46" spans="2:8" ht="15">
      <c r="B46" s="37"/>
      <c r="H46" s="42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printOptions horizontalCentered="1"/>
  <pageMargins left="0.5" right="0.5" top="1" bottom="0.75" header="0.5" footer="0.5"/>
  <pageSetup firstPageNumber="3" useFirstPageNumber="1" fitToHeight="1" fitToWidth="1" horizontalDpi="300" verticalDpi="300" orientation="portrait" r:id="rId1"/>
  <headerFooter alignWithMargins="0">
    <oddHeader>&amp;C&amp;"Times New Roman,Italic"Pacific Gas and Electric Company Energy Efficiency Programs Annual Report - May 2001&amp;"Arial,Regular"
______________________________________________________________________________________&amp;R
</oddHeader>
    <oddFooter>&amp;C&amp;"Times New Roman,Italic"_____________________________________________________________________________________
&amp;"Times New Roman,Regular"&amp;8 5 -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5" zoomScaleNormal="75" workbookViewId="0" topLeftCell="A1">
      <selection activeCell="A2" sqref="A2:IV2"/>
    </sheetView>
  </sheetViews>
  <sheetFormatPr defaultColWidth="9.140625" defaultRowHeight="12.75"/>
  <cols>
    <col min="1" max="1" width="2.8515625" style="51" customWidth="1"/>
    <col min="2" max="2" width="3.57421875" style="1" customWidth="1"/>
    <col min="3" max="3" width="4.00390625" style="1" customWidth="1"/>
    <col min="4" max="4" width="9.8515625" style="1" customWidth="1"/>
    <col min="5" max="5" width="31.28125" style="1" customWidth="1"/>
    <col min="6" max="6" width="9.421875" style="29" customWidth="1"/>
    <col min="7" max="7" width="9.8515625" style="29" customWidth="1"/>
    <col min="8" max="8" width="12.00390625" style="29" bestFit="1" customWidth="1"/>
    <col min="9" max="9" width="3.140625" style="1" customWidth="1"/>
    <col min="10" max="16384" width="9.140625" style="1" customWidth="1"/>
  </cols>
  <sheetData>
    <row r="1" spans="1:8" ht="13.5">
      <c r="A1"/>
      <c r="B1" s="39" t="s">
        <v>24</v>
      </c>
      <c r="C1" s="3"/>
      <c r="D1" s="3"/>
      <c r="E1" s="3"/>
      <c r="F1" s="4"/>
      <c r="G1" s="4"/>
      <c r="H1" s="4"/>
    </row>
    <row r="2" spans="1:8" ht="13.5">
      <c r="A2"/>
      <c r="B2" s="39" t="s">
        <v>25</v>
      </c>
      <c r="C2" s="3"/>
      <c r="D2" s="3"/>
      <c r="E2" s="3"/>
      <c r="F2" s="4"/>
      <c r="G2" s="4"/>
      <c r="H2" s="4"/>
    </row>
    <row r="3" spans="1:8" ht="13.5">
      <c r="A3"/>
      <c r="B3" s="39" t="s">
        <v>13</v>
      </c>
      <c r="C3" s="3"/>
      <c r="D3" s="3"/>
      <c r="E3" s="3"/>
      <c r="F3" s="4"/>
      <c r="G3" s="4"/>
      <c r="H3" s="4"/>
    </row>
    <row r="4" spans="1:8" ht="13.5">
      <c r="A4"/>
      <c r="B4" s="41" t="s">
        <v>2</v>
      </c>
      <c r="C4" s="3"/>
      <c r="D4" s="3"/>
      <c r="E4" s="3"/>
      <c r="F4" s="4"/>
      <c r="G4" s="4"/>
      <c r="H4" s="4"/>
    </row>
    <row r="5" spans="1:5" ht="13.5">
      <c r="A5" s="41"/>
      <c r="B5"/>
      <c r="C5"/>
      <c r="D5"/>
      <c r="E5" s="3"/>
    </row>
    <row r="6" spans="1:18" s="50" customFormat="1" ht="15">
      <c r="A6" s="43"/>
      <c r="B6" s="44"/>
      <c r="C6" s="45"/>
      <c r="D6" s="45"/>
      <c r="E6" s="46"/>
      <c r="F6" s="47" t="s">
        <v>23</v>
      </c>
      <c r="G6" s="48"/>
      <c r="H6" s="47" t="s">
        <v>79</v>
      </c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8" s="6" customFormat="1" ht="13.5">
      <c r="A7" s="51"/>
      <c r="B7" s="12"/>
      <c r="C7" s="13"/>
      <c r="D7" s="13"/>
      <c r="E7" s="14"/>
      <c r="F7" s="52" t="s">
        <v>5</v>
      </c>
      <c r="G7" s="52" t="s">
        <v>85</v>
      </c>
      <c r="H7" s="52" t="s">
        <v>5</v>
      </c>
    </row>
    <row r="8" spans="1:9" ht="12.75">
      <c r="A8"/>
      <c r="B8" s="68" t="s">
        <v>52</v>
      </c>
      <c r="C8" s="8"/>
      <c r="D8" s="8"/>
      <c r="E8" s="54"/>
      <c r="F8" s="69">
        <v>3614.85</v>
      </c>
      <c r="G8" s="69">
        <v>502</v>
      </c>
      <c r="H8" s="69">
        <v>2618.7</v>
      </c>
      <c r="I8" s="26"/>
    </row>
    <row r="9" spans="2:9" ht="13.5">
      <c r="B9" s="70" t="s">
        <v>53</v>
      </c>
      <c r="C9" s="20"/>
      <c r="D9" s="20"/>
      <c r="E9" s="21"/>
      <c r="F9" s="71">
        <v>3614.85</v>
      </c>
      <c r="G9" s="72">
        <v>502</v>
      </c>
      <c r="H9" s="71">
        <v>2618.7</v>
      </c>
      <c r="I9" s="26"/>
    </row>
    <row r="10" spans="2:9" ht="13.5">
      <c r="B10" s="70"/>
      <c r="C10" s="73" t="s">
        <v>28</v>
      </c>
      <c r="D10" s="20"/>
      <c r="E10" s="21"/>
      <c r="F10" s="71">
        <v>2429.91</v>
      </c>
      <c r="G10" s="71">
        <v>502</v>
      </c>
      <c r="H10" s="72">
        <v>2618.7</v>
      </c>
      <c r="I10" s="26"/>
    </row>
    <row r="11" spans="2:9" ht="13.5">
      <c r="B11" s="26"/>
      <c r="C11" s="73" t="s">
        <v>29</v>
      </c>
      <c r="D11" s="23"/>
      <c r="E11" s="24"/>
      <c r="F11" s="74">
        <v>1184.94</v>
      </c>
      <c r="G11" s="75">
        <v>0</v>
      </c>
      <c r="H11" s="74">
        <v>0</v>
      </c>
      <c r="I11" s="26"/>
    </row>
    <row r="12" spans="2:9" ht="15">
      <c r="B12" s="76" t="s">
        <v>56</v>
      </c>
      <c r="C12" s="8"/>
      <c r="D12" s="8"/>
      <c r="E12" s="54"/>
      <c r="F12" s="77">
        <v>1139</v>
      </c>
      <c r="G12" s="77">
        <v>1449</v>
      </c>
      <c r="H12" s="78">
        <v>0</v>
      </c>
      <c r="I12" s="26"/>
    </row>
    <row r="13" spans="2:9" ht="13.5">
      <c r="B13" s="26" t="s">
        <v>30</v>
      </c>
      <c r="C13" s="20"/>
      <c r="D13" s="21"/>
      <c r="E13" s="79"/>
      <c r="F13" s="71"/>
      <c r="G13" s="72"/>
      <c r="H13" s="72"/>
      <c r="I13" s="26"/>
    </row>
    <row r="14" spans="2:9" ht="13.5">
      <c r="B14" s="26" t="s">
        <v>31</v>
      </c>
      <c r="C14" s="26"/>
      <c r="D14" s="21"/>
      <c r="E14" s="79"/>
      <c r="F14" s="71">
        <v>1139</v>
      </c>
      <c r="G14" s="71">
        <v>1449</v>
      </c>
      <c r="H14" s="72"/>
      <c r="I14" s="26"/>
    </row>
    <row r="15" spans="2:9" ht="13.5">
      <c r="B15" s="26"/>
      <c r="C15" s="20" t="s">
        <v>32</v>
      </c>
      <c r="D15" s="80"/>
      <c r="E15" s="81"/>
      <c r="F15" s="71">
        <v>829</v>
      </c>
      <c r="G15" s="71">
        <v>829</v>
      </c>
      <c r="H15" s="72"/>
      <c r="I15" s="26"/>
    </row>
    <row r="16" spans="2:9" ht="13.5">
      <c r="B16" s="26"/>
      <c r="C16" s="73" t="s">
        <v>33</v>
      </c>
      <c r="D16" s="80"/>
      <c r="E16" s="81"/>
      <c r="F16" s="71">
        <v>310</v>
      </c>
      <c r="G16" s="71">
        <v>620</v>
      </c>
      <c r="H16" s="72"/>
      <c r="I16" s="26"/>
    </row>
    <row r="17" spans="2:9" ht="13.5">
      <c r="B17" s="26" t="s">
        <v>34</v>
      </c>
      <c r="C17" s="73"/>
      <c r="D17" s="80"/>
      <c r="E17" s="81"/>
      <c r="F17" s="71"/>
      <c r="G17" s="71">
        <v>0</v>
      </c>
      <c r="H17" s="72"/>
      <c r="I17" s="26"/>
    </row>
    <row r="18" spans="2:9" ht="13.5">
      <c r="B18" s="26" t="s">
        <v>35</v>
      </c>
      <c r="C18"/>
      <c r="D18" s="21"/>
      <c r="E18" s="79"/>
      <c r="F18" s="71"/>
      <c r="G18" s="71"/>
      <c r="H18" s="72"/>
      <c r="I18" s="26"/>
    </row>
    <row r="19" spans="2:9" ht="13.5">
      <c r="B19" s="26" t="s">
        <v>36</v>
      </c>
      <c r="C19" s="73"/>
      <c r="D19" s="21"/>
      <c r="E19" s="79"/>
      <c r="F19" s="71"/>
      <c r="G19" s="71"/>
      <c r="H19" s="72"/>
      <c r="I19" s="26"/>
    </row>
    <row r="20" spans="2:9" ht="13.5">
      <c r="B20" s="26" t="s">
        <v>37</v>
      </c>
      <c r="C20" s="73"/>
      <c r="D20" s="21"/>
      <c r="E20" s="21"/>
      <c r="F20" s="75"/>
      <c r="G20" s="75"/>
      <c r="H20" s="74"/>
      <c r="I20" s="26"/>
    </row>
    <row r="21" spans="1:9" s="86" customFormat="1" ht="13.5">
      <c r="A21"/>
      <c r="B21" s="82" t="s">
        <v>38</v>
      </c>
      <c r="C21" s="83"/>
      <c r="D21" s="83"/>
      <c r="E21" s="84"/>
      <c r="F21" s="77">
        <v>0</v>
      </c>
      <c r="G21" s="77">
        <v>704</v>
      </c>
      <c r="H21" s="78"/>
      <c r="I21" s="85"/>
    </row>
    <row r="22" spans="1:9" s="86" customFormat="1" ht="15">
      <c r="A22"/>
      <c r="B22" s="26" t="s">
        <v>82</v>
      </c>
      <c r="C22" s="87"/>
      <c r="D22" s="87"/>
      <c r="E22" s="88"/>
      <c r="F22" s="77"/>
      <c r="G22" s="71">
        <v>704</v>
      </c>
      <c r="H22" s="78"/>
      <c r="I22" s="85"/>
    </row>
    <row r="23" spans="1:9" s="86" customFormat="1" ht="12.75">
      <c r="A23"/>
      <c r="B23" s="70" t="s">
        <v>39</v>
      </c>
      <c r="C23" s="73"/>
      <c r="D23" s="87"/>
      <c r="E23" s="88"/>
      <c r="F23" s="77"/>
      <c r="G23" s="77"/>
      <c r="H23" s="78"/>
      <c r="I23" s="85"/>
    </row>
    <row r="24" spans="1:9" s="86" customFormat="1" ht="12.75">
      <c r="A24"/>
      <c r="B24" s="70" t="s">
        <v>40</v>
      </c>
      <c r="C24" s="73"/>
      <c r="D24" s="87"/>
      <c r="E24" s="88"/>
      <c r="F24" s="77"/>
      <c r="G24" s="77"/>
      <c r="H24" s="78"/>
      <c r="I24" s="85"/>
    </row>
    <row r="25" spans="1:9" s="86" customFormat="1" ht="12.75">
      <c r="A25"/>
      <c r="B25" s="70" t="s">
        <v>41</v>
      </c>
      <c r="C25" s="87"/>
      <c r="D25" s="87"/>
      <c r="E25" s="88"/>
      <c r="F25" s="77"/>
      <c r="G25" s="77"/>
      <c r="H25" s="78"/>
      <c r="I25" s="85"/>
    </row>
    <row r="26" spans="1:9" s="86" customFormat="1" ht="12.75">
      <c r="A26"/>
      <c r="B26" s="70" t="s">
        <v>42</v>
      </c>
      <c r="C26" s="73"/>
      <c r="D26" s="87"/>
      <c r="E26" s="88"/>
      <c r="F26" s="77"/>
      <c r="G26" s="77"/>
      <c r="H26" s="78"/>
      <c r="I26" s="85"/>
    </row>
    <row r="27" spans="1:9" s="86" customFormat="1" ht="12.75">
      <c r="A27"/>
      <c r="B27" s="70" t="s">
        <v>43</v>
      </c>
      <c r="C27" s="73"/>
      <c r="D27" s="20"/>
      <c r="E27" s="88"/>
      <c r="F27" s="77"/>
      <c r="G27" s="77"/>
      <c r="H27" s="78"/>
      <c r="I27" s="85"/>
    </row>
    <row r="28" spans="1:9" s="86" customFormat="1" ht="12.75">
      <c r="A28"/>
      <c r="B28" s="70" t="s">
        <v>44</v>
      </c>
      <c r="C28" s="73"/>
      <c r="D28" s="87"/>
      <c r="E28" s="88"/>
      <c r="F28" s="77"/>
      <c r="G28" s="77"/>
      <c r="H28" s="78"/>
      <c r="I28" s="85"/>
    </row>
    <row r="29" spans="1:9" s="86" customFormat="1" ht="12.75">
      <c r="A29"/>
      <c r="B29" s="70" t="s">
        <v>45</v>
      </c>
      <c r="C29" s="73"/>
      <c r="D29" s="87"/>
      <c r="E29" s="88"/>
      <c r="F29" s="77"/>
      <c r="G29" s="77"/>
      <c r="H29" s="78"/>
      <c r="I29" s="85"/>
    </row>
    <row r="30" spans="1:9" s="86" customFormat="1" ht="12.75">
      <c r="A30"/>
      <c r="B30" s="26" t="s">
        <v>54</v>
      </c>
      <c r="C30" s="73"/>
      <c r="D30" s="87"/>
      <c r="E30" s="88"/>
      <c r="F30" s="77"/>
      <c r="G30" s="77"/>
      <c r="H30" s="78"/>
      <c r="I30" s="85"/>
    </row>
    <row r="31" spans="1:9" s="86" customFormat="1" ht="12.75">
      <c r="A31"/>
      <c r="B31" s="26" t="s">
        <v>55</v>
      </c>
      <c r="C31" s="73"/>
      <c r="D31" s="87"/>
      <c r="E31" s="88"/>
      <c r="F31" s="77"/>
      <c r="G31" s="77"/>
      <c r="H31" s="78"/>
      <c r="I31" s="85"/>
    </row>
    <row r="32" spans="1:9" ht="13.5">
      <c r="A32"/>
      <c r="B32" s="89" t="s">
        <v>46</v>
      </c>
      <c r="C32" s="62"/>
      <c r="D32" s="62"/>
      <c r="E32" s="90"/>
      <c r="F32" s="91">
        <v>4753.85</v>
      </c>
      <c r="G32" s="91">
        <v>2655</v>
      </c>
      <c r="H32" s="91">
        <v>2618.7</v>
      </c>
      <c r="I32" s="26"/>
    </row>
    <row r="33" spans="2:9" ht="13.5">
      <c r="B33" s="85" t="s">
        <v>47</v>
      </c>
      <c r="C33" s="26"/>
      <c r="D33" s="26"/>
      <c r="E33" s="26"/>
      <c r="F33" s="77">
        <v>172.2</v>
      </c>
      <c r="G33" s="77">
        <v>131.921</v>
      </c>
      <c r="H33" s="78">
        <v>172.2</v>
      </c>
      <c r="I33" s="26"/>
    </row>
    <row r="34" spans="1:9" s="95" customFormat="1" ht="13.5">
      <c r="A34" s="92"/>
      <c r="B34" s="26" t="s">
        <v>77</v>
      </c>
      <c r="C34" s="20"/>
      <c r="D34" s="73"/>
      <c r="E34" s="73"/>
      <c r="F34" s="93"/>
      <c r="G34" s="71"/>
      <c r="H34" s="94"/>
      <c r="I34" s="70"/>
    </row>
    <row r="35" spans="1:9" s="95" customFormat="1" ht="13.5">
      <c r="A35" s="92"/>
      <c r="B35" s="70" t="s">
        <v>48</v>
      </c>
      <c r="C35" s="20"/>
      <c r="D35" s="73"/>
      <c r="E35" s="73"/>
      <c r="F35" s="93">
        <v>172.2</v>
      </c>
      <c r="G35" s="93">
        <v>131.921</v>
      </c>
      <c r="H35" s="93">
        <v>172.2</v>
      </c>
      <c r="I35" s="70"/>
    </row>
    <row r="36" spans="1:9" s="95" customFormat="1" ht="13.5">
      <c r="A36" s="92"/>
      <c r="B36" s="70" t="s">
        <v>49</v>
      </c>
      <c r="C36" s="73"/>
      <c r="D36" s="73"/>
      <c r="E36" s="73"/>
      <c r="F36" s="93">
        <v>0</v>
      </c>
      <c r="G36" s="71"/>
      <c r="H36" s="94"/>
      <c r="I36" s="70"/>
    </row>
    <row r="37" spans="1:9" s="95" customFormat="1" ht="15">
      <c r="A37" s="92"/>
      <c r="B37" s="26" t="s">
        <v>57</v>
      </c>
      <c r="C37" s="73"/>
      <c r="D37" s="73"/>
      <c r="E37" s="73"/>
      <c r="F37" s="93">
        <v>172.2</v>
      </c>
      <c r="G37" s="93">
        <v>131.921</v>
      </c>
      <c r="H37" s="94">
        <v>172.2</v>
      </c>
      <c r="I37" s="70"/>
    </row>
    <row r="38" spans="1:9" s="95" customFormat="1" ht="13.5">
      <c r="A38" s="92"/>
      <c r="B38" s="96" t="s">
        <v>50</v>
      </c>
      <c r="C38" s="97"/>
      <c r="D38" s="97"/>
      <c r="E38" s="98"/>
      <c r="F38" s="91">
        <v>4926.05</v>
      </c>
      <c r="G38" s="91">
        <v>2786.921</v>
      </c>
      <c r="H38" s="91">
        <v>2790.9</v>
      </c>
      <c r="I38" s="70"/>
    </row>
    <row r="39" spans="2:5" ht="13.5">
      <c r="B39" s="99"/>
      <c r="C39" s="100"/>
      <c r="D39" s="100"/>
      <c r="E39" s="100"/>
    </row>
    <row r="40" spans="2:3" ht="15">
      <c r="B40" s="37">
        <v>1</v>
      </c>
      <c r="C40" s="1" t="s">
        <v>80</v>
      </c>
    </row>
    <row r="41" spans="2:3" ht="15">
      <c r="B41" s="37">
        <v>2</v>
      </c>
      <c r="C41" s="1" t="s">
        <v>81</v>
      </c>
    </row>
    <row r="42" spans="2:3" ht="15">
      <c r="B42" s="37">
        <v>3</v>
      </c>
      <c r="C42" s="1" t="s">
        <v>101</v>
      </c>
    </row>
    <row r="43" spans="2:3" ht="15">
      <c r="B43" s="37"/>
      <c r="C43" s="1" t="s">
        <v>51</v>
      </c>
    </row>
    <row r="44" spans="2:3" ht="15">
      <c r="B44" s="37">
        <v>4</v>
      </c>
      <c r="C44" t="s">
        <v>76</v>
      </c>
    </row>
    <row r="45" spans="2:5" ht="15">
      <c r="B45" s="37"/>
      <c r="C45"/>
      <c r="D45"/>
      <c r="E45"/>
    </row>
    <row r="46" ht="13.5">
      <c r="C46"/>
    </row>
  </sheetData>
  <printOptions horizontalCentered="1"/>
  <pageMargins left="0.76" right="0.5" top="1" bottom="0.75" header="0.5" footer="0.5"/>
  <pageSetup firstPageNumber="4" useFirstPageNumber="1" fitToHeight="1" fitToWidth="1" horizontalDpi="300" verticalDpi="300" orientation="portrait" scale="98" r:id="rId1"/>
  <headerFooter alignWithMargins="0">
    <oddHeader>&amp;C&amp;"Times New Roman,Italic"Pacific Gas and Electric Company Energy Efficiency Programs Annual Report - May 2001&amp;"Arial,Regular" 
______________________________________________________________________________________&amp;R
</oddHeader>
    <oddFooter>&amp;C&amp;"Times New Roman,Italic"______________________________________________________________________________________
&amp;"Times New Roman,Regular"&amp;8 5 -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5" zoomScaleNormal="75" workbookViewId="0" topLeftCell="A1">
      <selection activeCell="J24" sqref="J24"/>
    </sheetView>
  </sheetViews>
  <sheetFormatPr defaultColWidth="9.140625" defaultRowHeight="12.75"/>
  <cols>
    <col min="1" max="1" width="3.140625" style="51" customWidth="1"/>
    <col min="2" max="2" width="4.140625" style="1" customWidth="1"/>
    <col min="3" max="3" width="4.00390625" style="1" customWidth="1"/>
    <col min="4" max="4" width="9.8515625" style="1" customWidth="1"/>
    <col min="5" max="5" width="35.00390625" style="1" customWidth="1"/>
    <col min="6" max="6" width="9.57421875" style="29" customWidth="1"/>
    <col min="7" max="7" width="10.140625" style="29" bestFit="1" customWidth="1"/>
    <col min="8" max="8" width="12.00390625" style="29" bestFit="1" customWidth="1"/>
    <col min="9" max="9" width="2.8515625" style="1" customWidth="1"/>
    <col min="10" max="16384" width="9.140625" style="1" customWidth="1"/>
  </cols>
  <sheetData>
    <row r="1" spans="1:8" ht="13.5">
      <c r="A1"/>
      <c r="B1" s="39" t="s">
        <v>24</v>
      </c>
      <c r="C1" s="3"/>
      <c r="D1" s="3"/>
      <c r="E1" s="3"/>
      <c r="F1" s="4"/>
      <c r="G1" s="4"/>
      <c r="H1" s="4"/>
    </row>
    <row r="2" spans="1:8" ht="13.5">
      <c r="A2"/>
      <c r="B2" s="39" t="s">
        <v>25</v>
      </c>
      <c r="C2" s="3"/>
      <c r="D2" s="3"/>
      <c r="E2" s="3"/>
      <c r="F2" s="4"/>
      <c r="G2" s="4"/>
      <c r="H2" s="4"/>
    </row>
    <row r="3" spans="1:8" ht="13.5">
      <c r="A3"/>
      <c r="B3" s="39" t="s">
        <v>22</v>
      </c>
      <c r="C3" s="3"/>
      <c r="D3" s="3"/>
      <c r="E3" s="3"/>
      <c r="F3" s="4"/>
      <c r="G3" s="4"/>
      <c r="H3" s="4"/>
    </row>
    <row r="4" spans="1:8" ht="13.5">
      <c r="A4"/>
      <c r="B4" s="41" t="s">
        <v>2</v>
      </c>
      <c r="C4" s="3"/>
      <c r="D4" s="3"/>
      <c r="E4" s="3"/>
      <c r="F4" s="4"/>
      <c r="G4" s="4"/>
      <c r="H4" s="4"/>
    </row>
    <row r="5" spans="1:5" ht="13.5">
      <c r="A5" s="41"/>
      <c r="B5"/>
      <c r="C5"/>
      <c r="D5"/>
      <c r="E5"/>
    </row>
    <row r="6" spans="1:18" s="50" customFormat="1" ht="15">
      <c r="A6" s="43"/>
      <c r="B6" s="44"/>
      <c r="C6" s="45"/>
      <c r="D6" s="45"/>
      <c r="E6" s="46"/>
      <c r="F6" s="47" t="s">
        <v>23</v>
      </c>
      <c r="G6" s="48"/>
      <c r="H6" s="47" t="s">
        <v>79</v>
      </c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8" s="6" customFormat="1" ht="13.5">
      <c r="A7" s="51"/>
      <c r="B7" s="12"/>
      <c r="C7" s="13"/>
      <c r="D7" s="13"/>
      <c r="E7" s="14"/>
      <c r="F7" s="52" t="s">
        <v>5</v>
      </c>
      <c r="G7" s="52" t="s">
        <v>85</v>
      </c>
      <c r="H7" s="52" t="s">
        <v>5</v>
      </c>
    </row>
    <row r="8" spans="1:9" ht="12.75">
      <c r="A8"/>
      <c r="B8" s="68" t="s">
        <v>27</v>
      </c>
      <c r="C8" s="8"/>
      <c r="D8" s="8"/>
      <c r="E8" s="54"/>
      <c r="F8" s="69">
        <v>540.15</v>
      </c>
      <c r="G8" s="69">
        <v>74</v>
      </c>
      <c r="H8" s="69">
        <v>391.3</v>
      </c>
      <c r="I8" s="26"/>
    </row>
    <row r="9" spans="2:9" ht="13.5">
      <c r="B9" s="70" t="s">
        <v>53</v>
      </c>
      <c r="C9" s="20"/>
      <c r="D9" s="20"/>
      <c r="E9" s="21"/>
      <c r="F9" s="71">
        <v>540.15</v>
      </c>
      <c r="G9" s="72">
        <v>74</v>
      </c>
      <c r="H9" s="71">
        <v>391.3</v>
      </c>
      <c r="I9" s="26"/>
    </row>
    <row r="10" spans="2:9" ht="13.5">
      <c r="B10" s="70"/>
      <c r="C10" s="73" t="s">
        <v>28</v>
      </c>
      <c r="D10" s="20"/>
      <c r="E10" s="21"/>
      <c r="F10" s="71">
        <v>363.09</v>
      </c>
      <c r="G10" s="71">
        <v>74</v>
      </c>
      <c r="H10" s="72">
        <v>391.3</v>
      </c>
      <c r="I10" s="26"/>
    </row>
    <row r="11" spans="2:9" ht="13.5">
      <c r="B11" s="26"/>
      <c r="C11" s="73" t="s">
        <v>29</v>
      </c>
      <c r="D11" s="23"/>
      <c r="E11" s="24"/>
      <c r="F11" s="74">
        <v>177.06</v>
      </c>
      <c r="G11" s="75">
        <v>0</v>
      </c>
      <c r="H11" s="74">
        <v>0</v>
      </c>
      <c r="I11" s="26"/>
    </row>
    <row r="12" spans="2:9" ht="15">
      <c r="B12" s="76" t="s">
        <v>56</v>
      </c>
      <c r="C12" s="8"/>
      <c r="D12" s="8"/>
      <c r="E12" s="54"/>
      <c r="F12" s="77">
        <v>162</v>
      </c>
      <c r="G12" s="77">
        <v>206</v>
      </c>
      <c r="H12" s="78">
        <v>0</v>
      </c>
      <c r="I12" s="26"/>
    </row>
    <row r="13" spans="2:9" ht="13.5">
      <c r="B13" s="26" t="s">
        <v>30</v>
      </c>
      <c r="C13" s="20"/>
      <c r="D13" s="21"/>
      <c r="E13" s="79"/>
      <c r="F13" s="71"/>
      <c r="G13" s="72"/>
      <c r="H13" s="72"/>
      <c r="I13" s="26"/>
    </row>
    <row r="14" spans="2:9" ht="13.5">
      <c r="B14" s="26" t="s">
        <v>31</v>
      </c>
      <c r="C14" s="26"/>
      <c r="D14" s="21"/>
      <c r="E14" s="79"/>
      <c r="F14" s="71">
        <v>162</v>
      </c>
      <c r="G14" s="71">
        <v>206</v>
      </c>
      <c r="H14" s="72"/>
      <c r="I14" s="26"/>
    </row>
    <row r="15" spans="2:9" ht="13.5">
      <c r="B15" s="26"/>
      <c r="C15" s="20" t="s">
        <v>32</v>
      </c>
      <c r="D15" s="80"/>
      <c r="E15" s="81"/>
      <c r="F15" s="71">
        <v>118</v>
      </c>
      <c r="G15" s="71">
        <v>118</v>
      </c>
      <c r="H15" s="72"/>
      <c r="I15" s="26"/>
    </row>
    <row r="16" spans="2:9" ht="13.5">
      <c r="B16" s="26"/>
      <c r="C16" s="73" t="s">
        <v>33</v>
      </c>
      <c r="D16" s="80"/>
      <c r="E16" s="81"/>
      <c r="F16" s="71">
        <v>44</v>
      </c>
      <c r="G16" s="71">
        <v>88</v>
      </c>
      <c r="H16" s="72"/>
      <c r="I16" s="26"/>
    </row>
    <row r="17" spans="2:9" ht="13.5">
      <c r="B17" s="26" t="s">
        <v>34</v>
      </c>
      <c r="C17" s="73"/>
      <c r="D17" s="80"/>
      <c r="E17" s="81"/>
      <c r="F17" s="71"/>
      <c r="G17" s="71">
        <v>0</v>
      </c>
      <c r="H17" s="72"/>
      <c r="I17" s="26"/>
    </row>
    <row r="18" spans="2:9" ht="13.5">
      <c r="B18" s="26" t="s">
        <v>35</v>
      </c>
      <c r="C18"/>
      <c r="D18" s="21"/>
      <c r="E18" s="79"/>
      <c r="F18" s="71"/>
      <c r="G18" s="71"/>
      <c r="H18" s="72"/>
      <c r="I18" s="26"/>
    </row>
    <row r="19" spans="2:9" ht="13.5">
      <c r="B19" s="26" t="s">
        <v>36</v>
      </c>
      <c r="C19" s="73"/>
      <c r="D19" s="21"/>
      <c r="E19" s="79"/>
      <c r="F19" s="71"/>
      <c r="G19" s="71"/>
      <c r="H19" s="72"/>
      <c r="I19" s="26"/>
    </row>
    <row r="20" spans="2:9" ht="13.5">
      <c r="B20" s="26" t="s">
        <v>37</v>
      </c>
      <c r="C20" s="73"/>
      <c r="D20" s="21"/>
      <c r="E20" s="21"/>
      <c r="F20" s="75"/>
      <c r="G20" s="75"/>
      <c r="H20" s="74"/>
      <c r="I20" s="26"/>
    </row>
    <row r="21" spans="1:9" s="86" customFormat="1" ht="13.5">
      <c r="A21"/>
      <c r="B21" s="82" t="s">
        <v>38</v>
      </c>
      <c r="C21" s="83"/>
      <c r="D21" s="83"/>
      <c r="E21" s="84"/>
      <c r="F21" s="77"/>
      <c r="G21" s="77">
        <v>105</v>
      </c>
      <c r="H21" s="78"/>
      <c r="I21" s="85"/>
    </row>
    <row r="22" spans="1:9" s="86" customFormat="1" ht="15">
      <c r="A22"/>
      <c r="B22" s="26" t="s">
        <v>82</v>
      </c>
      <c r="C22" s="87"/>
      <c r="D22" s="87"/>
      <c r="E22" s="88"/>
      <c r="F22" s="77"/>
      <c r="G22" s="71">
        <v>105</v>
      </c>
      <c r="H22" s="78"/>
      <c r="I22" s="85"/>
    </row>
    <row r="23" spans="1:9" s="86" customFormat="1" ht="12.75">
      <c r="A23"/>
      <c r="B23" s="70" t="s">
        <v>39</v>
      </c>
      <c r="C23" s="73"/>
      <c r="D23" s="87"/>
      <c r="E23" s="88"/>
      <c r="F23" s="77"/>
      <c r="G23" s="77"/>
      <c r="H23" s="78"/>
      <c r="I23" s="85"/>
    </row>
    <row r="24" spans="1:9" s="86" customFormat="1" ht="12.75">
      <c r="A24"/>
      <c r="B24" s="70" t="s">
        <v>40</v>
      </c>
      <c r="C24" s="73"/>
      <c r="D24" s="87"/>
      <c r="E24" s="88"/>
      <c r="F24" s="77"/>
      <c r="G24" s="77"/>
      <c r="H24" s="78"/>
      <c r="I24" s="85"/>
    </row>
    <row r="25" spans="1:9" s="86" customFormat="1" ht="12.75">
      <c r="A25"/>
      <c r="B25" s="70" t="s">
        <v>41</v>
      </c>
      <c r="C25" s="87"/>
      <c r="D25" s="87"/>
      <c r="E25" s="88"/>
      <c r="F25" s="77"/>
      <c r="G25" s="77"/>
      <c r="H25" s="78"/>
      <c r="I25" s="85"/>
    </row>
    <row r="26" spans="1:9" s="86" customFormat="1" ht="12.75">
      <c r="A26"/>
      <c r="B26" s="70" t="s">
        <v>42</v>
      </c>
      <c r="C26" s="73"/>
      <c r="D26" s="87"/>
      <c r="E26" s="88"/>
      <c r="F26" s="77"/>
      <c r="G26" s="77"/>
      <c r="H26" s="78"/>
      <c r="I26" s="85"/>
    </row>
    <row r="27" spans="1:9" s="86" customFormat="1" ht="12.75">
      <c r="A27"/>
      <c r="B27" s="70" t="s">
        <v>43</v>
      </c>
      <c r="C27" s="73"/>
      <c r="D27" s="20"/>
      <c r="E27" s="88"/>
      <c r="F27" s="77"/>
      <c r="G27" s="77"/>
      <c r="H27" s="78"/>
      <c r="I27" s="85"/>
    </row>
    <row r="28" spans="1:9" s="86" customFormat="1" ht="12.75">
      <c r="A28"/>
      <c r="B28" s="70" t="s">
        <v>44</v>
      </c>
      <c r="C28" s="73"/>
      <c r="D28" s="87"/>
      <c r="E28" s="88"/>
      <c r="F28" s="77"/>
      <c r="G28" s="77"/>
      <c r="H28" s="78"/>
      <c r="I28" s="85"/>
    </row>
    <row r="29" spans="1:9" s="86" customFormat="1" ht="12.75">
      <c r="A29"/>
      <c r="B29" s="70" t="s">
        <v>45</v>
      </c>
      <c r="C29" s="73"/>
      <c r="D29" s="87"/>
      <c r="E29" s="88"/>
      <c r="F29" s="77"/>
      <c r="G29" s="77"/>
      <c r="H29" s="78"/>
      <c r="I29" s="85"/>
    </row>
    <row r="30" spans="1:9" s="86" customFormat="1" ht="12.75">
      <c r="A30"/>
      <c r="B30" s="26" t="s">
        <v>54</v>
      </c>
      <c r="C30" s="73"/>
      <c r="D30" s="87"/>
      <c r="E30" s="88"/>
      <c r="F30" s="77"/>
      <c r="G30" s="77"/>
      <c r="H30" s="78"/>
      <c r="I30" s="85"/>
    </row>
    <row r="31" spans="1:9" s="86" customFormat="1" ht="12.75">
      <c r="A31"/>
      <c r="B31" s="26" t="s">
        <v>55</v>
      </c>
      <c r="C31" s="73"/>
      <c r="D31" s="87"/>
      <c r="E31" s="88"/>
      <c r="F31" s="77"/>
      <c r="G31" s="77"/>
      <c r="H31" s="78"/>
      <c r="I31" s="85"/>
    </row>
    <row r="32" spans="1:9" ht="13.5">
      <c r="A32"/>
      <c r="B32" s="89" t="s">
        <v>46</v>
      </c>
      <c r="C32" s="62"/>
      <c r="D32" s="62"/>
      <c r="E32" s="90"/>
      <c r="F32" s="91">
        <v>702.15</v>
      </c>
      <c r="G32" s="91">
        <v>385</v>
      </c>
      <c r="H32" s="91">
        <v>391.3</v>
      </c>
      <c r="I32" s="26"/>
    </row>
    <row r="33" spans="2:9" ht="13.5">
      <c r="B33" s="85" t="s">
        <v>47</v>
      </c>
      <c r="C33" s="26"/>
      <c r="D33" s="26"/>
      <c r="E33" s="26"/>
      <c r="F33" s="77">
        <v>24.6</v>
      </c>
      <c r="G33" s="77">
        <v>18.846</v>
      </c>
      <c r="H33" s="78">
        <v>24.6</v>
      </c>
      <c r="I33" s="26"/>
    </row>
    <row r="34" spans="1:9" s="95" customFormat="1" ht="13.5">
      <c r="A34" s="92"/>
      <c r="B34" s="26" t="s">
        <v>77</v>
      </c>
      <c r="C34" s="20"/>
      <c r="D34" s="73"/>
      <c r="E34" s="73"/>
      <c r="F34" s="93"/>
      <c r="G34" s="71"/>
      <c r="H34" s="94"/>
      <c r="I34" s="70"/>
    </row>
    <row r="35" spans="1:9" s="95" customFormat="1" ht="13.5">
      <c r="A35" s="92"/>
      <c r="B35" s="70" t="s">
        <v>48</v>
      </c>
      <c r="C35" s="20"/>
      <c r="D35" s="73"/>
      <c r="E35" s="73"/>
      <c r="F35" s="93">
        <v>24.6</v>
      </c>
      <c r="G35" s="93">
        <v>18.846</v>
      </c>
      <c r="H35" s="93">
        <v>24.6</v>
      </c>
      <c r="I35" s="70"/>
    </row>
    <row r="36" spans="1:9" s="95" customFormat="1" ht="13.5">
      <c r="A36" s="92"/>
      <c r="B36" s="70" t="s">
        <v>49</v>
      </c>
      <c r="C36" s="73"/>
      <c r="D36" s="73"/>
      <c r="E36" s="73"/>
      <c r="F36" s="93">
        <v>0</v>
      </c>
      <c r="G36" s="71"/>
      <c r="H36" s="94"/>
      <c r="I36" s="70"/>
    </row>
    <row r="37" spans="1:9" s="95" customFormat="1" ht="15">
      <c r="A37" s="92"/>
      <c r="B37" s="26" t="s">
        <v>57</v>
      </c>
      <c r="C37" s="73"/>
      <c r="D37" s="73"/>
      <c r="E37" s="73"/>
      <c r="F37" s="93">
        <v>24.6</v>
      </c>
      <c r="G37" s="93">
        <v>18.846</v>
      </c>
      <c r="H37" s="94">
        <v>24.6</v>
      </c>
      <c r="I37" s="70"/>
    </row>
    <row r="38" spans="1:9" s="95" customFormat="1" ht="13.5">
      <c r="A38" s="92"/>
      <c r="B38" s="96" t="s">
        <v>50</v>
      </c>
      <c r="C38" s="97"/>
      <c r="D38" s="97"/>
      <c r="E38" s="98"/>
      <c r="F38" s="91">
        <v>726.75</v>
      </c>
      <c r="G38" s="91">
        <v>403.846</v>
      </c>
      <c r="H38" s="91">
        <v>415.9</v>
      </c>
      <c r="I38" s="70"/>
    </row>
    <row r="39" spans="2:5" ht="13.5">
      <c r="B39" s="99"/>
      <c r="C39" s="100"/>
      <c r="D39" s="100"/>
      <c r="E39" s="100"/>
    </row>
    <row r="40" spans="2:3" ht="15">
      <c r="B40" s="37">
        <v>1</v>
      </c>
      <c r="C40" s="1" t="s">
        <v>80</v>
      </c>
    </row>
    <row r="41" spans="2:3" ht="15">
      <c r="B41" s="37">
        <v>2</v>
      </c>
      <c r="C41" s="1" t="s">
        <v>81</v>
      </c>
    </row>
    <row r="42" spans="2:3" ht="15">
      <c r="B42" s="37">
        <v>3</v>
      </c>
      <c r="C42" s="1" t="s">
        <v>101</v>
      </c>
    </row>
    <row r="43" spans="2:3" ht="15">
      <c r="B43" s="37"/>
      <c r="C43" s="1" t="s">
        <v>51</v>
      </c>
    </row>
    <row r="44" spans="2:7" ht="15">
      <c r="B44" s="37">
        <v>4</v>
      </c>
      <c r="C44" t="s">
        <v>76</v>
      </c>
      <c r="F44"/>
      <c r="G44"/>
    </row>
    <row r="45" spans="2:7" ht="15">
      <c r="B45" s="37"/>
      <c r="C45"/>
      <c r="D45"/>
      <c r="E45"/>
      <c r="F45"/>
      <c r="G45"/>
    </row>
    <row r="46" spans="3:7" ht="13.5">
      <c r="C46"/>
      <c r="F46"/>
      <c r="G46"/>
    </row>
    <row r="47" spans="6:7" ht="13.5">
      <c r="F47"/>
      <c r="G47"/>
    </row>
    <row r="48" spans="6:7" ht="13.5">
      <c r="F48"/>
      <c r="G48"/>
    </row>
    <row r="49" spans="6:7" ht="13.5">
      <c r="F49"/>
      <c r="G49"/>
    </row>
    <row r="50" spans="6:7" ht="13.5">
      <c r="F50"/>
      <c r="G50"/>
    </row>
    <row r="51" spans="6:7" ht="13.5">
      <c r="F51"/>
      <c r="G51"/>
    </row>
    <row r="52" spans="6:7" ht="13.5">
      <c r="F52"/>
      <c r="G52"/>
    </row>
  </sheetData>
  <printOptions horizontalCentered="1"/>
  <pageMargins left="0.5" right="0.5" top="1" bottom="0.75" header="0.5" footer="0.5"/>
  <pageSetup firstPageNumber="5" useFirstPageNumber="1" fitToHeight="1" fitToWidth="1" horizontalDpi="300" verticalDpi="300" orientation="portrait" r:id="rId1"/>
  <headerFooter alignWithMargins="0">
    <oddHeader>&amp;C&amp;"Times New Roman,Italic"Pacific Gas and Electric Company Energy Efficiency Programs Annual Report - May 2001&amp;"Arial,Regular" 
______________________________________________________________________________________&amp;R
</oddHeader>
    <oddFooter>&amp;C&amp;"Times New Roman,Italic"_____________________________________________________________________________________
&amp;"Times New Roman,Regular"&amp;8 5 -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4"/>
  <sheetViews>
    <sheetView workbookViewId="0" topLeftCell="A1">
      <selection activeCell="J14" sqref="J14"/>
    </sheetView>
  </sheetViews>
  <sheetFormatPr defaultColWidth="9.140625" defaultRowHeight="12.75"/>
  <cols>
    <col min="1" max="1" width="5.421875" style="1" customWidth="1"/>
    <col min="2" max="2" width="4.140625" style="1" customWidth="1"/>
    <col min="3" max="3" width="4.00390625" style="1" customWidth="1"/>
    <col min="4" max="4" width="9.8515625" style="1" customWidth="1"/>
    <col min="5" max="5" width="13.8515625" style="1" customWidth="1"/>
    <col min="6" max="6" width="11.421875" style="29" customWidth="1"/>
    <col min="7" max="7" width="9.8515625" style="29" customWidth="1"/>
    <col min="8" max="8" width="10.7109375" style="29" customWidth="1"/>
    <col min="9" max="16384" width="9.140625" style="1" customWidth="1"/>
  </cols>
  <sheetData>
    <row r="1" spans="2:8" ht="13.5">
      <c r="B1" s="39" t="s">
        <v>246</v>
      </c>
      <c r="C1" s="3"/>
      <c r="D1" s="3"/>
      <c r="E1" s="3"/>
      <c r="F1" s="4"/>
      <c r="G1" s="4"/>
      <c r="H1" s="4"/>
    </row>
    <row r="2" spans="2:8" ht="13.5">
      <c r="B2" s="39" t="s">
        <v>247</v>
      </c>
      <c r="C2" s="3"/>
      <c r="D2" s="3"/>
      <c r="E2" s="3"/>
      <c r="F2" s="4"/>
      <c r="G2" s="4"/>
      <c r="H2" s="4"/>
    </row>
    <row r="3" spans="2:8" ht="13.5">
      <c r="B3" s="39" t="s">
        <v>19</v>
      </c>
      <c r="C3" s="3"/>
      <c r="D3" s="3"/>
      <c r="E3" s="3"/>
      <c r="F3" s="4"/>
      <c r="G3" s="4"/>
      <c r="H3" s="4"/>
    </row>
    <row r="4" spans="2:8" ht="13.5">
      <c r="B4" s="41" t="s">
        <v>2</v>
      </c>
      <c r="C4" s="3"/>
      <c r="D4" s="3"/>
      <c r="E4" s="3"/>
      <c r="F4" s="4"/>
      <c r="G4" s="4"/>
      <c r="H4" s="4"/>
    </row>
    <row r="5" spans="2:8" ht="13.5">
      <c r="B5" s="41"/>
      <c r="C5" s="3"/>
      <c r="D5" s="3"/>
      <c r="E5" s="3"/>
      <c r="F5" s="4"/>
      <c r="G5" s="4"/>
      <c r="H5" s="4"/>
    </row>
    <row r="6" spans="2:23" s="50" customFormat="1" ht="12.75">
      <c r="B6" s="44"/>
      <c r="C6" s="45"/>
      <c r="D6" s="45"/>
      <c r="E6" s="46"/>
      <c r="F6" s="544" t="s">
        <v>248</v>
      </c>
      <c r="G6" s="545"/>
      <c r="H6" s="47" t="s">
        <v>4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2:8" s="6" customFormat="1" ht="15">
      <c r="B7" s="12"/>
      <c r="C7" s="13"/>
      <c r="D7" s="13"/>
      <c r="E7" s="14"/>
      <c r="F7" s="546" t="s">
        <v>265</v>
      </c>
      <c r="G7" s="546" t="s">
        <v>266</v>
      </c>
      <c r="H7" s="546" t="s">
        <v>267</v>
      </c>
    </row>
    <row r="8" spans="2:8" ht="13.5">
      <c r="B8" s="547" t="s">
        <v>249</v>
      </c>
      <c r="C8" s="17"/>
      <c r="D8" s="17"/>
      <c r="E8" s="146"/>
      <c r="F8" s="548"/>
      <c r="G8" s="548">
        <f>SUM(G28,G40)</f>
        <v>4070</v>
      </c>
      <c r="H8" s="530">
        <v>3489</v>
      </c>
    </row>
    <row r="9" spans="2:8" ht="13.5">
      <c r="B9" s="547" t="s">
        <v>250</v>
      </c>
      <c r="C9" s="17"/>
      <c r="D9" s="17"/>
      <c r="E9" s="146"/>
      <c r="F9" s="548"/>
      <c r="G9" s="548">
        <f>SUM(G29,G41)</f>
        <v>4235</v>
      </c>
      <c r="H9" s="530">
        <v>4189</v>
      </c>
    </row>
    <row r="10" spans="2:8" ht="13.5">
      <c r="B10" s="547" t="s">
        <v>251</v>
      </c>
      <c r="C10" s="17"/>
      <c r="D10" s="17"/>
      <c r="E10" s="146"/>
      <c r="F10" s="548"/>
      <c r="G10" s="548">
        <f>SUM(G30,G42)</f>
        <v>1491</v>
      </c>
      <c r="H10" s="530">
        <v>1668</v>
      </c>
    </row>
    <row r="11" spans="2:8" ht="13.5">
      <c r="B11" s="547" t="s">
        <v>252</v>
      </c>
      <c r="C11" s="17"/>
      <c r="D11" s="20"/>
      <c r="E11" s="21"/>
      <c r="F11" s="548"/>
      <c r="G11" s="548"/>
      <c r="H11" s="530">
        <v>492</v>
      </c>
    </row>
    <row r="12" spans="2:8" ht="12.75">
      <c r="B12" s="549" t="s">
        <v>253</v>
      </c>
      <c r="C12" s="27"/>
      <c r="D12" s="549"/>
      <c r="E12" s="28"/>
      <c r="F12" s="550">
        <v>10070.9</v>
      </c>
      <c r="G12" s="550">
        <f>SUM(G8:G11)</f>
        <v>9796</v>
      </c>
      <c r="H12" s="550">
        <f>SUM(H8:H11)</f>
        <v>9838</v>
      </c>
    </row>
    <row r="14" spans="2:10" ht="15">
      <c r="B14" s="37">
        <v>1</v>
      </c>
      <c r="C14" s="49" t="s">
        <v>254</v>
      </c>
      <c r="D14" s="49"/>
      <c r="E14" s="49"/>
      <c r="F14" s="551"/>
      <c r="G14" s="551"/>
      <c r="H14" s="551"/>
      <c r="I14" s="49"/>
      <c r="J14" s="49"/>
    </row>
    <row r="15" spans="2:10" ht="15">
      <c r="B15" s="37"/>
      <c r="C15" s="49" t="s">
        <v>255</v>
      </c>
      <c r="D15" s="49"/>
      <c r="E15" s="49"/>
      <c r="F15" s="551"/>
      <c r="G15" s="551"/>
      <c r="H15" s="551"/>
      <c r="I15" s="49"/>
      <c r="J15" s="49"/>
    </row>
    <row r="16" spans="2:10" ht="15">
      <c r="B16" s="37"/>
      <c r="C16" s="49" t="s">
        <v>256</v>
      </c>
      <c r="D16" s="49"/>
      <c r="E16" s="49"/>
      <c r="F16" s="551"/>
      <c r="G16" s="551"/>
      <c r="H16" s="551"/>
      <c r="I16" s="49"/>
      <c r="J16" s="49"/>
    </row>
    <row r="17" spans="2:10" ht="15">
      <c r="B17" s="37"/>
      <c r="C17" s="208" t="s">
        <v>257</v>
      </c>
      <c r="D17" s="49"/>
      <c r="E17" s="49"/>
      <c r="F17" s="551"/>
      <c r="G17" s="551"/>
      <c r="H17" s="551"/>
      <c r="I17" s="49"/>
      <c r="J17" s="49"/>
    </row>
    <row r="18" spans="2:10" ht="15">
      <c r="B18" s="37"/>
      <c r="C18" s="208" t="s">
        <v>258</v>
      </c>
      <c r="D18" s="49"/>
      <c r="E18" s="49"/>
      <c r="F18" s="551"/>
      <c r="G18" s="551"/>
      <c r="H18" s="551"/>
      <c r="I18" s="49"/>
      <c r="J18" s="49"/>
    </row>
    <row r="19" spans="2:10" ht="15">
      <c r="B19" s="37">
        <v>2</v>
      </c>
      <c r="C19" s="49" t="s">
        <v>259</v>
      </c>
      <c r="D19" s="49"/>
      <c r="E19" s="49"/>
      <c r="F19" s="551"/>
      <c r="G19" s="551"/>
      <c r="H19" s="551"/>
      <c r="I19" s="49"/>
      <c r="J19" s="49"/>
    </row>
    <row r="20" spans="2:10" ht="15">
      <c r="B20" s="37">
        <v>3</v>
      </c>
      <c r="C20" s="49" t="s">
        <v>260</v>
      </c>
      <c r="D20" s="49"/>
      <c r="E20" s="49"/>
      <c r="F20" s="551"/>
      <c r="G20" s="551"/>
      <c r="H20" s="551"/>
      <c r="I20" s="49"/>
      <c r="J20" s="49"/>
    </row>
    <row r="21" ht="15">
      <c r="B21" s="37"/>
    </row>
    <row r="22" ht="15">
      <c r="B22" s="37"/>
    </row>
    <row r="23" spans="2:8" ht="13.5">
      <c r="B23" s="39" t="s">
        <v>261</v>
      </c>
      <c r="C23" s="3"/>
      <c r="D23" s="3"/>
      <c r="E23" s="3"/>
      <c r="F23" s="4"/>
      <c r="G23" s="4"/>
      <c r="H23" s="4"/>
    </row>
    <row r="24" spans="2:8" ht="13.5">
      <c r="B24" s="41" t="s">
        <v>2</v>
      </c>
      <c r="C24" s="3"/>
      <c r="D24" s="3"/>
      <c r="E24" s="3"/>
      <c r="F24" s="4"/>
      <c r="G24" s="4"/>
      <c r="H24" s="4"/>
    </row>
    <row r="25" spans="2:8" ht="13.5">
      <c r="B25" s="41"/>
      <c r="C25" s="3"/>
      <c r="D25" s="3"/>
      <c r="E25" s="3"/>
      <c r="F25" s="4"/>
      <c r="G25" s="4"/>
      <c r="H25" s="4"/>
    </row>
    <row r="26" spans="2:23" s="50" customFormat="1" ht="12.75">
      <c r="B26" s="44"/>
      <c r="C26" s="45"/>
      <c r="D26" s="45"/>
      <c r="E26" s="46"/>
      <c r="F26" s="544" t="s">
        <v>248</v>
      </c>
      <c r="G26" s="545"/>
      <c r="H26" s="47" t="s">
        <v>4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</row>
    <row r="27" spans="2:8" s="6" customFormat="1" ht="12.75">
      <c r="B27" s="12"/>
      <c r="C27" s="13"/>
      <c r="D27" s="13"/>
      <c r="E27" s="14"/>
      <c r="F27" s="546" t="s">
        <v>5</v>
      </c>
      <c r="G27" s="546" t="s">
        <v>262</v>
      </c>
      <c r="H27" s="546" t="s">
        <v>5</v>
      </c>
    </row>
    <row r="28" spans="2:8" ht="13.5">
      <c r="B28" s="547" t="s">
        <v>249</v>
      </c>
      <c r="C28" s="17"/>
      <c r="D28" s="17"/>
      <c r="E28" s="146"/>
      <c r="F28" s="552"/>
      <c r="G28" s="552">
        <v>2824</v>
      </c>
      <c r="H28" s="530">
        <f>H8*(42428/50272)</f>
        <v>2944.6071769573523</v>
      </c>
    </row>
    <row r="29" spans="2:8" ht="13.5">
      <c r="B29" s="547" t="s">
        <v>250</v>
      </c>
      <c r="C29" s="17"/>
      <c r="D29" s="17"/>
      <c r="E29" s="146"/>
      <c r="F29" s="552"/>
      <c r="G29" s="552">
        <v>3745</v>
      </c>
      <c r="H29" s="530">
        <f>H9*(54329/62140)</f>
        <v>3662.4425651754104</v>
      </c>
    </row>
    <row r="30" spans="2:8" ht="13.5">
      <c r="B30" s="547" t="s">
        <v>251</v>
      </c>
      <c r="C30" s="17"/>
      <c r="D30" s="17"/>
      <c r="E30" s="146"/>
      <c r="F30" s="552"/>
      <c r="G30" s="552">
        <v>1379</v>
      </c>
      <c r="H30" s="530">
        <f>H10*(26241/28099)</f>
        <v>1557.7062528915621</v>
      </c>
    </row>
    <row r="31" spans="2:8" ht="13.5">
      <c r="B31" s="547" t="s">
        <v>252</v>
      </c>
      <c r="C31" s="17"/>
      <c r="D31" s="20"/>
      <c r="E31" s="21"/>
      <c r="F31" s="552"/>
      <c r="G31" s="552"/>
      <c r="H31" s="530">
        <f>H11*(122998/140511)</f>
        <v>430.6781390780793</v>
      </c>
    </row>
    <row r="32" spans="2:8" ht="12.75">
      <c r="B32" s="549" t="s">
        <v>253</v>
      </c>
      <c r="C32" s="27"/>
      <c r="D32" s="549"/>
      <c r="E32" s="28"/>
      <c r="F32" s="530">
        <f>F12*0.8849</f>
        <v>8911.73941</v>
      </c>
      <c r="G32" s="550">
        <f>SUM(G28:G31)</f>
        <v>7948</v>
      </c>
      <c r="H32" s="530">
        <f>SUM(H28:H31)</f>
        <v>8595.434134102405</v>
      </c>
    </row>
    <row r="35" spans="2:8" ht="13.5">
      <c r="B35" s="39" t="s">
        <v>263</v>
      </c>
      <c r="C35" s="3"/>
      <c r="D35" s="3"/>
      <c r="E35" s="3"/>
      <c r="F35" s="4"/>
      <c r="G35" s="4"/>
      <c r="H35" s="4"/>
    </row>
    <row r="36" spans="2:8" ht="13.5">
      <c r="B36" s="41" t="s">
        <v>2</v>
      </c>
      <c r="C36" s="3"/>
      <c r="D36" s="3"/>
      <c r="E36" s="3"/>
      <c r="F36" s="4"/>
      <c r="G36" s="4"/>
      <c r="H36" s="4"/>
    </row>
    <row r="37" spans="2:8" ht="13.5">
      <c r="B37" s="41"/>
      <c r="C37" s="3"/>
      <c r="D37" s="3"/>
      <c r="E37" s="3"/>
      <c r="F37" s="4"/>
      <c r="G37" s="4"/>
      <c r="H37" s="4"/>
    </row>
    <row r="38" spans="2:23" s="50" customFormat="1" ht="12.75">
      <c r="B38" s="44"/>
      <c r="C38" s="45"/>
      <c r="D38" s="45"/>
      <c r="E38" s="46"/>
      <c r="F38" s="544" t="s">
        <v>264</v>
      </c>
      <c r="G38" s="545"/>
      <c r="H38" s="47" t="s">
        <v>4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2:8" s="6" customFormat="1" ht="12.75">
      <c r="B39" s="12"/>
      <c r="C39" s="13"/>
      <c r="D39" s="13"/>
      <c r="E39" s="14"/>
      <c r="F39" s="546" t="s">
        <v>5</v>
      </c>
      <c r="G39" s="546" t="s">
        <v>262</v>
      </c>
      <c r="H39" s="546" t="s">
        <v>5</v>
      </c>
    </row>
    <row r="40" spans="2:8" ht="13.5">
      <c r="B40" s="547" t="s">
        <v>249</v>
      </c>
      <c r="C40" s="17"/>
      <c r="D40" s="17"/>
      <c r="E40" s="146"/>
      <c r="F40" s="548"/>
      <c r="G40" s="548">
        <v>1246</v>
      </c>
      <c r="H40" s="548">
        <f>H8-H28</f>
        <v>544.3928230426477</v>
      </c>
    </row>
    <row r="41" spans="2:8" ht="13.5">
      <c r="B41" s="547" t="s">
        <v>250</v>
      </c>
      <c r="C41" s="17"/>
      <c r="D41" s="17"/>
      <c r="E41" s="146"/>
      <c r="F41" s="548"/>
      <c r="G41" s="548">
        <v>490</v>
      </c>
      <c r="H41" s="548">
        <f>H9-H29</f>
        <v>526.5574348245896</v>
      </c>
    </row>
    <row r="42" spans="2:8" ht="13.5">
      <c r="B42" s="547" t="s">
        <v>251</v>
      </c>
      <c r="C42" s="17"/>
      <c r="D42" s="17"/>
      <c r="E42" s="146"/>
      <c r="F42" s="548"/>
      <c r="G42" s="548">
        <v>112</v>
      </c>
      <c r="H42" s="548">
        <f>H10-H30</f>
        <v>110.29374710843786</v>
      </c>
    </row>
    <row r="43" spans="2:8" ht="13.5">
      <c r="B43" s="547" t="s">
        <v>252</v>
      </c>
      <c r="C43" s="17"/>
      <c r="D43" s="20"/>
      <c r="E43" s="21"/>
      <c r="F43" s="548"/>
      <c r="G43" s="548"/>
      <c r="H43" s="548">
        <f>H11-H31</f>
        <v>61.32186092192069</v>
      </c>
    </row>
    <row r="44" spans="2:8" ht="12.75">
      <c r="B44" s="549" t="s">
        <v>253</v>
      </c>
      <c r="C44" s="27"/>
      <c r="D44" s="549"/>
      <c r="E44" s="28"/>
      <c r="F44" s="530">
        <f>F12-F32</f>
        <v>1159.1605899999995</v>
      </c>
      <c r="G44" s="530">
        <f>SUM(G40:G43)</f>
        <v>1848</v>
      </c>
      <c r="H44" s="530">
        <f>SUM(H40:H43)</f>
        <v>1242.5658658975958</v>
      </c>
    </row>
  </sheetData>
  <printOptions horizontalCentered="1"/>
  <pageMargins left="1.4" right="0.5" top="1" bottom="0.75" header="0.5" footer="0.5"/>
  <pageSetup firstPageNumber="5" useFirstPageNumber="1" fitToHeight="1" fitToWidth="1" horizontalDpi="300" verticalDpi="300" orientation="portrait" r:id="rId1"/>
  <headerFooter alignWithMargins="0">
    <oddHeader>&amp;C&amp;"Times New Roman,Italic"Pacific Gas and Electric Company Energy Efficiency Programs Annual Report - May 2001&amp;"Arial,Regular" 
______________________________________________________________________________________&amp;R
</oddHeader>
    <oddFooter>&amp;C&amp;"Times New Roman,Italic"_____________________________________________________________________________________
&amp;"Times New Roman,Regular"&amp;8 6 -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129"/>
  <sheetViews>
    <sheetView workbookViewId="0" topLeftCell="A1">
      <selection activeCell="D3" sqref="D3"/>
    </sheetView>
  </sheetViews>
  <sheetFormatPr defaultColWidth="9.140625" defaultRowHeight="12.75"/>
  <cols>
    <col min="1" max="1" width="30.140625" style="564" customWidth="1"/>
    <col min="2" max="3" width="16.28125" style="564" customWidth="1"/>
    <col min="4" max="4" width="18.421875" style="564" customWidth="1"/>
    <col min="5" max="5" width="8.28125" style="564" customWidth="1"/>
    <col min="6" max="16384" width="9.7109375" style="564" customWidth="1"/>
  </cols>
  <sheetData>
    <row r="1" spans="1:4" ht="15">
      <c r="A1" s="562" t="s">
        <v>268</v>
      </c>
      <c r="B1" s="563"/>
      <c r="C1" s="563"/>
      <c r="D1" s="563"/>
    </row>
    <row r="2" spans="1:4" ht="15">
      <c r="A2" s="562" t="s">
        <v>269</v>
      </c>
      <c r="B2" s="563"/>
      <c r="C2" s="563"/>
      <c r="D2" s="563"/>
    </row>
    <row r="3" spans="1:4" ht="15">
      <c r="A3" s="562" t="s">
        <v>270</v>
      </c>
      <c r="B3" s="563"/>
      <c r="C3" s="563"/>
      <c r="D3" s="563"/>
    </row>
    <row r="4" spans="1:4" ht="15">
      <c r="A4" s="565" t="s">
        <v>2</v>
      </c>
      <c r="B4" s="563"/>
      <c r="C4" s="563"/>
      <c r="D4" s="563"/>
    </row>
    <row r="5" ht="15">
      <c r="A5" s="566"/>
    </row>
    <row r="6" spans="1:4" ht="15">
      <c r="A6" s="567"/>
      <c r="B6" s="568">
        <v>2000</v>
      </c>
      <c r="C6" s="569"/>
      <c r="D6" s="570">
        <v>2001</v>
      </c>
    </row>
    <row r="7" spans="1:4" ht="15">
      <c r="A7" s="571" t="s">
        <v>271</v>
      </c>
      <c r="B7" s="572" t="s">
        <v>5</v>
      </c>
      <c r="C7" s="570" t="s">
        <v>85</v>
      </c>
      <c r="D7" s="573" t="s">
        <v>5</v>
      </c>
    </row>
    <row r="8" spans="1:4" ht="15">
      <c r="A8" s="574" t="s">
        <v>272</v>
      </c>
      <c r="B8" s="575"/>
      <c r="C8" s="575"/>
      <c r="D8" s="575"/>
    </row>
    <row r="9" spans="1:4" ht="15">
      <c r="A9" s="576" t="s">
        <v>273</v>
      </c>
      <c r="B9" s="577"/>
      <c r="C9" s="578">
        <f aca="true" t="shared" si="0" ref="C9:C15">C53+C95</f>
        <v>172.067</v>
      </c>
      <c r="D9" s="578"/>
    </row>
    <row r="10" spans="1:4" ht="15">
      <c r="A10" s="576" t="s">
        <v>274</v>
      </c>
      <c r="B10" s="577"/>
      <c r="C10" s="578">
        <f t="shared" si="0"/>
        <v>4713.58127</v>
      </c>
      <c r="D10" s="578"/>
    </row>
    <row r="11" spans="1:4" ht="15">
      <c r="A11" s="576" t="s">
        <v>275</v>
      </c>
      <c r="B11" s="577"/>
      <c r="C11" s="578">
        <f t="shared" si="0"/>
        <v>10441.30919</v>
      </c>
      <c r="D11" s="578"/>
    </row>
    <row r="12" spans="1:4" ht="15">
      <c r="A12" s="576" t="s">
        <v>276</v>
      </c>
      <c r="B12" s="577"/>
      <c r="C12" s="578">
        <f t="shared" si="0"/>
        <v>685.51548</v>
      </c>
      <c r="D12" s="578"/>
    </row>
    <row r="13" spans="1:4" ht="15">
      <c r="A13" s="576" t="s">
        <v>277</v>
      </c>
      <c r="B13" s="577"/>
      <c r="C13" s="578">
        <f t="shared" si="0"/>
        <v>1907.135</v>
      </c>
      <c r="D13" s="578"/>
    </row>
    <row r="14" spans="1:4" ht="15">
      <c r="A14" s="576" t="s">
        <v>278</v>
      </c>
      <c r="B14" s="577"/>
      <c r="C14" s="578">
        <f t="shared" si="0"/>
        <v>90.05875</v>
      </c>
      <c r="D14" s="578"/>
    </row>
    <row r="15" spans="1:4" ht="15.75" thickBot="1">
      <c r="A15" s="574" t="s">
        <v>279</v>
      </c>
      <c r="B15" s="579">
        <f>B59+B101</f>
        <v>28314</v>
      </c>
      <c r="C15" s="580">
        <f t="shared" si="0"/>
        <v>18009.66669</v>
      </c>
      <c r="D15" s="580">
        <v>35781</v>
      </c>
    </row>
    <row r="16" spans="1:4" ht="15">
      <c r="A16" s="574" t="s">
        <v>280</v>
      </c>
      <c r="B16" s="581"/>
      <c r="C16" s="582"/>
      <c r="D16" s="582"/>
    </row>
    <row r="17" spans="1:4" ht="15">
      <c r="A17" s="576" t="s">
        <v>281</v>
      </c>
      <c r="B17" s="577">
        <f aca="true" t="shared" si="1" ref="B17:C25">B61+B103</f>
        <v>100</v>
      </c>
      <c r="C17" s="578">
        <f t="shared" si="1"/>
        <v>132.73447000000002</v>
      </c>
      <c r="D17" s="578"/>
    </row>
    <row r="18" spans="1:4" ht="15">
      <c r="A18" s="574" t="s">
        <v>282</v>
      </c>
      <c r="B18" s="577">
        <f t="shared" si="1"/>
        <v>100</v>
      </c>
      <c r="C18" s="578">
        <f t="shared" si="1"/>
        <v>132.73447000000002</v>
      </c>
      <c r="D18" s="578"/>
    </row>
    <row r="19" spans="1:4" ht="15">
      <c r="A19" s="574" t="s">
        <v>283</v>
      </c>
      <c r="B19" s="577">
        <f t="shared" si="1"/>
        <v>0</v>
      </c>
      <c r="C19" s="578">
        <f t="shared" si="1"/>
        <v>192.69299999999998</v>
      </c>
      <c r="D19" s="578"/>
    </row>
    <row r="20" spans="1:4" ht="15">
      <c r="A20" s="574" t="s">
        <v>284</v>
      </c>
      <c r="B20" s="577">
        <f t="shared" si="1"/>
        <v>0</v>
      </c>
      <c r="C20" s="578">
        <f t="shared" si="1"/>
        <v>2435.884</v>
      </c>
      <c r="D20" s="578"/>
    </row>
    <row r="21" spans="1:4" ht="15">
      <c r="A21" s="574" t="s">
        <v>285</v>
      </c>
      <c r="B21" s="577">
        <f t="shared" si="1"/>
        <v>0</v>
      </c>
      <c r="C21" s="578">
        <f t="shared" si="1"/>
        <v>0</v>
      </c>
      <c r="D21" s="578"/>
    </row>
    <row r="22" spans="1:4" ht="15.75">
      <c r="A22" s="574" t="s">
        <v>286</v>
      </c>
      <c r="B22" s="577">
        <f t="shared" si="1"/>
        <v>1082</v>
      </c>
      <c r="C22" s="578">
        <f t="shared" si="1"/>
        <v>43.580330000000004</v>
      </c>
      <c r="D22" s="578"/>
    </row>
    <row r="23" spans="1:4" ht="15.75">
      <c r="A23" s="574" t="s">
        <v>287</v>
      </c>
      <c r="B23" s="577">
        <f t="shared" si="1"/>
        <v>160</v>
      </c>
      <c r="C23" s="578">
        <f t="shared" si="1"/>
        <v>261.96901</v>
      </c>
      <c r="D23" s="578">
        <v>160</v>
      </c>
    </row>
    <row r="24" spans="1:4" ht="15.75">
      <c r="A24" s="574" t="s">
        <v>288</v>
      </c>
      <c r="B24" s="577">
        <f t="shared" si="1"/>
        <v>0</v>
      </c>
      <c r="C24" s="578">
        <f t="shared" si="1"/>
        <v>2349.032</v>
      </c>
      <c r="D24" s="578"/>
    </row>
    <row r="25" spans="1:4" ht="16.5" thickBot="1">
      <c r="A25" s="574" t="s">
        <v>289</v>
      </c>
      <c r="B25" s="579">
        <f t="shared" si="1"/>
        <v>0</v>
      </c>
      <c r="C25" s="580">
        <f t="shared" si="1"/>
        <v>1707.443</v>
      </c>
      <c r="D25" s="580"/>
    </row>
    <row r="26" spans="1:4" ht="15.75">
      <c r="A26" s="574" t="s">
        <v>290</v>
      </c>
      <c r="B26" s="581"/>
      <c r="C26" s="582"/>
      <c r="D26" s="582"/>
    </row>
    <row r="27" spans="1:4" ht="15.75">
      <c r="A27" s="576" t="s">
        <v>291</v>
      </c>
      <c r="B27" s="577">
        <f aca="true" t="shared" si="2" ref="B27:C31">B71+B113</f>
        <v>15</v>
      </c>
      <c r="C27" s="578">
        <f t="shared" si="2"/>
        <v>3.018</v>
      </c>
      <c r="D27" s="578">
        <v>15</v>
      </c>
    </row>
    <row r="28" spans="1:4" ht="15">
      <c r="A28" s="576" t="s">
        <v>292</v>
      </c>
      <c r="B28" s="577">
        <f t="shared" si="2"/>
        <v>26</v>
      </c>
      <c r="C28" s="578">
        <f t="shared" si="2"/>
        <v>27.533</v>
      </c>
      <c r="D28" s="578">
        <v>26</v>
      </c>
    </row>
    <row r="29" spans="1:4" ht="15">
      <c r="A29" s="576" t="s">
        <v>292</v>
      </c>
      <c r="B29" s="577">
        <f t="shared" si="2"/>
        <v>28</v>
      </c>
      <c r="C29" s="578">
        <f t="shared" si="2"/>
        <v>4.555</v>
      </c>
      <c r="D29" s="578">
        <v>18</v>
      </c>
    </row>
    <row r="30" spans="1:4" ht="15">
      <c r="A30" s="576" t="s">
        <v>293</v>
      </c>
      <c r="B30" s="577">
        <f t="shared" si="2"/>
        <v>53</v>
      </c>
      <c r="C30" s="578">
        <f t="shared" si="2"/>
        <v>43.0392</v>
      </c>
      <c r="D30" s="578">
        <v>35</v>
      </c>
    </row>
    <row r="31" spans="1:4" ht="15">
      <c r="A31" s="574" t="s">
        <v>294</v>
      </c>
      <c r="B31" s="577">
        <f t="shared" si="2"/>
        <v>122</v>
      </c>
      <c r="C31" s="578">
        <f t="shared" si="2"/>
        <v>78.1452</v>
      </c>
      <c r="D31" s="578">
        <f>SUM(D27:D30)</f>
        <v>94</v>
      </c>
    </row>
    <row r="32" spans="1:4" ht="17.25" thickBot="1">
      <c r="A32" s="574" t="s">
        <v>334</v>
      </c>
      <c r="B32" s="579"/>
      <c r="C32" s="580">
        <v>820</v>
      </c>
      <c r="D32" s="583"/>
    </row>
    <row r="33" spans="1:4" ht="15">
      <c r="A33" s="584"/>
      <c r="B33" s="581"/>
      <c r="C33" s="582"/>
      <c r="D33" s="581"/>
    </row>
    <row r="34" spans="1:4" ht="15">
      <c r="A34" s="574" t="s">
        <v>295</v>
      </c>
      <c r="B34" s="577">
        <f>B15+B18+B19+B20+B21+B22+B23+B24+B25+B31+B32</f>
        <v>29778</v>
      </c>
      <c r="C34" s="577">
        <f>C15+C18+C19+C20+C21+C22+C23+C24+C25+C31+C32</f>
        <v>26031.147699999998</v>
      </c>
      <c r="D34" s="577">
        <f>D15+D18+D19+D20+D21+D22+D23+D24+D25+D31+D32</f>
        <v>36035</v>
      </c>
    </row>
    <row r="35" spans="1:4" ht="15">
      <c r="A35" s="585"/>
      <c r="B35" s="586"/>
      <c r="C35" s="586"/>
      <c r="D35" s="586"/>
    </row>
    <row r="36" ht="13.5" customHeight="1">
      <c r="A36" s="587" t="s">
        <v>296</v>
      </c>
    </row>
    <row r="37" ht="13.5" customHeight="1">
      <c r="A37" s="588" t="s">
        <v>297</v>
      </c>
    </row>
    <row r="38" ht="13.5" customHeight="1">
      <c r="A38" s="588" t="s">
        <v>298</v>
      </c>
    </row>
    <row r="39" ht="13.5" customHeight="1">
      <c r="A39" s="589" t="s">
        <v>299</v>
      </c>
    </row>
    <row r="40" ht="13.5" customHeight="1">
      <c r="A40" s="589" t="s">
        <v>300</v>
      </c>
    </row>
    <row r="41" ht="13.5" customHeight="1">
      <c r="A41" s="589" t="s">
        <v>301</v>
      </c>
    </row>
    <row r="42" ht="13.5" customHeight="1">
      <c r="A42" s="589" t="s">
        <v>302</v>
      </c>
    </row>
    <row r="43" ht="13.5" customHeight="1">
      <c r="A43" s="589" t="s">
        <v>303</v>
      </c>
    </row>
    <row r="44" ht="15">
      <c r="A44" s="589"/>
    </row>
    <row r="45" spans="1:4" ht="15">
      <c r="A45" s="562" t="s">
        <v>268</v>
      </c>
      <c r="B45" s="590"/>
      <c r="C45" s="590"/>
      <c r="D45" s="590"/>
    </row>
    <row r="46" spans="1:4" ht="15">
      <c r="A46" s="562" t="s">
        <v>269</v>
      </c>
      <c r="B46" s="563"/>
      <c r="C46" s="563"/>
      <c r="D46" s="563"/>
    </row>
    <row r="47" spans="1:4" ht="15">
      <c r="A47" s="562" t="s">
        <v>304</v>
      </c>
      <c r="B47" s="563"/>
      <c r="C47" s="563"/>
      <c r="D47" s="563"/>
    </row>
    <row r="48" spans="1:4" ht="15">
      <c r="A48" s="565" t="s">
        <v>2</v>
      </c>
      <c r="B48" s="563"/>
      <c r="C48" s="563"/>
      <c r="D48" s="563"/>
    </row>
    <row r="49" ht="15">
      <c r="A49" s="566"/>
    </row>
    <row r="50" spans="2:4" ht="15">
      <c r="B50" s="568">
        <v>2000</v>
      </c>
      <c r="C50" s="569"/>
      <c r="D50" s="570">
        <v>2001</v>
      </c>
    </row>
    <row r="51" spans="1:4" ht="15">
      <c r="A51" s="571" t="s">
        <v>271</v>
      </c>
      <c r="B51" s="572" t="s">
        <v>5</v>
      </c>
      <c r="C51" s="570" t="s">
        <v>85</v>
      </c>
      <c r="D51" s="573" t="s">
        <v>5</v>
      </c>
    </row>
    <row r="52" spans="1:4" ht="15">
      <c r="A52" s="574" t="s">
        <v>272</v>
      </c>
      <c r="B52" s="575"/>
      <c r="C52" s="575"/>
      <c r="D52" s="575"/>
    </row>
    <row r="53" spans="1:4" ht="15">
      <c r="A53" s="576" t="s">
        <v>273</v>
      </c>
      <c r="B53" s="577"/>
      <c r="C53" s="578">
        <f>'[1]RRM Table'!J3/1000</f>
        <v>0</v>
      </c>
      <c r="D53" s="577"/>
    </row>
    <row r="54" spans="1:4" ht="15">
      <c r="A54" s="576" t="s">
        <v>274</v>
      </c>
      <c r="B54" s="577"/>
      <c r="C54" s="578">
        <f>'[1]RRM Table'!J4/1000</f>
        <v>4713.58127</v>
      </c>
      <c r="D54" s="577"/>
    </row>
    <row r="55" spans="1:4" ht="15">
      <c r="A55" s="576" t="s">
        <v>275</v>
      </c>
      <c r="B55" s="577"/>
      <c r="C55" s="578">
        <f>'[1]RRM Table'!J5/1000</f>
        <v>4385.3498598</v>
      </c>
      <c r="D55" s="577"/>
    </row>
    <row r="56" spans="1:4" ht="15">
      <c r="A56" s="576" t="s">
        <v>276</v>
      </c>
      <c r="B56" s="577"/>
      <c r="C56" s="578">
        <f>'[1]RRM Table'!J6/1000</f>
        <v>377.033514</v>
      </c>
      <c r="D56" s="577"/>
    </row>
    <row r="57" spans="1:4" ht="15">
      <c r="A57" s="576" t="s">
        <v>277</v>
      </c>
      <c r="B57" s="577"/>
      <c r="C57" s="578">
        <f>'[1]RRM Table'!J7/1000</f>
        <v>1048.92425</v>
      </c>
      <c r="D57" s="577"/>
    </row>
    <row r="58" spans="1:4" ht="15">
      <c r="A58" s="576" t="s">
        <v>278</v>
      </c>
      <c r="B58" s="577"/>
      <c r="C58" s="578">
        <f>'[1]RRM Table'!J8/1000</f>
        <v>39.64328</v>
      </c>
      <c r="D58" s="577"/>
    </row>
    <row r="59" spans="1:4" ht="15.75" thickBot="1">
      <c r="A59" s="574" t="s">
        <v>279</v>
      </c>
      <c r="B59" s="580">
        <v>17485</v>
      </c>
      <c r="C59" s="580">
        <f>SUM(C53:C58)</f>
        <v>10564.5321738</v>
      </c>
      <c r="D59" s="580">
        <v>16203</v>
      </c>
    </row>
    <row r="60" spans="1:4" ht="15">
      <c r="A60" s="574" t="s">
        <v>280</v>
      </c>
      <c r="B60" s="581"/>
      <c r="C60" s="582"/>
      <c r="D60" s="581"/>
    </row>
    <row r="61" spans="1:4" ht="15">
      <c r="A61" s="576" t="s">
        <v>281</v>
      </c>
      <c r="B61" s="577">
        <v>62</v>
      </c>
      <c r="C61" s="578">
        <f>'[1]RRM Table'!J11/1000</f>
        <v>56.77456</v>
      </c>
      <c r="D61" s="577"/>
    </row>
    <row r="62" spans="1:4" ht="15">
      <c r="A62" s="574" t="s">
        <v>282</v>
      </c>
      <c r="B62" s="577">
        <v>62</v>
      </c>
      <c r="C62" s="578">
        <f>'[1]RRM Table'!J12/1000</f>
        <v>56.77456</v>
      </c>
      <c r="D62" s="577"/>
    </row>
    <row r="63" spans="1:4" ht="15">
      <c r="A63" s="574" t="s">
        <v>283</v>
      </c>
      <c r="B63" s="577"/>
      <c r="C63" s="578">
        <f>'[1]RRM Table'!J13/1000</f>
        <v>91.99034861776887</v>
      </c>
      <c r="D63" s="577"/>
    </row>
    <row r="64" spans="1:4" ht="15">
      <c r="A64" s="574" t="s">
        <v>284</v>
      </c>
      <c r="B64" s="577"/>
      <c r="C64" s="578">
        <f>'[1]RRM Table'!J14/1000</f>
        <v>1093.309</v>
      </c>
      <c r="D64" s="577"/>
    </row>
    <row r="65" spans="1:4" ht="15">
      <c r="A65" s="574" t="s">
        <v>285</v>
      </c>
      <c r="B65" s="577"/>
      <c r="C65" s="578">
        <f>'[1]RRM Table'!J15/1000</f>
        <v>0</v>
      </c>
      <c r="D65" s="577"/>
    </row>
    <row r="66" spans="1:4" ht="15.75">
      <c r="A66" s="574" t="s">
        <v>286</v>
      </c>
      <c r="B66" s="577">
        <v>672</v>
      </c>
      <c r="C66" s="578">
        <f>'[1]RRM Table'!J16/1000</f>
        <v>19.98285</v>
      </c>
      <c r="D66" s="577"/>
    </row>
    <row r="67" spans="1:4" ht="15.75">
      <c r="A67" s="574" t="s">
        <v>287</v>
      </c>
      <c r="B67" s="577">
        <v>99</v>
      </c>
      <c r="C67" s="578">
        <f>'[1]RRM Table'!J17/1000</f>
        <v>127.90935</v>
      </c>
      <c r="D67" s="577">
        <v>72</v>
      </c>
    </row>
    <row r="68" spans="1:4" ht="18">
      <c r="A68" s="574" t="s">
        <v>335</v>
      </c>
      <c r="B68" s="577"/>
      <c r="C68" s="578">
        <f>'[1]RRM Table'!J18/1000</f>
        <v>1113.05</v>
      </c>
      <c r="D68" s="577"/>
    </row>
    <row r="69" spans="1:4" ht="16.5" thickBot="1">
      <c r="A69" s="574" t="s">
        <v>289</v>
      </c>
      <c r="B69" s="579"/>
      <c r="C69" s="580">
        <f>'[1]RRM Table'!J19/1000</f>
        <v>0</v>
      </c>
      <c r="D69" s="583"/>
    </row>
    <row r="70" spans="1:4" ht="15">
      <c r="A70" s="574" t="s">
        <v>290</v>
      </c>
      <c r="B70" s="581"/>
      <c r="C70" s="582"/>
      <c r="D70" s="581"/>
    </row>
    <row r="71" spans="1:4" ht="15">
      <c r="A71" s="576" t="s">
        <v>291</v>
      </c>
      <c r="B71" s="577">
        <v>9</v>
      </c>
      <c r="C71" s="578">
        <f>'[1]RRM Table'!J21/1000</f>
        <v>1.858</v>
      </c>
      <c r="D71" s="577">
        <v>6.6</v>
      </c>
    </row>
    <row r="72" spans="1:4" ht="15">
      <c r="A72" s="576" t="s">
        <v>292</v>
      </c>
      <c r="B72" s="577">
        <v>16</v>
      </c>
      <c r="C72" s="578">
        <f>'[1]RRM Table'!J22/1000</f>
        <v>14.518</v>
      </c>
      <c r="D72" s="577">
        <v>12</v>
      </c>
    </row>
    <row r="73" spans="1:4" ht="15">
      <c r="A73" s="576" t="s">
        <v>292</v>
      </c>
      <c r="B73" s="577">
        <v>17</v>
      </c>
      <c r="C73" s="578">
        <f>'[1]RRM Table'!J23/1000</f>
        <v>2.483</v>
      </c>
      <c r="D73" s="577">
        <v>8</v>
      </c>
    </row>
    <row r="74" spans="1:4" ht="15">
      <c r="A74" s="576" t="s">
        <v>293</v>
      </c>
      <c r="B74" s="577">
        <v>33</v>
      </c>
      <c r="C74" s="578">
        <f>'[1]RRM Table'!J24/1000</f>
        <v>22.96537</v>
      </c>
      <c r="D74" s="577">
        <v>16</v>
      </c>
    </row>
    <row r="75" spans="1:4" ht="15">
      <c r="A75" s="574" t="s">
        <v>294</v>
      </c>
      <c r="B75" s="577">
        <f>SUM(B71:B74)</f>
        <v>75</v>
      </c>
      <c r="C75" s="578">
        <f>SUM(C71:C74)</f>
        <v>41.82437</v>
      </c>
      <c r="D75" s="577">
        <f>SUM(D71:D74)</f>
        <v>42.6</v>
      </c>
    </row>
    <row r="76" spans="1:4" ht="17.25" thickBot="1">
      <c r="A76" s="574" t="s">
        <v>336</v>
      </c>
      <c r="B76" s="579"/>
      <c r="C76" s="580">
        <v>427</v>
      </c>
      <c r="D76" s="583"/>
    </row>
    <row r="77" spans="1:4" ht="15">
      <c r="A77" s="584"/>
      <c r="B77" s="581"/>
      <c r="C77" s="582"/>
      <c r="D77" s="581"/>
    </row>
    <row r="78" spans="1:4" ht="15">
      <c r="A78" s="574" t="s">
        <v>295</v>
      </c>
      <c r="B78" s="578">
        <f>B59+B62+B63+B64+B65+B66+B67+B68+B75+B76</f>
        <v>18393</v>
      </c>
      <c r="C78" s="578">
        <f>C59+C62+C63+C64+C65+C66+C67+C68+C75+C76</f>
        <v>13536.372652417767</v>
      </c>
      <c r="D78" s="578">
        <f>D59+D62+D63+D64+D65+D66+D67+D68+D75+D76</f>
        <v>16317.6</v>
      </c>
    </row>
    <row r="79" spans="2:4" s="589" customFormat="1" ht="13.5" customHeight="1">
      <c r="B79" s="591"/>
      <c r="C79" s="592"/>
      <c r="D79" s="591"/>
    </row>
    <row r="80" s="589" customFormat="1" ht="13.5" customHeight="1">
      <c r="A80" s="589" t="s">
        <v>296</v>
      </c>
    </row>
    <row r="81" ht="13.5" customHeight="1">
      <c r="A81" s="588" t="s">
        <v>297</v>
      </c>
    </row>
    <row r="82" ht="13.5" customHeight="1">
      <c r="A82" s="588" t="s">
        <v>298</v>
      </c>
    </row>
    <row r="83" ht="13.5" customHeight="1">
      <c r="A83" s="589" t="s">
        <v>299</v>
      </c>
    </row>
    <row r="84" ht="13.5" customHeight="1">
      <c r="A84" s="589" t="s">
        <v>300</v>
      </c>
    </row>
    <row r="85" s="589" customFormat="1" ht="13.5" customHeight="1">
      <c r="A85" s="589" t="s">
        <v>301</v>
      </c>
    </row>
    <row r="86" s="589" customFormat="1" ht="13.5" customHeight="1">
      <c r="A86" s="589" t="s">
        <v>305</v>
      </c>
    </row>
    <row r="87" spans="1:4" ht="15">
      <c r="A87" s="562" t="s">
        <v>268</v>
      </c>
      <c r="B87" s="563"/>
      <c r="C87" s="563"/>
      <c r="D87" s="563"/>
    </row>
    <row r="88" spans="1:4" ht="15">
      <c r="A88" s="562" t="s">
        <v>269</v>
      </c>
      <c r="B88" s="563"/>
      <c r="C88" s="563"/>
      <c r="D88" s="563"/>
    </row>
    <row r="89" spans="1:4" ht="15">
      <c r="A89" s="562" t="s">
        <v>306</v>
      </c>
      <c r="B89" s="563"/>
      <c r="C89" s="563"/>
      <c r="D89" s="563"/>
    </row>
    <row r="90" spans="1:4" ht="15">
      <c r="A90" s="565" t="s">
        <v>2</v>
      </c>
      <c r="B90" s="563"/>
      <c r="C90" s="563"/>
      <c r="D90" s="563"/>
    </row>
    <row r="91" ht="15">
      <c r="A91" s="566"/>
    </row>
    <row r="92" spans="1:4" ht="15">
      <c r="A92" s="567"/>
      <c r="B92" s="568">
        <v>2000</v>
      </c>
      <c r="C92" s="569"/>
      <c r="D92" s="570">
        <v>2001</v>
      </c>
    </row>
    <row r="93" spans="1:4" ht="15">
      <c r="A93" s="571" t="s">
        <v>271</v>
      </c>
      <c r="B93" s="572" t="s">
        <v>5</v>
      </c>
      <c r="C93" s="570" t="s">
        <v>85</v>
      </c>
      <c r="D93" s="573" t="s">
        <v>5</v>
      </c>
    </row>
    <row r="94" spans="1:4" ht="15">
      <c r="A94" s="574" t="s">
        <v>272</v>
      </c>
      <c r="B94" s="575"/>
      <c r="C94" s="575"/>
      <c r="D94" s="575"/>
    </row>
    <row r="95" spans="1:4" ht="15">
      <c r="A95" s="576" t="s">
        <v>273</v>
      </c>
      <c r="B95" s="577"/>
      <c r="C95" s="578">
        <f>'[1]RRM Table'!R3/1000</f>
        <v>172.067</v>
      </c>
      <c r="D95" s="577"/>
    </row>
    <row r="96" spans="1:4" ht="15">
      <c r="A96" s="576" t="s">
        <v>274</v>
      </c>
      <c r="B96" s="577"/>
      <c r="C96" s="578">
        <f>'[1]RRM Table'!R4/1000</f>
        <v>0</v>
      </c>
      <c r="D96" s="577"/>
    </row>
    <row r="97" spans="1:4" ht="15">
      <c r="A97" s="576" t="s">
        <v>275</v>
      </c>
      <c r="B97" s="577"/>
      <c r="C97" s="578">
        <f>'[1]RRM Table'!R5/1000</f>
        <v>6055.959330199999</v>
      </c>
      <c r="D97" s="577"/>
    </row>
    <row r="98" spans="1:4" ht="15">
      <c r="A98" s="576" t="s">
        <v>276</v>
      </c>
      <c r="B98" s="577"/>
      <c r="C98" s="578">
        <f>'[1]RRM Table'!R6/1000</f>
        <v>308.481966</v>
      </c>
      <c r="D98" s="577"/>
    </row>
    <row r="99" spans="1:4" ht="15">
      <c r="A99" s="576" t="s">
        <v>277</v>
      </c>
      <c r="B99" s="577"/>
      <c r="C99" s="578">
        <f>'[1]RRM Table'!R7/1000</f>
        <v>858.21075</v>
      </c>
      <c r="D99" s="577"/>
    </row>
    <row r="100" spans="1:4" ht="15">
      <c r="A100" s="576" t="s">
        <v>278</v>
      </c>
      <c r="B100" s="577"/>
      <c r="C100" s="578">
        <f>'[1]RRM Table'!R8/1000</f>
        <v>50.41547</v>
      </c>
      <c r="D100" s="577"/>
    </row>
    <row r="101" spans="1:4" ht="15.75" thickBot="1">
      <c r="A101" s="574" t="s">
        <v>279</v>
      </c>
      <c r="B101" s="579">
        <v>10829</v>
      </c>
      <c r="C101" s="580">
        <f>SUM(C94:C100)</f>
        <v>7445.1345162</v>
      </c>
      <c r="D101" s="583">
        <v>19578</v>
      </c>
    </row>
    <row r="102" spans="1:4" ht="15">
      <c r="A102" s="574" t="s">
        <v>280</v>
      </c>
      <c r="B102" s="581"/>
      <c r="C102" s="582"/>
      <c r="D102" s="581"/>
    </row>
    <row r="103" spans="1:4" ht="15">
      <c r="A103" s="576" t="s">
        <v>281</v>
      </c>
      <c r="B103" s="577">
        <v>38</v>
      </c>
      <c r="C103" s="578">
        <f>'[1]RRM Table'!R11/1000</f>
        <v>75.95991000000001</v>
      </c>
      <c r="D103" s="577"/>
    </row>
    <row r="104" spans="1:4" ht="15">
      <c r="A104" s="574" t="s">
        <v>282</v>
      </c>
      <c r="B104" s="577">
        <v>38</v>
      </c>
      <c r="C104" s="578">
        <f>'[1]RRM Table'!R12/1000</f>
        <v>75.95991000000001</v>
      </c>
      <c r="D104" s="577"/>
    </row>
    <row r="105" spans="1:4" ht="15">
      <c r="A105" s="574" t="s">
        <v>283</v>
      </c>
      <c r="B105" s="577"/>
      <c r="C105" s="593">
        <f>'[1]RRM Table'!R13/1000</f>
        <v>100.70265138223112</v>
      </c>
      <c r="D105" s="577"/>
    </row>
    <row r="106" spans="1:4" ht="15">
      <c r="A106" s="574" t="s">
        <v>284</v>
      </c>
      <c r="B106" s="577"/>
      <c r="C106" s="578">
        <f>'[1]RRM Table'!R14/1000</f>
        <v>1342.575</v>
      </c>
      <c r="D106" s="577"/>
    </row>
    <row r="107" spans="1:4" ht="15">
      <c r="A107" s="574" t="s">
        <v>285</v>
      </c>
      <c r="B107" s="577"/>
      <c r="C107" s="578">
        <f>'[1]RRM Table'!R15/1000</f>
        <v>0</v>
      </c>
      <c r="D107" s="577"/>
    </row>
    <row r="108" spans="1:4" ht="15.75">
      <c r="A108" s="574" t="s">
        <v>286</v>
      </c>
      <c r="B108" s="577">
        <v>410</v>
      </c>
      <c r="C108" s="578">
        <f>'[1]RRM Table'!R16/1000</f>
        <v>23.59748</v>
      </c>
      <c r="D108" s="577"/>
    </row>
    <row r="109" spans="1:4" ht="15.75">
      <c r="A109" s="574" t="s">
        <v>287</v>
      </c>
      <c r="B109" s="577">
        <v>61</v>
      </c>
      <c r="C109" s="578">
        <f>'[1]RRM Table'!R17/1000</f>
        <v>134.05966</v>
      </c>
      <c r="D109" s="577">
        <v>88</v>
      </c>
    </row>
    <row r="110" spans="1:4" ht="16.5">
      <c r="A110" s="574" t="s">
        <v>335</v>
      </c>
      <c r="B110" s="577"/>
      <c r="C110" s="578">
        <f>'[1]RRM Table'!R18/1000</f>
        <v>1235.982</v>
      </c>
      <c r="D110" s="577"/>
    </row>
    <row r="111" spans="1:4" ht="17.25" thickBot="1">
      <c r="A111" s="574" t="s">
        <v>337</v>
      </c>
      <c r="B111" s="579"/>
      <c r="C111" s="580">
        <f>'[1]RRM Table'!R19/1000</f>
        <v>1707.443</v>
      </c>
      <c r="D111" s="583"/>
    </row>
    <row r="112" spans="1:4" ht="15">
      <c r="A112" s="574" t="s">
        <v>290</v>
      </c>
      <c r="B112" s="581"/>
      <c r="C112" s="582"/>
      <c r="D112" s="581"/>
    </row>
    <row r="113" spans="1:4" ht="15">
      <c r="A113" s="576" t="s">
        <v>291</v>
      </c>
      <c r="B113" s="577">
        <v>6</v>
      </c>
      <c r="C113" s="578">
        <f>'[1]RRM Table'!R21/1000</f>
        <v>1.16</v>
      </c>
      <c r="D113" s="577">
        <v>8</v>
      </c>
    </row>
    <row r="114" spans="1:4" ht="15">
      <c r="A114" s="576" t="s">
        <v>292</v>
      </c>
      <c r="B114" s="577">
        <v>10</v>
      </c>
      <c r="C114" s="578">
        <f>'[1]RRM Table'!R22/1000</f>
        <v>13.015</v>
      </c>
      <c r="D114" s="577">
        <v>15</v>
      </c>
    </row>
    <row r="115" spans="1:4" ht="15">
      <c r="A115" s="576" t="s">
        <v>292</v>
      </c>
      <c r="B115" s="577">
        <v>11</v>
      </c>
      <c r="C115" s="578">
        <f>'[1]RRM Table'!R23/1000</f>
        <v>2.072</v>
      </c>
      <c r="D115" s="577">
        <v>10</v>
      </c>
    </row>
    <row r="116" spans="1:4" ht="15">
      <c r="A116" s="576" t="s">
        <v>293</v>
      </c>
      <c r="B116" s="577">
        <v>20</v>
      </c>
      <c r="C116" s="578">
        <f>'[1]RRM Table'!R24/1000</f>
        <v>20.07383</v>
      </c>
      <c r="D116" s="577">
        <v>20</v>
      </c>
    </row>
    <row r="117" spans="1:4" ht="15">
      <c r="A117" s="574" t="s">
        <v>294</v>
      </c>
      <c r="B117" s="577">
        <f>SUM(B113:B116)</f>
        <v>47</v>
      </c>
      <c r="C117" s="578">
        <f>SUM(C113:C116)</f>
        <v>36.32083</v>
      </c>
      <c r="D117" s="577">
        <f>SUM(D113:D116)</f>
        <v>53</v>
      </c>
    </row>
    <row r="118" spans="1:4" ht="17.25" thickBot="1">
      <c r="A118" s="574" t="s">
        <v>338</v>
      </c>
      <c r="B118" s="579"/>
      <c r="C118" s="583">
        <v>394</v>
      </c>
      <c r="D118" s="583"/>
    </row>
    <row r="119" spans="1:4" ht="15">
      <c r="A119" s="584"/>
      <c r="B119" s="581"/>
      <c r="C119" s="581"/>
      <c r="D119" s="581"/>
    </row>
    <row r="120" spans="1:4" ht="15">
      <c r="A120" s="574" t="s">
        <v>295</v>
      </c>
      <c r="B120" s="577">
        <f>B101+B104+B105+B106+B107+B108+B109+B110+B111+B117+B118</f>
        <v>11385</v>
      </c>
      <c r="C120" s="578">
        <f>C101+C104+C105+C106+C107+C108+C109+C110+C111+C117+C118</f>
        <v>12495.775047582232</v>
      </c>
      <c r="D120" s="577">
        <f>D101+D104+D105+D106+D107+D108+D109+D110+D111+D117+D118</f>
        <v>19719</v>
      </c>
    </row>
    <row r="121" spans="1:4" ht="13.5" customHeight="1">
      <c r="A121" s="585"/>
      <c r="B121" s="586"/>
      <c r="C121" s="594"/>
      <c r="D121" s="586"/>
    </row>
    <row r="122" s="589" customFormat="1" ht="13.5" customHeight="1">
      <c r="A122" s="595" t="s">
        <v>296</v>
      </c>
    </row>
    <row r="123" ht="13.5" customHeight="1">
      <c r="A123" s="588" t="s">
        <v>297</v>
      </c>
    </row>
    <row r="124" ht="13.5" customHeight="1">
      <c r="A124" s="588" t="s">
        <v>298</v>
      </c>
    </row>
    <row r="125" ht="13.5" customHeight="1">
      <c r="A125" s="589" t="s">
        <v>299</v>
      </c>
    </row>
    <row r="126" ht="13.5" customHeight="1">
      <c r="A126" s="589" t="s">
        <v>300</v>
      </c>
    </row>
    <row r="127" s="589" customFormat="1" ht="13.5" customHeight="1">
      <c r="A127" s="596" t="s">
        <v>307</v>
      </c>
    </row>
    <row r="128" s="589" customFormat="1" ht="13.5" customHeight="1">
      <c r="A128" s="589" t="s">
        <v>302</v>
      </c>
    </row>
    <row r="129" ht="13.5" customHeight="1">
      <c r="A129" s="589" t="s">
        <v>303</v>
      </c>
    </row>
  </sheetData>
  <mergeCells count="3">
    <mergeCell ref="B6:C6"/>
    <mergeCell ref="B50:C50"/>
    <mergeCell ref="B92:C92"/>
  </mergeCells>
  <printOptions horizontalCentered="1"/>
  <pageMargins left="1" right="0.75" top="1" bottom="1" header="0.5" footer="0.5"/>
  <pageSetup firstPageNumber="8" useFirstPageNumber="1" horizontalDpi="300" verticalDpi="300" orientation="portrait" r:id="rId2"/>
  <headerFooter alignWithMargins="0">
    <oddHeader>&amp;C&amp;"Times New Roman,Italic"&amp;10Pacific Gas and Electric Company Energy Efficiency Programs Annual Report - May 2001
_______________________________________________________________________________________</oddHeader>
    <oddFooter>&amp;C________________________________________________________________________________
&amp;8 7 - 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D3" sqref="D3"/>
    </sheetView>
  </sheetViews>
  <sheetFormatPr defaultColWidth="9.140625" defaultRowHeight="12.75"/>
  <cols>
    <col min="1" max="1" width="20.7109375" style="599" customWidth="1"/>
    <col min="2" max="3" width="18.421875" style="599" customWidth="1"/>
    <col min="4" max="16384" width="10.00390625" style="599" customWidth="1"/>
  </cols>
  <sheetData>
    <row r="1" spans="1:3" ht="15">
      <c r="A1" s="597" t="s">
        <v>308</v>
      </c>
      <c r="B1" s="598"/>
      <c r="C1" s="598"/>
    </row>
    <row r="2" spans="1:3" ht="15">
      <c r="A2" s="597" t="s">
        <v>309</v>
      </c>
      <c r="B2" s="598"/>
      <c r="C2" s="598"/>
    </row>
    <row r="3" spans="1:3" ht="15">
      <c r="A3" s="598"/>
      <c r="B3" s="598"/>
      <c r="C3" s="598"/>
    </row>
    <row r="4" spans="1:3" ht="15">
      <c r="A4" s="597" t="s">
        <v>310</v>
      </c>
      <c r="B4" s="598"/>
      <c r="C4" s="598"/>
    </row>
    <row r="5" spans="1:3" ht="15">
      <c r="A5" s="597"/>
      <c r="B5" s="598"/>
      <c r="C5" s="598"/>
    </row>
    <row r="6" spans="1:3" ht="15">
      <c r="A6" s="600"/>
      <c r="B6" s="601" t="s">
        <v>3</v>
      </c>
      <c r="C6" s="601" t="s">
        <v>4</v>
      </c>
    </row>
    <row r="7" spans="1:3" ht="15">
      <c r="A7" s="602"/>
      <c r="B7" s="603" t="s">
        <v>311</v>
      </c>
      <c r="C7" s="603" t="s">
        <v>312</v>
      </c>
    </row>
    <row r="8" spans="1:3" ht="15">
      <c r="A8" s="604" t="s">
        <v>313</v>
      </c>
      <c r="B8" s="605">
        <v>13245.1397422297</v>
      </c>
      <c r="C8" s="605">
        <v>19322</v>
      </c>
    </row>
    <row r="9" spans="1:3" ht="15">
      <c r="A9" s="604" t="s">
        <v>314</v>
      </c>
      <c r="B9" s="605">
        <v>1067.8545910540138</v>
      </c>
      <c r="C9" s="605">
        <v>1258</v>
      </c>
    </row>
    <row r="10" ht="15">
      <c r="A10" s="606"/>
    </row>
  </sheetData>
  <mergeCells count="1">
    <mergeCell ref="A6:A7"/>
  </mergeCells>
  <printOptions horizontalCentered="1"/>
  <pageMargins left="1" right="1" top="1" bottom="1" header="0.5" footer="0.5"/>
  <pageSetup firstPageNumber="11" useFirstPageNumber="1" horizontalDpi="600" verticalDpi="600" orientation="portrait" r:id="rId1"/>
  <headerFooter alignWithMargins="0">
    <oddHeader>&amp;C&amp;"Times New Roman,Italic"&amp;10Pacific Gas and Electric Company Energy Efficiency Programs Annual Report - May 2001
________________________________________________________________________________________</oddHeader>
    <oddFooter>&amp;C_______________________________________________________________________________
&amp;8 7 -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3" sqref="D3"/>
    </sheetView>
  </sheetViews>
  <sheetFormatPr defaultColWidth="10.00390625" defaultRowHeight="12.75"/>
  <cols>
    <col min="1" max="1" width="17.421875" style="599" customWidth="1"/>
    <col min="2" max="7" width="10.421875" style="599" customWidth="1"/>
    <col min="8" max="16384" width="10.00390625" style="599" customWidth="1"/>
  </cols>
  <sheetData>
    <row r="1" spans="1:7" ht="15">
      <c r="A1" s="607" t="s">
        <v>315</v>
      </c>
      <c r="B1" s="608"/>
      <c r="C1" s="608"/>
      <c r="D1" s="608"/>
      <c r="E1" s="608"/>
      <c r="F1" s="608"/>
      <c r="G1" s="608"/>
    </row>
    <row r="2" spans="1:7" ht="15">
      <c r="A2" s="607" t="s">
        <v>316</v>
      </c>
      <c r="B2" s="608"/>
      <c r="C2" s="608"/>
      <c r="D2" s="608"/>
      <c r="E2" s="608"/>
      <c r="F2" s="608"/>
      <c r="G2" s="608"/>
    </row>
    <row r="3" spans="1:7" ht="15">
      <c r="A3" s="607" t="s">
        <v>317</v>
      </c>
      <c r="B3" s="608"/>
      <c r="C3" s="608"/>
      <c r="D3" s="608"/>
      <c r="E3" s="608"/>
      <c r="F3" s="608"/>
      <c r="G3" s="608"/>
    </row>
    <row r="4" spans="1:7" ht="15">
      <c r="A4" s="607"/>
      <c r="B4" s="608"/>
      <c r="C4" s="608"/>
      <c r="D4" s="608"/>
      <c r="E4" s="608"/>
      <c r="F4" s="608"/>
      <c r="G4" s="608"/>
    </row>
    <row r="5" spans="1:7" ht="15">
      <c r="A5" s="609"/>
      <c r="B5" s="610" t="s">
        <v>3</v>
      </c>
      <c r="C5" s="611"/>
      <c r="D5" s="612"/>
      <c r="E5" s="610" t="s">
        <v>4</v>
      </c>
      <c r="F5" s="611"/>
      <c r="G5" s="612"/>
    </row>
    <row r="6" spans="1:7" ht="15">
      <c r="A6" s="609"/>
      <c r="B6" s="613" t="s">
        <v>318</v>
      </c>
      <c r="C6" s="614"/>
      <c r="D6" s="615"/>
      <c r="E6" s="613" t="s">
        <v>319</v>
      </c>
      <c r="F6" s="614"/>
      <c r="G6" s="615"/>
    </row>
    <row r="7" spans="1:7" ht="15">
      <c r="A7" s="616"/>
      <c r="B7" s="617" t="s">
        <v>320</v>
      </c>
      <c r="C7" s="617" t="s">
        <v>321</v>
      </c>
      <c r="D7" s="617" t="s">
        <v>339</v>
      </c>
      <c r="E7" s="617" t="s">
        <v>320</v>
      </c>
      <c r="F7" s="617" t="s">
        <v>321</v>
      </c>
      <c r="G7" s="617" t="s">
        <v>322</v>
      </c>
    </row>
    <row r="8" spans="1:7" ht="33.75" customHeight="1">
      <c r="A8" s="616"/>
      <c r="B8" s="618"/>
      <c r="C8" s="618"/>
      <c r="D8" s="618" t="s">
        <v>323</v>
      </c>
      <c r="E8" s="618"/>
      <c r="F8" s="618"/>
      <c r="G8" s="618" t="s">
        <v>323</v>
      </c>
    </row>
    <row r="9" spans="1:7" ht="16.5">
      <c r="A9" s="619" t="s">
        <v>340</v>
      </c>
      <c r="B9" s="620" t="s">
        <v>324</v>
      </c>
      <c r="C9" s="620" t="s">
        <v>324</v>
      </c>
      <c r="D9" s="620" t="s">
        <v>324</v>
      </c>
      <c r="E9" s="621">
        <v>0.66</v>
      </c>
      <c r="F9" s="621">
        <v>0.66</v>
      </c>
      <c r="G9" s="622">
        <v>1.9</v>
      </c>
    </row>
    <row r="10" spans="1:7" ht="16.5">
      <c r="A10" s="619" t="s">
        <v>341</v>
      </c>
      <c r="B10" s="620" t="s">
        <v>324</v>
      </c>
      <c r="C10" s="620" t="s">
        <v>324</v>
      </c>
      <c r="D10" s="620" t="s">
        <v>324</v>
      </c>
      <c r="E10" s="621">
        <v>0.49</v>
      </c>
      <c r="F10" s="621">
        <v>0.49</v>
      </c>
      <c r="G10" s="622">
        <v>1.9</v>
      </c>
    </row>
    <row r="11" spans="1:7" ht="16.5">
      <c r="A11" s="619" t="s">
        <v>342</v>
      </c>
      <c r="B11" s="622">
        <v>0.3304217968233354</v>
      </c>
      <c r="C11" s="622">
        <v>0.3304217968233354</v>
      </c>
      <c r="D11" s="620">
        <v>0.62</v>
      </c>
      <c r="E11" s="623" t="s">
        <v>324</v>
      </c>
      <c r="F11" s="623" t="s">
        <v>324</v>
      </c>
      <c r="G11" s="623" t="s">
        <v>324</v>
      </c>
    </row>
    <row r="13" ht="15">
      <c r="A13" s="624" t="s">
        <v>325</v>
      </c>
    </row>
    <row r="14" ht="15">
      <c r="A14" s="624" t="s">
        <v>326</v>
      </c>
    </row>
    <row r="15" ht="15">
      <c r="A15" s="624" t="s">
        <v>327</v>
      </c>
    </row>
    <row r="16" ht="15">
      <c r="A16" s="624" t="s">
        <v>328</v>
      </c>
    </row>
  </sheetData>
  <mergeCells count="12">
    <mergeCell ref="E5:G5"/>
    <mergeCell ref="E6:G6"/>
    <mergeCell ref="E7:E8"/>
    <mergeCell ref="F7:F8"/>
    <mergeCell ref="G7:G8"/>
    <mergeCell ref="C7:C8"/>
    <mergeCell ref="B5:D5"/>
    <mergeCell ref="B6:D6"/>
    <mergeCell ref="A5:A6"/>
    <mergeCell ref="A7:A8"/>
    <mergeCell ref="B7:B8"/>
    <mergeCell ref="D7:D8"/>
  </mergeCells>
  <printOptions horizontalCentered="1"/>
  <pageMargins left="1" right="0.75" top="1" bottom="1" header="0.5" footer="0.5"/>
  <pageSetup firstPageNumber="12" useFirstPageNumber="1" horizontalDpi="600" verticalDpi="600" orientation="portrait" r:id="rId1"/>
  <headerFooter alignWithMargins="0">
    <oddHeader>&amp;C&amp;"Times New Roman,Italic"&amp;10Pacific Gas and Electric Company Energy Efficiency Programs Annual Report - May 2001
________________________________________________________________________________________</oddHeader>
    <oddFooter>&amp;C________________________________________________________________________________
&amp;8 7 -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G26" sqref="G26"/>
    </sheetView>
  </sheetViews>
  <sheetFormatPr defaultColWidth="9.140625" defaultRowHeight="12.75"/>
  <cols>
    <col min="1" max="1" width="2.140625" style="279" customWidth="1"/>
    <col min="2" max="2" width="2.7109375" style="253" customWidth="1"/>
    <col min="3" max="3" width="4.00390625" style="253" customWidth="1"/>
    <col min="4" max="4" width="6.7109375" style="253" customWidth="1"/>
    <col min="5" max="5" width="11.7109375" style="253" customWidth="1"/>
    <col min="6" max="6" width="12.140625" style="278" customWidth="1"/>
    <col min="7" max="7" width="14.140625" style="278" bestFit="1" customWidth="1"/>
    <col min="8" max="8" width="12.140625" style="278" customWidth="1"/>
    <col min="9" max="9" width="14.140625" style="278" bestFit="1" customWidth="1"/>
    <col min="10" max="12" width="3.28125" style="253" customWidth="1"/>
    <col min="13" max="16384" width="9.140625" style="253" customWidth="1"/>
  </cols>
  <sheetData>
    <row r="1" spans="1:9" ht="12.75">
      <c r="A1" s="253"/>
      <c r="B1" s="2" t="s">
        <v>114</v>
      </c>
      <c r="C1" s="3"/>
      <c r="D1" s="3"/>
      <c r="E1" s="3"/>
      <c r="F1" s="252"/>
      <c r="G1" s="252"/>
      <c r="H1" s="252"/>
      <c r="I1" s="252"/>
    </row>
    <row r="2" spans="1:9" ht="12.75">
      <c r="A2" s="253"/>
      <c r="B2" s="2" t="s">
        <v>115</v>
      </c>
      <c r="C2" s="3"/>
      <c r="D2" s="3"/>
      <c r="E2" s="3"/>
      <c r="F2" s="252"/>
      <c r="G2" s="252"/>
      <c r="H2" s="252"/>
      <c r="I2" s="252"/>
    </row>
    <row r="3" spans="1:9" ht="12.75">
      <c r="A3" s="253"/>
      <c r="B3" s="2" t="s">
        <v>116</v>
      </c>
      <c r="C3" s="3"/>
      <c r="D3" s="3"/>
      <c r="E3" s="3"/>
      <c r="F3" s="252"/>
      <c r="G3" s="252"/>
      <c r="H3" s="252"/>
      <c r="I3" s="252"/>
    </row>
    <row r="4" spans="1:5" ht="12.75">
      <c r="A4" s="5"/>
      <c r="B4" s="5"/>
      <c r="C4" s="3"/>
      <c r="D4" s="3"/>
      <c r="E4" s="3"/>
    </row>
    <row r="5" spans="1:9" s="11" customFormat="1" ht="15">
      <c r="A5" s="279"/>
      <c r="B5" s="254"/>
      <c r="C5" s="255"/>
      <c r="D5" s="255"/>
      <c r="E5" s="256"/>
      <c r="F5" s="280" t="s">
        <v>140</v>
      </c>
      <c r="G5" s="281"/>
      <c r="H5" s="280" t="s">
        <v>141</v>
      </c>
      <c r="I5" s="282"/>
    </row>
    <row r="6" spans="2:12" s="279" customFormat="1" ht="26.25">
      <c r="B6" s="283"/>
      <c r="C6" s="274"/>
      <c r="D6" s="274"/>
      <c r="E6" s="284"/>
      <c r="F6" s="285" t="s">
        <v>118</v>
      </c>
      <c r="G6" s="285" t="s">
        <v>119</v>
      </c>
      <c r="H6" s="285" t="s">
        <v>118</v>
      </c>
      <c r="I6" s="285" t="s">
        <v>119</v>
      </c>
      <c r="L6" s="286"/>
    </row>
    <row r="7" spans="2:12" s="279" customFormat="1" ht="15">
      <c r="B7" s="283"/>
      <c r="C7" s="274"/>
      <c r="D7" s="274"/>
      <c r="E7" s="284"/>
      <c r="F7" s="287" t="s">
        <v>142</v>
      </c>
      <c r="G7" s="287" t="s">
        <v>142</v>
      </c>
      <c r="H7" s="287" t="s">
        <v>142</v>
      </c>
      <c r="I7" s="287" t="s">
        <v>142</v>
      </c>
      <c r="L7" s="288"/>
    </row>
    <row r="8" spans="2:9" s="279" customFormat="1" ht="12.75">
      <c r="B8" s="289" t="s">
        <v>6</v>
      </c>
      <c r="C8" s="289"/>
      <c r="D8" s="290"/>
      <c r="E8" s="291"/>
      <c r="F8" s="262">
        <v>0.7570660623685653</v>
      </c>
      <c r="G8" s="262">
        <v>0.469402476587362</v>
      </c>
      <c r="H8" s="262">
        <v>2.7677450168044215</v>
      </c>
      <c r="I8" s="262">
        <v>1.2359198638114244</v>
      </c>
    </row>
    <row r="9" spans="1:10" ht="12.75">
      <c r="A9" s="253"/>
      <c r="B9" s="289" t="s">
        <v>7</v>
      </c>
      <c r="C9" s="289"/>
      <c r="D9" s="290"/>
      <c r="E9" s="291"/>
      <c r="F9" s="262">
        <v>2.1540484253994974</v>
      </c>
      <c r="G9" s="262">
        <v>1.6112115427843747</v>
      </c>
      <c r="H9" s="262">
        <v>4.600177253458114</v>
      </c>
      <c r="I9" s="262">
        <v>2.124440578799264</v>
      </c>
      <c r="J9" s="292"/>
    </row>
    <row r="10" spans="1:9" ht="12.75">
      <c r="A10" s="253"/>
      <c r="B10" s="293" t="s">
        <v>8</v>
      </c>
      <c r="C10" s="293"/>
      <c r="D10" s="294"/>
      <c r="E10" s="295"/>
      <c r="F10" s="262">
        <v>0.7749146605354997</v>
      </c>
      <c r="G10" s="262">
        <v>0.689965947245675</v>
      </c>
      <c r="H10" s="262">
        <v>1.8634288465723108</v>
      </c>
      <c r="I10" s="262">
        <v>1.6847081620810922</v>
      </c>
    </row>
    <row r="11" spans="1:9" ht="12.75">
      <c r="A11" s="253"/>
      <c r="B11" s="296"/>
      <c r="C11" s="290"/>
      <c r="D11" s="290"/>
      <c r="E11" s="270" t="s">
        <v>120</v>
      </c>
      <c r="F11" s="267">
        <v>1.4703842067130988</v>
      </c>
      <c r="G11" s="267">
        <v>1.050918139126817</v>
      </c>
      <c r="H11" s="267">
        <v>3.3952780756807557</v>
      </c>
      <c r="I11" s="267">
        <v>1.7140718047244357</v>
      </c>
    </row>
    <row r="12" spans="1:9" ht="12.75">
      <c r="A12" s="253"/>
      <c r="B12" s="296" t="s">
        <v>108</v>
      </c>
      <c r="C12" s="290"/>
      <c r="D12" s="290"/>
      <c r="E12" s="291"/>
      <c r="F12" s="262">
        <v>0.33042179682333545</v>
      </c>
      <c r="G12" s="262">
        <v>0.33042179682333545</v>
      </c>
      <c r="H12" s="262">
        <v>0.487847857602954</v>
      </c>
      <c r="I12" s="262">
        <v>0.487847857602954</v>
      </c>
    </row>
    <row r="13" spans="1:8" ht="12.75">
      <c r="A13" s="253"/>
      <c r="B13" s="297"/>
      <c r="C13" s="297"/>
      <c r="D13" s="298"/>
      <c r="E13" s="298"/>
      <c r="F13" s="299"/>
      <c r="G13" s="299"/>
      <c r="H13" s="299"/>
    </row>
    <row r="14" spans="2:9" ht="12.75">
      <c r="B14" s="300" t="s">
        <v>121</v>
      </c>
      <c r="C14" s="301" t="s">
        <v>122</v>
      </c>
      <c r="D14" s="301"/>
      <c r="E14" s="301"/>
      <c r="F14" s="302"/>
      <c r="G14" s="302"/>
      <c r="H14" s="302"/>
      <c r="I14" s="302"/>
    </row>
    <row r="15" spans="3:9" ht="12.75">
      <c r="C15" s="253" t="s">
        <v>123</v>
      </c>
      <c r="D15" s="301"/>
      <c r="E15" s="301"/>
      <c r="F15" s="302"/>
      <c r="G15" s="302"/>
      <c r="H15" s="302"/>
      <c r="I15" s="302"/>
    </row>
    <row r="16" spans="2:9" ht="12.75">
      <c r="B16" s="300" t="s">
        <v>124</v>
      </c>
      <c r="C16" s="301" t="s">
        <v>125</v>
      </c>
      <c r="D16" s="301"/>
      <c r="E16" s="301"/>
      <c r="F16" s="302"/>
      <c r="G16" s="302"/>
      <c r="H16" s="302"/>
      <c r="I16" s="302"/>
    </row>
    <row r="17" spans="2:3" ht="12.75">
      <c r="B17" s="277"/>
      <c r="C17" s="277" t="s">
        <v>126</v>
      </c>
    </row>
    <row r="18" spans="2:3" ht="12.75">
      <c r="B18" s="300" t="s">
        <v>127</v>
      </c>
      <c r="C18" s="301" t="s">
        <v>128</v>
      </c>
    </row>
    <row r="19" ht="12.75">
      <c r="B19" s="303"/>
    </row>
    <row r="20" ht="12.75">
      <c r="B20" s="304"/>
    </row>
    <row r="21" ht="12.75">
      <c r="B21" s="304"/>
    </row>
    <row r="22" ht="12.75">
      <c r="B22" s="304"/>
    </row>
    <row r="36" spans="1:7" ht="12.75">
      <c r="A36" s="277"/>
      <c r="B36" s="277"/>
      <c r="C36" s="277"/>
      <c r="D36" s="277"/>
      <c r="E36" s="277"/>
      <c r="F36" s="305"/>
      <c r="G36" s="305"/>
    </row>
    <row r="37" spans="1:7" ht="12.75">
      <c r="A37" s="277"/>
      <c r="B37" s="277"/>
      <c r="C37" s="277"/>
      <c r="D37" s="277"/>
      <c r="E37" s="277"/>
      <c r="F37" s="305"/>
      <c r="G37" s="305"/>
    </row>
    <row r="38" spans="1:7" ht="12.75">
      <c r="A38" s="277"/>
      <c r="B38" s="277"/>
      <c r="C38" s="277"/>
      <c r="D38" s="277"/>
      <c r="E38" s="277"/>
      <c r="F38" s="305"/>
      <c r="G38" s="305"/>
    </row>
    <row r="39" spans="1:7" ht="12.75">
      <c r="A39" s="277"/>
      <c r="B39" s="277"/>
      <c r="C39" s="277"/>
      <c r="D39" s="277"/>
      <c r="E39" s="277"/>
      <c r="F39" s="305"/>
      <c r="G39" s="305"/>
    </row>
    <row r="40" spans="1:7" ht="12.75">
      <c r="A40" s="277"/>
      <c r="B40" s="277"/>
      <c r="C40" s="277"/>
      <c r="D40" s="277"/>
      <c r="E40" s="277"/>
      <c r="F40" s="305"/>
      <c r="G40" s="305"/>
    </row>
  </sheetData>
  <printOptions horizontalCentered="1"/>
  <pageMargins left="0.75" right="0.75" top="1.15" bottom="1" header="0.5" footer="0.5"/>
  <pageSetup firstPageNumber="8" useFirstPageNumber="1" fitToHeight="1" fitToWidth="1" horizontalDpi="300" verticalDpi="300" orientation="portrait" r:id="rId1"/>
  <headerFooter alignWithMargins="0">
    <oddHeader xml:space="preserve">&amp;C&amp;"Times New Roman,Italic"
Pacific Gas and Electric Company Energy Efficiency Programs Annual Report - May 2001
_______________________________________________________________________________________
 </oddHeader>
    <oddFooter>&amp;C________________________________________________________________________________________
&amp;"Times New Roman,Regular"&amp;8 1 -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3" sqref="D3"/>
    </sheetView>
  </sheetViews>
  <sheetFormatPr defaultColWidth="9.140625" defaultRowHeight="12.75"/>
  <cols>
    <col min="1" max="1" width="20.421875" style="599" customWidth="1"/>
    <col min="2" max="5" width="12.28125" style="599" customWidth="1"/>
    <col min="6" max="16384" width="10.00390625" style="599" customWidth="1"/>
  </cols>
  <sheetData>
    <row r="1" spans="1:5" ht="15">
      <c r="A1" s="607" t="s">
        <v>329</v>
      </c>
      <c r="B1" s="608"/>
      <c r="C1" s="608"/>
      <c r="D1" s="608"/>
      <c r="E1" s="608"/>
    </row>
    <row r="2" spans="1:5" ht="15">
      <c r="A2" s="607" t="s">
        <v>316</v>
      </c>
      <c r="B2" s="608"/>
      <c r="C2" s="608"/>
      <c r="D2" s="608"/>
      <c r="E2" s="608"/>
    </row>
    <row r="3" spans="1:5" ht="15">
      <c r="A3" s="607" t="s">
        <v>330</v>
      </c>
      <c r="B3" s="608"/>
      <c r="C3" s="608"/>
      <c r="D3" s="608"/>
      <c r="E3" s="608"/>
    </row>
    <row r="4" spans="1:5" ht="15">
      <c r="A4" s="607"/>
      <c r="B4" s="608"/>
      <c r="C4" s="608"/>
      <c r="D4" s="608"/>
      <c r="E4" s="608"/>
    </row>
    <row r="5" spans="1:5" ht="15">
      <c r="A5" s="625"/>
      <c r="B5" s="610" t="s">
        <v>3</v>
      </c>
      <c r="C5" s="612"/>
      <c r="D5" s="610" t="s">
        <v>4</v>
      </c>
      <c r="E5" s="612"/>
    </row>
    <row r="6" spans="1:5" ht="15">
      <c r="A6" s="625"/>
      <c r="B6" s="613" t="s">
        <v>311</v>
      </c>
      <c r="C6" s="615"/>
      <c r="D6" s="613" t="s">
        <v>319</v>
      </c>
      <c r="E6" s="615"/>
    </row>
    <row r="7" spans="1:5" ht="15">
      <c r="A7" s="626"/>
      <c r="B7" s="627" t="s">
        <v>331</v>
      </c>
      <c r="C7" s="603" t="s">
        <v>332</v>
      </c>
      <c r="D7" s="603" t="s">
        <v>331</v>
      </c>
      <c r="E7" s="603" t="s">
        <v>333</v>
      </c>
    </row>
    <row r="8" spans="1:5" ht="16.5">
      <c r="A8" s="628" t="s">
        <v>340</v>
      </c>
      <c r="B8" s="629" t="s">
        <v>324</v>
      </c>
      <c r="C8" s="629" t="s">
        <v>324</v>
      </c>
      <c r="D8" s="630">
        <v>-11.06</v>
      </c>
      <c r="E8" s="629" t="s">
        <v>324</v>
      </c>
    </row>
    <row r="9" spans="1:5" ht="16.5">
      <c r="A9" s="604" t="s">
        <v>341</v>
      </c>
      <c r="B9" s="629" t="s">
        <v>324</v>
      </c>
      <c r="C9" s="629" t="s">
        <v>324</v>
      </c>
      <c r="D9" s="630">
        <v>-16.6</v>
      </c>
      <c r="E9" s="629" t="s">
        <v>324</v>
      </c>
    </row>
    <row r="10" spans="1:5" ht="16.5">
      <c r="A10" s="619" t="s">
        <v>342</v>
      </c>
      <c r="B10" s="630">
        <v>-16.20051527334375</v>
      </c>
      <c r="C10" s="630">
        <v>-9.47</v>
      </c>
      <c r="D10" s="629" t="s">
        <v>324</v>
      </c>
      <c r="E10" s="629" t="s">
        <v>324</v>
      </c>
    </row>
    <row r="12" ht="15">
      <c r="A12" s="624" t="s">
        <v>325</v>
      </c>
    </row>
    <row r="13" ht="15">
      <c r="A13" s="624" t="s">
        <v>326</v>
      </c>
    </row>
    <row r="14" ht="15">
      <c r="A14" s="624" t="s">
        <v>327</v>
      </c>
    </row>
  </sheetData>
  <mergeCells count="5">
    <mergeCell ref="A5:A6"/>
    <mergeCell ref="B5:C5"/>
    <mergeCell ref="B6:C6"/>
    <mergeCell ref="D5:E5"/>
    <mergeCell ref="D6:E6"/>
  </mergeCells>
  <printOptions horizontalCentered="1"/>
  <pageMargins left="1" right="0.75" top="1" bottom="1" header="0.5" footer="0.5"/>
  <pageSetup firstPageNumber="13" useFirstPageNumber="1" horizontalDpi="600" verticalDpi="600" orientation="portrait" r:id="rId1"/>
  <headerFooter alignWithMargins="0">
    <oddHeader>&amp;C&amp;"Times New Roman,Italic"&amp;10Pacific Gas and Electric Company Energy Efficiency Programs Annual Report - May 2001
_______________________________________________________________________________________</oddHeader>
    <oddFooter>&amp;C________________________________________________________________________________
&amp;8 7 -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54"/>
  <sheetViews>
    <sheetView workbookViewId="0" topLeftCell="A1">
      <selection activeCell="F4" sqref="F4"/>
    </sheetView>
  </sheetViews>
  <sheetFormatPr defaultColWidth="9.140625" defaultRowHeight="12.75"/>
  <cols>
    <col min="1" max="1" width="4.57421875" style="633" customWidth="1"/>
    <col min="2" max="2" width="5.7109375" style="633" customWidth="1"/>
    <col min="3" max="3" width="11.421875" style="633" customWidth="1"/>
    <col min="4" max="4" width="25.7109375" style="633" customWidth="1"/>
    <col min="5" max="7" width="15.7109375" style="633" customWidth="1"/>
    <col min="8" max="16384" width="11.421875" style="633" customWidth="1"/>
  </cols>
  <sheetData>
    <row r="5" spans="1:2" ht="12.75">
      <c r="A5" s="631" t="s">
        <v>343</v>
      </c>
      <c r="B5" s="632"/>
    </row>
    <row r="6" spans="1:2" ht="12.75">
      <c r="A6" s="631" t="s">
        <v>344</v>
      </c>
      <c r="B6" s="632"/>
    </row>
    <row r="7" spans="1:2" ht="12.75">
      <c r="A7" s="634" t="s">
        <v>345</v>
      </c>
      <c r="B7" s="632"/>
    </row>
    <row r="8" ht="13.5" thickBot="1">
      <c r="B8" s="632"/>
    </row>
    <row r="9" spans="1:7" ht="13.5" thickBot="1">
      <c r="A9" s="635"/>
      <c r="B9" s="636"/>
      <c r="C9" s="635"/>
      <c r="D9" s="635"/>
      <c r="E9" s="637" t="s">
        <v>346</v>
      </c>
      <c r="F9" s="638"/>
      <c r="G9" s="639"/>
    </row>
    <row r="10" spans="1:7" ht="12.75">
      <c r="A10" s="635"/>
      <c r="B10" s="636"/>
      <c r="C10" s="635"/>
      <c r="D10" s="635"/>
      <c r="E10" s="637" t="s">
        <v>347</v>
      </c>
      <c r="F10" s="638"/>
      <c r="G10" s="639"/>
    </row>
    <row r="11" spans="1:7" ht="13.5" thickBot="1">
      <c r="A11" s="635"/>
      <c r="B11" s="636"/>
      <c r="C11" s="635"/>
      <c r="D11" s="635"/>
      <c r="E11" s="640" t="s">
        <v>348</v>
      </c>
      <c r="F11" s="641" t="s">
        <v>349</v>
      </c>
      <c r="G11" s="642" t="s">
        <v>253</v>
      </c>
    </row>
    <row r="12" spans="1:7" ht="12.75">
      <c r="A12" s="643"/>
      <c r="B12" s="644"/>
      <c r="C12" s="645"/>
      <c r="D12" s="646"/>
      <c r="E12" s="647"/>
      <c r="F12" s="648"/>
      <c r="G12" s="649"/>
    </row>
    <row r="13" spans="1:7" ht="12.75">
      <c r="A13" s="650" t="s">
        <v>350</v>
      </c>
      <c r="B13" s="651"/>
      <c r="C13" s="647"/>
      <c r="D13" s="649"/>
      <c r="E13" s="647"/>
      <c r="F13" s="648"/>
      <c r="G13" s="649"/>
    </row>
    <row r="14" spans="1:7" ht="12.75">
      <c r="A14" s="650"/>
      <c r="B14" s="651">
        <v>1</v>
      </c>
      <c r="C14" s="647" t="s">
        <v>351</v>
      </c>
      <c r="D14" s="649"/>
      <c r="E14" s="652">
        <v>77</v>
      </c>
      <c r="F14" s="653">
        <v>73</v>
      </c>
      <c r="G14" s="654">
        <v>150</v>
      </c>
    </row>
    <row r="15" spans="1:7" ht="12.75">
      <c r="A15" s="655"/>
      <c r="B15" s="651">
        <v>2</v>
      </c>
      <c r="C15" s="647" t="s">
        <v>352</v>
      </c>
      <c r="D15" s="649"/>
      <c r="E15" s="656">
        <v>3082</v>
      </c>
      <c r="F15" s="657">
        <v>5823</v>
      </c>
      <c r="G15" s="658">
        <v>8906</v>
      </c>
    </row>
    <row r="16" spans="1:7" ht="12.75">
      <c r="A16" s="655"/>
      <c r="B16" s="651">
        <v>3</v>
      </c>
      <c r="C16" s="647" t="s">
        <v>353</v>
      </c>
      <c r="D16" s="649"/>
      <c r="E16" s="656">
        <v>7398</v>
      </c>
      <c r="F16" s="657">
        <v>11479</v>
      </c>
      <c r="G16" s="658">
        <v>18877</v>
      </c>
    </row>
    <row r="17" spans="1:7" ht="12.75">
      <c r="A17" s="655"/>
      <c r="B17" s="651">
        <v>4</v>
      </c>
      <c r="C17" s="647" t="s">
        <v>354</v>
      </c>
      <c r="D17" s="649"/>
      <c r="E17" s="656">
        <v>10480</v>
      </c>
      <c r="F17" s="657">
        <v>17303</v>
      </c>
      <c r="G17" s="658">
        <v>27783</v>
      </c>
    </row>
    <row r="18" spans="1:7" ht="12.75">
      <c r="A18" s="655"/>
      <c r="B18" s="651">
        <v>8</v>
      </c>
      <c r="C18" s="647" t="s">
        <v>355</v>
      </c>
      <c r="D18" s="649"/>
      <c r="E18" s="656">
        <v>7398</v>
      </c>
      <c r="F18" s="657">
        <v>11479</v>
      </c>
      <c r="G18" s="658">
        <v>18877</v>
      </c>
    </row>
    <row r="19" spans="1:7" ht="12.75">
      <c r="A19" s="659"/>
      <c r="B19" s="660">
        <v>9</v>
      </c>
      <c r="C19" s="661" t="s">
        <v>356</v>
      </c>
      <c r="D19" s="662"/>
      <c r="E19" s="663">
        <v>3817</v>
      </c>
      <c r="F19" s="664">
        <v>7211</v>
      </c>
      <c r="G19" s="665">
        <v>11028</v>
      </c>
    </row>
    <row r="20" spans="1:7" ht="12.75">
      <c r="A20" s="655"/>
      <c r="B20" s="651"/>
      <c r="C20" s="647"/>
      <c r="D20" s="649"/>
      <c r="E20" s="656"/>
      <c r="F20" s="657"/>
      <c r="G20" s="658"/>
    </row>
    <row r="21" spans="1:7" ht="12.75">
      <c r="A21" s="655" t="s">
        <v>357</v>
      </c>
      <c r="B21" s="651"/>
      <c r="C21" s="647"/>
      <c r="D21" s="649"/>
      <c r="E21" s="656"/>
      <c r="F21" s="657"/>
      <c r="G21" s="658"/>
    </row>
    <row r="22" spans="1:7" ht="12.75">
      <c r="A22" s="655"/>
      <c r="B22" s="651">
        <v>16</v>
      </c>
      <c r="C22" s="647" t="s">
        <v>358</v>
      </c>
      <c r="D22" s="649"/>
      <c r="E22" s="656">
        <v>0</v>
      </c>
      <c r="F22" s="666">
        <v>0.05</v>
      </c>
      <c r="G22" s="667">
        <v>0.03</v>
      </c>
    </row>
    <row r="23" spans="1:7" ht="12.75">
      <c r="A23" s="655"/>
      <c r="B23" s="651">
        <v>17</v>
      </c>
      <c r="C23" s="647" t="s">
        <v>359</v>
      </c>
      <c r="D23" s="649"/>
      <c r="E23" s="656">
        <v>10480</v>
      </c>
      <c r="F23" s="657">
        <v>17376</v>
      </c>
      <c r="G23" s="658">
        <v>27933</v>
      </c>
    </row>
    <row r="24" spans="1:7" ht="12.75">
      <c r="A24" s="655"/>
      <c r="B24" s="651">
        <v>18</v>
      </c>
      <c r="C24" s="647" t="s">
        <v>360</v>
      </c>
      <c r="D24" s="649"/>
      <c r="E24" s="656">
        <v>0</v>
      </c>
      <c r="F24" s="657">
        <v>865</v>
      </c>
      <c r="G24" s="658">
        <v>865</v>
      </c>
    </row>
    <row r="25" spans="1:7" ht="12.75">
      <c r="A25" s="655"/>
      <c r="B25" s="651"/>
      <c r="C25" s="668"/>
      <c r="D25" s="649" t="s">
        <v>361</v>
      </c>
      <c r="E25" s="669">
        <v>0.36</v>
      </c>
      <c r="F25" s="670">
        <v>0.4</v>
      </c>
      <c r="G25" s="671">
        <v>0.39</v>
      </c>
    </row>
    <row r="26" spans="1:7" ht="12.75">
      <c r="A26" s="659"/>
      <c r="B26" s="660"/>
      <c r="C26" s="672"/>
      <c r="D26" s="662" t="s">
        <v>362</v>
      </c>
      <c r="E26" s="673">
        <v>0.36</v>
      </c>
      <c r="F26" s="674">
        <v>0.4</v>
      </c>
      <c r="G26" s="675">
        <v>0.39</v>
      </c>
    </row>
    <row r="27" spans="1:7" ht="12.75">
      <c r="A27" s="652"/>
      <c r="B27" s="676"/>
      <c r="C27" s="668"/>
      <c r="D27" s="654"/>
      <c r="E27" s="656"/>
      <c r="F27" s="657"/>
      <c r="G27" s="658"/>
    </row>
    <row r="28" spans="1:7" ht="12.75">
      <c r="A28" s="652" t="s">
        <v>363</v>
      </c>
      <c r="B28" s="676"/>
      <c r="C28" s="668"/>
      <c r="D28" s="654"/>
      <c r="E28" s="656"/>
      <c r="F28" s="657"/>
      <c r="G28" s="658"/>
    </row>
    <row r="29" spans="1:7" ht="12.75">
      <c r="A29" s="652"/>
      <c r="B29" s="676"/>
      <c r="C29" s="668" t="s">
        <v>351</v>
      </c>
      <c r="D29" s="654"/>
      <c r="E29" s="677">
        <v>0</v>
      </c>
      <c r="F29" s="678">
        <v>0</v>
      </c>
      <c r="G29" s="679">
        <f aca="true" t="shared" si="0" ref="G29:G34">SUM(E29:F29)</f>
        <v>0</v>
      </c>
    </row>
    <row r="30" spans="1:8" ht="12.75">
      <c r="A30" s="652"/>
      <c r="B30" s="676"/>
      <c r="C30" s="668" t="s">
        <v>364</v>
      </c>
      <c r="D30" s="654"/>
      <c r="E30" s="656">
        <f>'[5]OrdSum for EP1999AEAP'!B59*'[5]RESULTS'!G14/1000</f>
        <v>1610.2282581190639</v>
      </c>
      <c r="F30" s="657">
        <f>'[5]OrdSum for EP1999AEAP'!B57*'[5]RESULTS'!G14/1000</f>
        <v>3338.470501880936</v>
      </c>
      <c r="G30" s="658">
        <f t="shared" si="0"/>
        <v>4948.698759999999</v>
      </c>
      <c r="H30" s="680"/>
    </row>
    <row r="31" spans="1:8" ht="12.75">
      <c r="A31" s="652"/>
      <c r="B31" s="676"/>
      <c r="C31" s="668" t="s">
        <v>365</v>
      </c>
      <c r="D31" s="654"/>
      <c r="E31" s="656">
        <f>'[5]OrdSum for EP1999AEAP'!B59*'[5]RESULTS'!H14/1000</f>
        <v>4207.19877989484</v>
      </c>
      <c r="F31" s="657">
        <f>'[5]OrdSum for EP1999AEAP'!B57*'[5]RESULTS'!H14/1000</f>
        <v>8722.744090105158</v>
      </c>
      <c r="G31" s="658">
        <f t="shared" si="0"/>
        <v>12929.942869999999</v>
      </c>
      <c r="H31" s="680"/>
    </row>
    <row r="32" spans="1:8" ht="12.75">
      <c r="A32" s="652"/>
      <c r="B32" s="676"/>
      <c r="C32" s="668" t="s">
        <v>366</v>
      </c>
      <c r="D32" s="654"/>
      <c r="E32" s="656">
        <f>'[5]OrdSum for EP1999AEAP'!B59*'[5]RESULTS'!J14/1000</f>
        <v>4207.19877989484</v>
      </c>
      <c r="F32" s="657">
        <f>'[5]OrdSum for EP1999AEAP'!B57*'[5]RESULTS'!J14/1000</f>
        <v>8722.744090105158</v>
      </c>
      <c r="G32" s="658">
        <f t="shared" si="0"/>
        <v>12929.942869999999</v>
      </c>
      <c r="H32" s="680"/>
    </row>
    <row r="33" spans="1:8" ht="12.75">
      <c r="A33" s="652"/>
      <c r="B33" s="676"/>
      <c r="C33" s="668" t="s">
        <v>367</v>
      </c>
      <c r="D33" s="654"/>
      <c r="E33" s="656">
        <f>'[5]OrdSum for EP1999AEAP'!B59*'[5]RESULTS'!J172/1000</f>
        <v>3576.1534013637524</v>
      </c>
      <c r="F33" s="657">
        <f>'[5]OrdSum for EP1999AEAP'!B57*'[5]RESULTS'!J172/1000</f>
        <v>7414.403877497519</v>
      </c>
      <c r="G33" s="658">
        <f t="shared" si="0"/>
        <v>10990.557278861272</v>
      </c>
      <c r="H33" s="680"/>
    </row>
    <row r="34" spans="1:8" ht="12.75">
      <c r="A34" s="652"/>
      <c r="B34" s="676"/>
      <c r="C34" s="668" t="s">
        <v>368</v>
      </c>
      <c r="D34" s="654"/>
      <c r="E34" s="656">
        <f>E30+E31</f>
        <v>5817.427038013904</v>
      </c>
      <c r="F34" s="657">
        <f>F30+F31</f>
        <v>12061.214591986094</v>
      </c>
      <c r="G34" s="658">
        <f t="shared" si="0"/>
        <v>17878.64163</v>
      </c>
      <c r="H34" s="680"/>
    </row>
    <row r="35" spans="1:8" ht="12.75">
      <c r="A35" s="652"/>
      <c r="B35" s="676"/>
      <c r="C35" s="668" t="s">
        <v>369</v>
      </c>
      <c r="D35" s="654"/>
      <c r="E35" s="669">
        <f>E34/E23</f>
        <v>0.555097999810487</v>
      </c>
      <c r="F35" s="670">
        <f>F34/F23</f>
        <v>0.6941306740323488</v>
      </c>
      <c r="G35" s="679"/>
      <c r="H35" s="680"/>
    </row>
    <row r="36" spans="1:8" ht="12.75">
      <c r="A36" s="652"/>
      <c r="B36" s="676"/>
      <c r="C36" s="668" t="s">
        <v>370</v>
      </c>
      <c r="D36" s="654"/>
      <c r="E36" s="681">
        <v>0</v>
      </c>
      <c r="F36" s="657">
        <f>'E-4 (Protocols Rev Jan 97)'!D23</f>
        <v>723.6728755191657</v>
      </c>
      <c r="G36" s="658">
        <f>SUM(E36:F36)</f>
        <v>723.6728755191657</v>
      </c>
      <c r="H36" s="680"/>
    </row>
    <row r="37" spans="1:8" ht="12.75">
      <c r="A37" s="652"/>
      <c r="B37" s="676"/>
      <c r="C37" s="668"/>
      <c r="D37" s="654" t="s">
        <v>361</v>
      </c>
      <c r="E37" s="682">
        <f>E33/(E30+E32+E36)</f>
        <v>0.6147311135997792</v>
      </c>
      <c r="F37" s="683">
        <f>F33/(F30+F32+F36)</f>
        <v>0.5799350128299805</v>
      </c>
      <c r="G37" s="684">
        <f>G33/(G30+G32+G36)</f>
        <v>0.5908166575508901</v>
      </c>
      <c r="H37" s="680"/>
    </row>
    <row r="38" spans="1:8" ht="12.75">
      <c r="A38" s="652"/>
      <c r="B38" s="676"/>
      <c r="C38" s="668"/>
      <c r="D38" s="649" t="s">
        <v>362</v>
      </c>
      <c r="E38" s="682">
        <f>E33/(E30+E31+E36)</f>
        <v>0.6147311135997792</v>
      </c>
      <c r="F38" s="683">
        <f>F33/(F30+F31+F36)</f>
        <v>0.5799350128299805</v>
      </c>
      <c r="G38" s="684">
        <f>G33/(G30+G31+G36)</f>
        <v>0.5908166575508901</v>
      </c>
      <c r="H38" s="680"/>
    </row>
    <row r="39" spans="1:8" ht="12.75">
      <c r="A39" s="652"/>
      <c r="B39" s="676"/>
      <c r="C39" s="668" t="s">
        <v>371</v>
      </c>
      <c r="D39" s="654"/>
      <c r="E39" s="685">
        <v>0.5</v>
      </c>
      <c r="F39" s="686">
        <v>0.5</v>
      </c>
      <c r="G39" s="667">
        <v>0.5</v>
      </c>
      <c r="H39" s="680"/>
    </row>
    <row r="40" spans="1:8" ht="12.75">
      <c r="A40" s="687"/>
      <c r="B40" s="688"/>
      <c r="C40" s="672" t="s">
        <v>372</v>
      </c>
      <c r="D40" s="689"/>
      <c r="E40" s="663">
        <v>0</v>
      </c>
      <c r="F40" s="664">
        <f>F39*F36</f>
        <v>361.83643775958285</v>
      </c>
      <c r="G40" s="665">
        <f>G39*G36</f>
        <v>361.83643775958285</v>
      </c>
      <c r="H40" s="680"/>
    </row>
    <row r="41" spans="1:7" ht="12.75">
      <c r="A41" s="652"/>
      <c r="B41" s="676"/>
      <c r="C41" s="668"/>
      <c r="D41" s="654"/>
      <c r="E41" s="668"/>
      <c r="F41" s="653"/>
      <c r="G41" s="654"/>
    </row>
    <row r="42" spans="1:7" ht="12.75">
      <c r="A42" s="652" t="s">
        <v>373</v>
      </c>
      <c r="B42" s="676"/>
      <c r="C42" s="668"/>
      <c r="D42" s="654"/>
      <c r="E42" s="668"/>
      <c r="F42" s="653"/>
      <c r="G42" s="654"/>
    </row>
    <row r="43" spans="1:7" ht="12.75">
      <c r="A43" s="652"/>
      <c r="B43" s="676"/>
      <c r="C43" s="668" t="s">
        <v>374</v>
      </c>
      <c r="D43" s="654"/>
      <c r="E43" s="690" t="s">
        <v>375</v>
      </c>
      <c r="F43" s="691" t="s">
        <v>375</v>
      </c>
      <c r="G43" s="692" t="s">
        <v>375</v>
      </c>
    </row>
    <row r="44" spans="1:7" ht="12.75">
      <c r="A44" s="652"/>
      <c r="B44" s="676"/>
      <c r="C44" s="668" t="s">
        <v>368</v>
      </c>
      <c r="D44" s="654"/>
      <c r="E44" s="690" t="s">
        <v>375</v>
      </c>
      <c r="F44" s="691" t="s">
        <v>375</v>
      </c>
      <c r="G44" s="692" t="s">
        <v>375</v>
      </c>
    </row>
    <row r="45" spans="1:7" ht="12.75">
      <c r="A45" s="652"/>
      <c r="B45" s="676"/>
      <c r="C45" s="668" t="s">
        <v>376</v>
      </c>
      <c r="D45" s="654"/>
      <c r="E45" s="690" t="s">
        <v>375</v>
      </c>
      <c r="F45" s="691" t="s">
        <v>375</v>
      </c>
      <c r="G45" s="692" t="s">
        <v>375</v>
      </c>
    </row>
    <row r="46" spans="1:7" ht="12.75">
      <c r="A46" s="652"/>
      <c r="B46" s="676"/>
      <c r="C46" s="668" t="s">
        <v>377</v>
      </c>
      <c r="D46" s="654"/>
      <c r="E46" s="693">
        <v>0.5</v>
      </c>
      <c r="F46" s="694">
        <v>0.5</v>
      </c>
      <c r="G46" s="695">
        <v>0.5</v>
      </c>
    </row>
    <row r="47" spans="1:7" ht="12.75">
      <c r="A47" s="652"/>
      <c r="B47" s="676"/>
      <c r="C47" s="668" t="s">
        <v>378</v>
      </c>
      <c r="D47" s="654"/>
      <c r="E47" s="690">
        <v>0</v>
      </c>
      <c r="F47" s="691">
        <v>724</v>
      </c>
      <c r="G47" s="692">
        <v>724</v>
      </c>
    </row>
    <row r="48" spans="1:7" ht="12.75">
      <c r="A48" s="652"/>
      <c r="B48" s="676"/>
      <c r="C48" s="668" t="s">
        <v>379</v>
      </c>
      <c r="D48" s="654"/>
      <c r="E48" s="690">
        <v>0</v>
      </c>
      <c r="F48" s="691">
        <v>362</v>
      </c>
      <c r="G48" s="692">
        <v>362</v>
      </c>
    </row>
    <row r="49" spans="1:7" ht="12.75">
      <c r="A49" s="687"/>
      <c r="B49" s="688"/>
      <c r="C49" s="672" t="s">
        <v>380</v>
      </c>
      <c r="D49" s="689"/>
      <c r="E49" s="696">
        <v>0</v>
      </c>
      <c r="F49" s="697">
        <v>362</v>
      </c>
      <c r="G49" s="698">
        <v>362</v>
      </c>
    </row>
    <row r="50" spans="1:7" ht="13.5" thickBot="1">
      <c r="A50" s="699"/>
      <c r="B50" s="700"/>
      <c r="C50" s="701"/>
      <c r="D50" s="702"/>
      <c r="E50" s="701"/>
      <c r="F50" s="703"/>
      <c r="G50" s="702"/>
    </row>
    <row r="51" ht="12.75">
      <c r="B51" s="632"/>
    </row>
    <row r="52" ht="12.75">
      <c r="B52" s="632"/>
    </row>
    <row r="53" ht="12.75">
      <c r="B53" s="632"/>
    </row>
    <row r="54" ht="12.75">
      <c r="B54" s="632"/>
    </row>
  </sheetData>
  <printOptions horizontalCentered="1"/>
  <pageMargins left="0.75" right="0.75" top="1" bottom="1" header="0.5" footer="0.5"/>
  <pageSetup firstPageNumber="9" useFirstPageNumber="1" fitToHeight="1" fitToWidth="1" horizontalDpi="600" verticalDpi="600" orientation="portrait" scale="98" r:id="rId1"/>
  <headerFooter alignWithMargins="0">
    <oddHeader>&amp;C&amp;"Times New Roman,Italic"&amp;10Pacific Gas and Electric Company Energy Efficiency Programs Annual Report - May 2001 - TECHNICAL APPENDIX
________________________________________________________________________________________</oddHeader>
    <oddFooter>&amp;C________________________________________________________________________________
&amp;8TA - 7 -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704" customWidth="1"/>
    <col min="2" max="2" width="48.57421875" style="633" customWidth="1"/>
    <col min="3" max="3" width="4.421875" style="633" customWidth="1"/>
    <col min="4" max="4" width="15.421875" style="705" customWidth="1"/>
    <col min="5" max="5" width="4.7109375" style="705" customWidth="1"/>
    <col min="6" max="6" width="14.00390625" style="705" customWidth="1"/>
    <col min="7" max="8" width="13.28125" style="705" customWidth="1"/>
    <col min="9" max="9" width="14.8515625" style="705" customWidth="1"/>
    <col min="10" max="10" width="9.28125" style="705" customWidth="1"/>
    <col min="11" max="16384" width="8.8515625" style="633" customWidth="1"/>
  </cols>
  <sheetData>
    <row r="1" spans="2:8" ht="12.75">
      <c r="B1" s="631"/>
      <c r="C1" s="631"/>
      <c r="H1" s="706"/>
    </row>
    <row r="2" spans="1:3" ht="18">
      <c r="A2" s="707" t="s">
        <v>381</v>
      </c>
      <c r="B2" s="708"/>
      <c r="C2" s="708"/>
    </row>
    <row r="3" spans="1:3" ht="18">
      <c r="A3" s="707" t="s">
        <v>382</v>
      </c>
      <c r="B3" s="708"/>
      <c r="C3" s="708"/>
    </row>
    <row r="4" spans="1:3" ht="18">
      <c r="A4" s="707" t="s">
        <v>383</v>
      </c>
      <c r="B4" s="708"/>
      <c r="C4" s="708"/>
    </row>
    <row r="6" spans="4:10" ht="12.75">
      <c r="D6" s="709" t="s">
        <v>384</v>
      </c>
      <c r="E6" s="709"/>
      <c r="F6" s="709"/>
      <c r="G6" s="709"/>
      <c r="H6" s="709"/>
      <c r="I6" s="709"/>
      <c r="J6" s="709"/>
    </row>
    <row r="7" spans="4:10" ht="12.75">
      <c r="D7" s="709" t="s">
        <v>385</v>
      </c>
      <c r="E7" s="709"/>
      <c r="F7" s="709"/>
      <c r="G7" s="709"/>
      <c r="H7" s="709"/>
      <c r="I7" s="709"/>
      <c r="J7" s="709"/>
    </row>
    <row r="8" spans="4:10" ht="12.75">
      <c r="D8" s="710" t="s">
        <v>386</v>
      </c>
      <c r="E8" s="711"/>
      <c r="F8" s="711"/>
      <c r="G8" s="711"/>
      <c r="H8" s="711"/>
      <c r="I8" s="711"/>
      <c r="J8" s="709"/>
    </row>
    <row r="9" spans="6:10" ht="12.75">
      <c r="F9" s="690"/>
      <c r="G9" s="690"/>
      <c r="H9" s="690"/>
      <c r="I9" s="690"/>
      <c r="J9" s="709"/>
    </row>
    <row r="10" spans="1:10" ht="12.75">
      <c r="A10" s="632" t="s">
        <v>387</v>
      </c>
      <c r="B10" s="633" t="s">
        <v>388</v>
      </c>
      <c r="D10" s="712">
        <f>'[5]E-4 Feeder Sheet'!$B$17</f>
        <v>5015.2996203007615</v>
      </c>
      <c r="E10" s="712"/>
      <c r="F10" s="712"/>
      <c r="G10" s="712"/>
      <c r="H10" s="712"/>
      <c r="I10" s="712"/>
      <c r="J10" s="709"/>
    </row>
    <row r="11" spans="1:9" ht="12.75">
      <c r="A11" s="632" t="s">
        <v>389</v>
      </c>
      <c r="B11" s="633" t="s">
        <v>390</v>
      </c>
      <c r="D11" s="712">
        <f>'[5]E-4 Feeder Sheet'!$C$17</f>
        <v>6100.6707654835245</v>
      </c>
      <c r="E11" s="712"/>
      <c r="F11" s="712"/>
      <c r="G11" s="712"/>
      <c r="H11" s="712"/>
      <c r="I11" s="712"/>
    </row>
    <row r="12" spans="1:10" s="714" customFormat="1" ht="12.75">
      <c r="A12" s="713" t="s">
        <v>391</v>
      </c>
      <c r="B12" s="714" t="s">
        <v>392</v>
      </c>
      <c r="D12" s="715">
        <f>D10/D11</f>
        <v>0.8220898673431791</v>
      </c>
      <c r="E12" s="715"/>
      <c r="F12" s="715"/>
      <c r="G12" s="715"/>
      <c r="H12" s="715"/>
      <c r="I12" s="715"/>
      <c r="J12" s="715"/>
    </row>
    <row r="13" spans="1:10" s="714" customFormat="1" ht="12.75">
      <c r="A13" s="713" t="s">
        <v>393</v>
      </c>
      <c r="B13" s="714" t="s">
        <v>394</v>
      </c>
      <c r="D13" s="715">
        <f>'[5]E-4 Feeder Sheet'!$D$10</f>
        <v>1.2115324675324675</v>
      </c>
      <c r="E13" s="715"/>
      <c r="F13" s="715"/>
      <c r="G13" s="715"/>
      <c r="H13" s="715"/>
      <c r="I13" s="715"/>
      <c r="J13" s="715"/>
    </row>
    <row r="14" spans="1:10" s="714" customFormat="1" ht="12.75">
      <c r="A14" s="713" t="s">
        <v>395</v>
      </c>
      <c r="B14" s="714" t="s">
        <v>396</v>
      </c>
      <c r="D14" s="715">
        <f>D12/D13</f>
        <v>0.6785537237953949</v>
      </c>
      <c r="E14" s="715"/>
      <c r="F14" s="715"/>
      <c r="G14" s="715"/>
      <c r="H14" s="715"/>
      <c r="I14" s="715"/>
      <c r="J14" s="715"/>
    </row>
    <row r="15" spans="1:9" ht="12.75">
      <c r="A15" s="632" t="s">
        <v>397</v>
      </c>
      <c r="B15" s="633" t="s">
        <v>398</v>
      </c>
      <c r="D15" s="712">
        <f>'[5]E-4 Feeder Sheet'!$G$17</f>
        <v>7045.914971685333</v>
      </c>
      <c r="E15" s="712"/>
      <c r="F15" s="712"/>
      <c r="G15" s="712"/>
      <c r="H15" s="712"/>
      <c r="I15" s="712"/>
    </row>
    <row r="16" spans="1:9" ht="12.75">
      <c r="A16" s="632" t="s">
        <v>399</v>
      </c>
      <c r="B16" s="633" t="s">
        <v>400</v>
      </c>
      <c r="D16" s="712">
        <f>'[5]E-4 Feeder Sheet'!$H$17</f>
        <v>982.9965908745545</v>
      </c>
      <c r="E16" s="712"/>
      <c r="F16" s="712"/>
      <c r="G16" s="712"/>
      <c r="H16" s="712"/>
      <c r="I16" s="712"/>
    </row>
    <row r="17" spans="1:10" s="714" customFormat="1" ht="12.75">
      <c r="A17" s="713" t="s">
        <v>401</v>
      </c>
      <c r="B17" s="714" t="s">
        <v>402</v>
      </c>
      <c r="D17" s="715">
        <f>D15/D16</f>
        <v>7.167791869366208</v>
      </c>
      <c r="E17" s="715"/>
      <c r="F17" s="715"/>
      <c r="G17" s="715"/>
      <c r="H17" s="715"/>
      <c r="I17" s="715"/>
      <c r="J17" s="715"/>
    </row>
    <row r="18" spans="1:10" s="714" customFormat="1" ht="12.75">
      <c r="A18" s="713" t="s">
        <v>403</v>
      </c>
      <c r="B18" s="714" t="s">
        <v>404</v>
      </c>
      <c r="D18" s="715">
        <f>'[5]E-4 Feeder Sheet'!$I$10</f>
        <v>21.869312977099234</v>
      </c>
      <c r="E18" s="715"/>
      <c r="F18" s="715"/>
      <c r="G18" s="715"/>
      <c r="H18" s="715"/>
      <c r="I18" s="715"/>
      <c r="J18" s="715"/>
    </row>
    <row r="19" spans="1:10" s="714" customFormat="1" ht="12.75">
      <c r="A19" s="713" t="s">
        <v>405</v>
      </c>
      <c r="B19" s="714" t="s">
        <v>406</v>
      </c>
      <c r="D19" s="715">
        <f>D17/D18</f>
        <v>0.32775569478895217</v>
      </c>
      <c r="E19" s="715"/>
      <c r="F19" s="715"/>
      <c r="G19" s="715"/>
      <c r="H19" s="715"/>
      <c r="I19" s="715"/>
      <c r="J19" s="715"/>
    </row>
    <row r="20" spans="1:9" ht="12.75">
      <c r="A20" s="632" t="s">
        <v>407</v>
      </c>
      <c r="B20" s="633" t="s">
        <v>408</v>
      </c>
      <c r="D20" s="712">
        <f>SUM(D15,D10)</f>
        <v>12061.214591986094</v>
      </c>
      <c r="E20" s="712"/>
      <c r="F20" s="712"/>
      <c r="G20" s="712"/>
      <c r="H20" s="712"/>
      <c r="I20" s="712"/>
    </row>
    <row r="21" spans="1:10" s="714" customFormat="1" ht="12.75">
      <c r="A21" s="713" t="s">
        <v>409</v>
      </c>
      <c r="B21" s="714" t="s">
        <v>410</v>
      </c>
      <c r="D21" s="715">
        <f>(D14*(D10/D20))+(D19*(D15/D20))</f>
        <v>0.47362468735685226</v>
      </c>
      <c r="E21" s="715"/>
      <c r="F21" s="715"/>
      <c r="G21" s="715"/>
      <c r="H21" s="715"/>
      <c r="I21" s="715"/>
      <c r="J21" s="715"/>
    </row>
    <row r="22" spans="1:10" s="714" customFormat="1" ht="12.75">
      <c r="A22" s="713" t="s">
        <v>411</v>
      </c>
      <c r="B22" s="714" t="s">
        <v>412</v>
      </c>
      <c r="D22" s="715">
        <f>IF(AND((2-D21)&gt;=0.8,(2-D21)&lt;=1.2),2-D21,IF((2-D21)&gt;0.8,1.2,0.8))</f>
        <v>1.2</v>
      </c>
      <c r="E22" s="715"/>
      <c r="F22" s="715"/>
      <c r="G22" s="715"/>
      <c r="H22" s="715"/>
      <c r="I22" s="715"/>
      <c r="J22" s="715"/>
    </row>
    <row r="23" spans="1:10" ht="12.75">
      <c r="A23" s="632" t="s">
        <v>413</v>
      </c>
      <c r="B23" s="633" t="s">
        <v>414</v>
      </c>
      <c r="D23" s="715">
        <f>(D20*0.05)*D22</f>
        <v>723.6728755191657</v>
      </c>
      <c r="E23" s="715"/>
      <c r="F23" s="715"/>
      <c r="G23" s="715"/>
      <c r="H23" s="715"/>
      <c r="I23" s="715"/>
      <c r="J23" s="715"/>
    </row>
    <row r="24" spans="4:9" ht="12.75">
      <c r="D24" s="712"/>
      <c r="E24" s="712"/>
      <c r="F24" s="712"/>
      <c r="G24" s="712"/>
      <c r="H24" s="712"/>
      <c r="I24" s="712"/>
    </row>
    <row r="25" spans="4:9" ht="12.75">
      <c r="D25" s="712"/>
      <c r="E25" s="712"/>
      <c r="F25" s="712"/>
      <c r="G25" s="712"/>
      <c r="H25" s="712"/>
      <c r="I25" s="712"/>
    </row>
    <row r="26" spans="4:9" ht="12.75">
      <c r="D26" s="712"/>
      <c r="E26" s="712"/>
      <c r="F26" s="712"/>
      <c r="G26" s="712"/>
      <c r="H26" s="712"/>
      <c r="I26" s="712"/>
    </row>
    <row r="27" spans="4:9" ht="12.75">
      <c r="D27" s="712"/>
      <c r="E27" s="712"/>
      <c r="F27" s="712"/>
      <c r="G27" s="712"/>
      <c r="H27" s="712"/>
      <c r="I27" s="712"/>
    </row>
    <row r="28" spans="4:9" ht="12.75">
      <c r="D28" s="712"/>
      <c r="E28" s="712"/>
      <c r="F28" s="712"/>
      <c r="G28" s="712"/>
      <c r="H28" s="712"/>
      <c r="I28" s="712"/>
    </row>
    <row r="29" spans="4:9" ht="12.75">
      <c r="D29" s="712"/>
      <c r="E29" s="712"/>
      <c r="F29" s="712"/>
      <c r="G29" s="712"/>
      <c r="H29" s="712"/>
      <c r="I29" s="712"/>
    </row>
    <row r="30" spans="4:9" ht="12.75">
      <c r="D30" s="712"/>
      <c r="E30" s="712"/>
      <c r="F30" s="712"/>
      <c r="G30" s="712"/>
      <c r="H30" s="712"/>
      <c r="I30" s="712"/>
    </row>
    <row r="31" spans="2:9" ht="15">
      <c r="B31" s="716" t="s">
        <v>296</v>
      </c>
      <c r="C31" s="716"/>
      <c r="D31" s="712"/>
      <c r="E31" s="712"/>
      <c r="F31" s="712"/>
      <c r="G31" s="712"/>
      <c r="H31" s="712"/>
      <c r="I31" s="712"/>
    </row>
    <row r="32" spans="2:9" ht="12.75">
      <c r="B32" s="631" t="s">
        <v>415</v>
      </c>
      <c r="C32" s="631"/>
      <c r="D32" s="712"/>
      <c r="E32" s="712"/>
      <c r="F32" s="712"/>
      <c r="G32" s="712"/>
      <c r="H32" s="712"/>
      <c r="I32" s="712"/>
    </row>
    <row r="33" spans="2:9" ht="12.75">
      <c r="B33" s="631" t="s">
        <v>416</v>
      </c>
      <c r="C33" s="631"/>
      <c r="D33" s="712"/>
      <c r="E33" s="712"/>
      <c r="F33" s="712"/>
      <c r="G33" s="712"/>
      <c r="H33" s="712"/>
      <c r="I33" s="712"/>
    </row>
    <row r="34" spans="2:3" ht="12.75">
      <c r="B34" s="631" t="s">
        <v>417</v>
      </c>
      <c r="C34" s="631"/>
    </row>
    <row r="35" spans="2:3" ht="12.75">
      <c r="B35" s="631" t="s">
        <v>418</v>
      </c>
      <c r="C35" s="631"/>
    </row>
    <row r="36" spans="2:3" ht="12.75">
      <c r="B36" s="631"/>
      <c r="C36" s="631"/>
    </row>
  </sheetData>
  <printOptions horizontalCentered="1"/>
  <pageMargins left="1.05" right="0.2" top="1.1" bottom="0.63" header="0.5" footer="0.5"/>
  <pageSetup firstPageNumber="10" useFirstPageNumber="1" horizontalDpi="300" verticalDpi="300" orientation="portrait" r:id="rId1"/>
  <headerFooter alignWithMargins="0">
    <oddHeader>&amp;C&amp;"Times New Roman,Italic"&amp;10Pacific Gas and Electric Company Energy Efficiency Programs Annual Report - May 2001 - TECHNICAL APPENDIX
________________________________________________________________________________________</oddHeader>
    <oddFooter>&amp;C________________________________________________________________________________
&amp;8TA - 7 -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G26" sqref="G26"/>
    </sheetView>
  </sheetViews>
  <sheetFormatPr defaultColWidth="9.140625" defaultRowHeight="12.75"/>
  <cols>
    <col min="1" max="1" width="2.7109375" style="253" customWidth="1"/>
    <col min="2" max="2" width="3.140625" style="253" customWidth="1"/>
    <col min="3" max="3" width="4.140625" style="253" customWidth="1"/>
    <col min="4" max="4" width="7.57421875" style="253" customWidth="1"/>
    <col min="5" max="5" width="22.140625" style="278" bestFit="1" customWidth="1"/>
    <col min="6" max="6" width="20.8515625" style="278" bestFit="1" customWidth="1"/>
    <col min="7" max="16384" width="9.140625" style="253" customWidth="1"/>
  </cols>
  <sheetData>
    <row r="1" spans="1:6" ht="12.75">
      <c r="A1" s="306" t="s">
        <v>129</v>
      </c>
      <c r="B1" s="306"/>
      <c r="C1" s="306"/>
      <c r="D1" s="306"/>
      <c r="E1" s="307"/>
      <c r="F1" s="307"/>
    </row>
    <row r="2" spans="1:6" ht="12.75">
      <c r="A2" s="306" t="s">
        <v>115</v>
      </c>
      <c r="B2" s="306"/>
      <c r="C2" s="306"/>
      <c r="D2" s="306"/>
      <c r="E2" s="307"/>
      <c r="F2" s="307"/>
    </row>
    <row r="3" spans="1:6" ht="12.75">
      <c r="A3" s="306" t="s">
        <v>130</v>
      </c>
      <c r="B3" s="306"/>
      <c r="C3" s="306"/>
      <c r="D3" s="306"/>
      <c r="E3" s="307"/>
      <c r="F3" s="307"/>
    </row>
    <row r="4" spans="1:5" ht="12.75">
      <c r="A4" s="2"/>
      <c r="B4" s="3"/>
      <c r="C4" s="3"/>
      <c r="D4" s="3"/>
      <c r="E4" s="252"/>
    </row>
    <row r="5" spans="1:6" ht="15">
      <c r="A5" s="254"/>
      <c r="B5" s="308"/>
      <c r="C5" s="308"/>
      <c r="D5" s="308"/>
      <c r="E5" s="309" t="s">
        <v>143</v>
      </c>
      <c r="F5" s="310" t="s">
        <v>141</v>
      </c>
    </row>
    <row r="6" spans="1:6" ht="15">
      <c r="A6" s="283"/>
      <c r="B6" s="274"/>
      <c r="C6" s="274"/>
      <c r="D6" s="284"/>
      <c r="E6" s="311" t="s">
        <v>144</v>
      </c>
      <c r="F6" s="287" t="s">
        <v>144</v>
      </c>
    </row>
    <row r="7" spans="1:6" ht="12.75">
      <c r="A7" s="289" t="s">
        <v>6</v>
      </c>
      <c r="B7" s="296"/>
      <c r="C7" s="290"/>
      <c r="D7" s="291"/>
      <c r="E7" s="262">
        <v>-43.002757815368156</v>
      </c>
      <c r="F7" s="262">
        <v>28.666586461663027</v>
      </c>
    </row>
    <row r="8" spans="1:6" ht="12.75">
      <c r="A8" s="289" t="s">
        <v>7</v>
      </c>
      <c r="B8" s="296"/>
      <c r="C8" s="290"/>
      <c r="D8" s="291"/>
      <c r="E8" s="262">
        <v>61.15462035966338</v>
      </c>
      <c r="F8" s="262">
        <v>161.87437993912508</v>
      </c>
    </row>
    <row r="9" spans="1:6" ht="12.75">
      <c r="A9" s="289" t="s">
        <v>8</v>
      </c>
      <c r="B9" s="296"/>
      <c r="C9" s="290"/>
      <c r="D9" s="291"/>
      <c r="E9" s="262">
        <v>-7.670754951431205</v>
      </c>
      <c r="F9" s="262">
        <v>22.769981129716115</v>
      </c>
    </row>
    <row r="10" spans="1:6" ht="12.75">
      <c r="A10" s="296"/>
      <c r="B10" s="290"/>
      <c r="C10" s="290"/>
      <c r="D10" s="270" t="s">
        <v>107</v>
      </c>
      <c r="E10" s="267">
        <v>10.481107592864022</v>
      </c>
      <c r="F10" s="267">
        <v>213.31094753050422</v>
      </c>
    </row>
    <row r="11" spans="1:6" ht="12.75">
      <c r="A11" s="312" t="s">
        <v>108</v>
      </c>
      <c r="B11" s="290"/>
      <c r="C11" s="290"/>
      <c r="D11" s="291"/>
      <c r="E11" s="262">
        <v>-16.20051527334375</v>
      </c>
      <c r="F11" s="262">
        <v>-16.603122531846772</v>
      </c>
    </row>
    <row r="12" spans="1:6" ht="12.75">
      <c r="A12" s="313"/>
      <c r="B12" s="294"/>
      <c r="D12" s="314" t="s">
        <v>133</v>
      </c>
      <c r="E12" s="267">
        <v>-5.719407680479728</v>
      </c>
      <c r="F12" s="267">
        <v>196.70782499865746</v>
      </c>
    </row>
    <row r="13" spans="1:5" ht="12.75">
      <c r="A13" s="315"/>
      <c r="B13" s="315"/>
      <c r="C13" s="298"/>
      <c r="D13" s="298"/>
      <c r="E13" s="316"/>
    </row>
    <row r="14" spans="1:2" ht="12.75">
      <c r="A14" s="304" t="s">
        <v>121</v>
      </c>
      <c r="B14" s="253" t="s">
        <v>134</v>
      </c>
    </row>
    <row r="15" spans="1:2" ht="12.75">
      <c r="A15" s="304"/>
      <c r="B15" s="253" t="s">
        <v>135</v>
      </c>
    </row>
    <row r="16" spans="1:2" ht="12.75">
      <c r="A16" s="304" t="s">
        <v>124</v>
      </c>
      <c r="B16" s="253" t="s">
        <v>136</v>
      </c>
    </row>
    <row r="17" spans="1:2" ht="12.75">
      <c r="A17" s="304"/>
      <c r="B17" s="253" t="s">
        <v>137</v>
      </c>
    </row>
    <row r="18" spans="1:2" ht="12.75">
      <c r="A18" s="304" t="s">
        <v>127</v>
      </c>
      <c r="B18" s="253" t="s">
        <v>138</v>
      </c>
    </row>
    <row r="19" ht="12.75">
      <c r="B19" s="253" t="s">
        <v>139</v>
      </c>
    </row>
  </sheetData>
  <printOptions horizontalCentered="1"/>
  <pageMargins left="0.75" right="0.75" top="1.2" bottom="1" header="0.5" footer="0.5"/>
  <pageSetup firstPageNumber="9" useFirstPageNumber="1" fitToHeight="1" fitToWidth="1" horizontalDpi="600" verticalDpi="600" orientation="portrait" r:id="rId1"/>
  <headerFooter alignWithMargins="0">
    <oddHeader xml:space="preserve">&amp;C&amp;"Times New Roman,Italic"
Pacific Gas and Electric Company Energy Efficiency Programs Annual Report - May 2001
_______________________________________________________________________________________
 </oddHeader>
    <oddFooter>&amp;C________________________________________________________________________________________
&amp;"Times New Roman,Regular"&amp;8 1 -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5" zoomScaleNormal="75" workbookViewId="0" topLeftCell="C1">
      <selection activeCell="L18" sqref="L18"/>
    </sheetView>
  </sheetViews>
  <sheetFormatPr defaultColWidth="9.140625" defaultRowHeight="12.75"/>
  <cols>
    <col min="1" max="1" width="3.140625" style="51" hidden="1" customWidth="1"/>
    <col min="2" max="2" width="0.13671875" style="125" hidden="1" customWidth="1"/>
    <col min="3" max="3" width="2.28125" style="1" customWidth="1"/>
    <col min="4" max="4" width="4.00390625" style="1" customWidth="1"/>
    <col min="5" max="5" width="9.8515625" style="1" customWidth="1"/>
    <col min="6" max="6" width="31.8515625" style="1" customWidth="1"/>
    <col min="7" max="7" width="11.8515625" style="29" customWidth="1"/>
    <col min="8" max="8" width="12.28125" style="1" customWidth="1"/>
    <col min="9" max="9" width="12.7109375" style="1" customWidth="1"/>
    <col min="10" max="16384" width="9.140625" style="1" customWidth="1"/>
  </cols>
  <sheetData>
    <row r="1" spans="1:9" ht="13.5">
      <c r="A1"/>
      <c r="B1" s="102"/>
      <c r="C1" s="39" t="s">
        <v>58</v>
      </c>
      <c r="D1" s="3"/>
      <c r="E1" s="3"/>
      <c r="F1" s="3"/>
      <c r="G1" s="4"/>
      <c r="H1" s="3"/>
      <c r="I1" s="3"/>
    </row>
    <row r="2" spans="1:9" ht="13.5">
      <c r="A2"/>
      <c r="B2" s="102"/>
      <c r="C2" s="39" t="s">
        <v>71</v>
      </c>
      <c r="D2" s="3"/>
      <c r="E2" s="3"/>
      <c r="F2" s="3"/>
      <c r="G2" s="4"/>
      <c r="H2" s="3"/>
      <c r="I2" s="3"/>
    </row>
    <row r="3" spans="1:9" ht="13.5">
      <c r="A3"/>
      <c r="B3" s="102"/>
      <c r="C3" s="39" t="s">
        <v>59</v>
      </c>
      <c r="D3" s="3"/>
      <c r="E3" s="3"/>
      <c r="F3" s="3"/>
      <c r="G3" s="4"/>
      <c r="H3" s="3"/>
      <c r="I3" s="3"/>
    </row>
    <row r="4" spans="1:9" ht="13.5">
      <c r="A4"/>
      <c r="B4" s="102"/>
      <c r="C4" s="39" t="s">
        <v>19</v>
      </c>
      <c r="D4" s="3"/>
      <c r="E4" s="3"/>
      <c r="F4" s="3"/>
      <c r="G4" s="4"/>
      <c r="H4" s="3"/>
      <c r="I4" s="3"/>
    </row>
    <row r="5" spans="1:9" ht="13.5">
      <c r="A5"/>
      <c r="B5" s="103"/>
      <c r="C5" s="41" t="s">
        <v>2</v>
      </c>
      <c r="D5" s="3"/>
      <c r="E5" s="3"/>
      <c r="F5" s="3"/>
      <c r="G5" s="4"/>
      <c r="H5" s="3"/>
      <c r="I5" s="3"/>
    </row>
    <row r="6" spans="1:7" ht="13.5">
      <c r="A6" s="41"/>
      <c r="B6" s="103"/>
      <c r="C6" s="3"/>
      <c r="D6" s="3"/>
      <c r="E6" s="3"/>
      <c r="F6" s="3"/>
      <c r="G6" s="4"/>
    </row>
    <row r="7" spans="1:15" s="50" customFormat="1" ht="15">
      <c r="A7" s="43"/>
      <c r="B7" s="104" t="s">
        <v>60</v>
      </c>
      <c r="C7" s="44"/>
      <c r="D7" s="45"/>
      <c r="E7" s="45"/>
      <c r="F7" s="46"/>
      <c r="G7" s="47" t="s">
        <v>23</v>
      </c>
      <c r="H7" s="105"/>
      <c r="I7" s="10" t="s">
        <v>79</v>
      </c>
      <c r="J7" s="49"/>
      <c r="K7" s="49"/>
      <c r="L7" s="49"/>
      <c r="M7" s="49"/>
      <c r="N7" s="49"/>
      <c r="O7" s="49"/>
    </row>
    <row r="8" spans="1:9" s="109" customFormat="1" ht="13.5">
      <c r="A8" s="106"/>
      <c r="B8" s="107"/>
      <c r="C8" s="63"/>
      <c r="D8" s="64"/>
      <c r="E8" s="64"/>
      <c r="F8" s="108"/>
      <c r="G8" s="52" t="s">
        <v>5</v>
      </c>
      <c r="H8" s="52" t="s">
        <v>26</v>
      </c>
      <c r="I8" s="52" t="s">
        <v>5</v>
      </c>
    </row>
    <row r="9" spans="2:9" s="86" customFormat="1" ht="13.5">
      <c r="B9" s="110"/>
      <c r="C9" s="111" t="s">
        <v>61</v>
      </c>
      <c r="D9" s="112"/>
      <c r="E9" s="112"/>
      <c r="F9" s="113"/>
      <c r="G9" s="114">
        <v>14111</v>
      </c>
      <c r="H9" s="114">
        <v>9897.253</v>
      </c>
      <c r="I9" s="115">
        <v>6000</v>
      </c>
    </row>
    <row r="10" spans="1:9" s="86" customFormat="1" ht="15.75">
      <c r="A10" s="116"/>
      <c r="B10" s="110"/>
      <c r="C10" s="118" t="s">
        <v>65</v>
      </c>
      <c r="D10" s="87"/>
      <c r="E10" s="87"/>
      <c r="F10" s="119"/>
      <c r="G10" s="115">
        <v>1600</v>
      </c>
      <c r="H10" s="115">
        <v>2850.488</v>
      </c>
      <c r="I10" s="115">
        <v>1069.5</v>
      </c>
    </row>
    <row r="11" spans="1:9" s="86" customFormat="1" ht="13.5">
      <c r="A11" s="116"/>
      <c r="B11" s="110"/>
      <c r="C11" s="82" t="s">
        <v>62</v>
      </c>
      <c r="D11" s="83"/>
      <c r="E11" s="83"/>
      <c r="F11" s="84"/>
      <c r="G11" s="117">
        <v>18767.2</v>
      </c>
      <c r="H11" s="117">
        <v>13993.4018</v>
      </c>
      <c r="I11" s="120">
        <v>20177</v>
      </c>
    </row>
    <row r="12" spans="1:9" s="86" customFormat="1" ht="13.5">
      <c r="A12" s="116"/>
      <c r="B12" s="236"/>
      <c r="C12" s="70" t="s">
        <v>94</v>
      </c>
      <c r="D12" s="87"/>
      <c r="E12" s="87"/>
      <c r="F12" s="88"/>
      <c r="G12" s="227">
        <v>0</v>
      </c>
      <c r="H12" s="227">
        <v>0</v>
      </c>
      <c r="I12" s="239">
        <v>0</v>
      </c>
    </row>
    <row r="13" spans="1:9" s="86" customFormat="1" ht="13.5">
      <c r="A13" s="116"/>
      <c r="B13" s="236"/>
      <c r="C13" s="70" t="s">
        <v>95</v>
      </c>
      <c r="D13" s="87"/>
      <c r="E13" s="87"/>
      <c r="F13" s="88"/>
      <c r="G13" s="227">
        <v>18767.2</v>
      </c>
      <c r="H13" s="227">
        <v>13993.4018</v>
      </c>
      <c r="I13" s="227">
        <v>20177</v>
      </c>
    </row>
    <row r="14" spans="1:9" s="86" customFormat="1" ht="13.5">
      <c r="A14" s="116"/>
      <c r="B14" s="236"/>
      <c r="C14" s="22" t="s">
        <v>96</v>
      </c>
      <c r="D14" s="237"/>
      <c r="E14" s="237"/>
      <c r="F14" s="238"/>
      <c r="G14" s="240">
        <v>0</v>
      </c>
      <c r="H14" s="227">
        <v>0</v>
      </c>
      <c r="I14" s="240">
        <v>0</v>
      </c>
    </row>
    <row r="15" spans="1:9" s="86" customFormat="1" ht="13.5">
      <c r="A15" s="116"/>
      <c r="B15" s="236"/>
      <c r="C15" s="118" t="s">
        <v>63</v>
      </c>
      <c r="D15" s="87"/>
      <c r="E15" s="87"/>
      <c r="F15" s="235"/>
      <c r="G15" s="121">
        <v>23869</v>
      </c>
      <c r="H15" s="121">
        <v>19439.635199999997</v>
      </c>
      <c r="I15" s="122">
        <v>23025.5</v>
      </c>
    </row>
    <row r="16" spans="1:9" s="86" customFormat="1" ht="13.5">
      <c r="A16" s="116"/>
      <c r="B16" s="110"/>
      <c r="C16" s="26" t="s">
        <v>92</v>
      </c>
      <c r="D16" s="20"/>
      <c r="E16" s="20"/>
      <c r="F16" s="199"/>
      <c r="G16" s="241">
        <v>6975</v>
      </c>
      <c r="H16" s="242">
        <v>5855.262</v>
      </c>
      <c r="I16" s="244">
        <v>3181.5</v>
      </c>
    </row>
    <row r="17" spans="1:9" s="86" customFormat="1" ht="13.5">
      <c r="A17" s="116"/>
      <c r="B17" s="110"/>
      <c r="C17" s="22" t="s">
        <v>93</v>
      </c>
      <c r="D17" s="20"/>
      <c r="E17" s="20"/>
      <c r="F17" s="199"/>
      <c r="G17" s="242">
        <v>16894</v>
      </c>
      <c r="H17" s="242">
        <v>13584.373199999998</v>
      </c>
      <c r="I17" s="245">
        <v>19844</v>
      </c>
    </row>
    <row r="18" spans="2:9" ht="13.5">
      <c r="B18" s="123"/>
      <c r="C18" s="57" t="s">
        <v>21</v>
      </c>
      <c r="D18" s="25"/>
      <c r="E18" s="18"/>
      <c r="F18" s="58"/>
      <c r="G18" s="124">
        <v>58348.2</v>
      </c>
      <c r="H18" s="124">
        <v>46180.778</v>
      </c>
      <c r="I18" s="124">
        <v>50272</v>
      </c>
    </row>
    <row r="19" ht="13.5">
      <c r="H19" s="29"/>
    </row>
    <row r="20" ht="15">
      <c r="C20" s="37"/>
    </row>
    <row r="21" spans="3:4" ht="15">
      <c r="C21" s="60">
        <v>1</v>
      </c>
      <c r="D21" s="150" t="s">
        <v>72</v>
      </c>
    </row>
    <row r="22" spans="3:4" ht="15">
      <c r="C22" s="60"/>
      <c r="D22" s="150" t="s">
        <v>75</v>
      </c>
    </row>
    <row r="23" spans="3:4" ht="15">
      <c r="C23" s="60">
        <v>2</v>
      </c>
      <c r="D23" s="150" t="s">
        <v>73</v>
      </c>
    </row>
    <row r="24" ht="8.25" customHeight="1">
      <c r="D24"/>
    </row>
    <row r="25" ht="15">
      <c r="C25" s="60"/>
    </row>
  </sheetData>
  <printOptions horizontalCentered="1"/>
  <pageMargins left="0.5" right="0.5" top="1" bottom="0.75" header="0.49" footer="0.5"/>
  <pageSetup firstPageNumber="30" useFirstPageNumber="1" fitToHeight="1" fitToWidth="1" horizontalDpi="300" verticalDpi="300" orientation="portrait" r:id="rId1"/>
  <headerFooter alignWithMargins="0">
    <oddHeader>&amp;C&amp;"Times New Roman,Italic"Pacific Gas and Electric Company Energy Efficiency Programs Annual Report - May 2001&amp;"Arial,Regular" 
______________________________________________________________________________________&amp;R
</oddHeader>
    <oddFooter>&amp;C&amp;"Times New Roman,Italic"_____________________________________________________________________________________
&amp;"Times New Roman,Regular"&amp;8 2 -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5" zoomScaleNormal="75" workbookViewId="0" topLeftCell="C1">
      <selection activeCell="L7" sqref="L7"/>
    </sheetView>
  </sheetViews>
  <sheetFormatPr defaultColWidth="9.140625" defaultRowHeight="12.75"/>
  <cols>
    <col min="1" max="1" width="3.140625" style="51" hidden="1" customWidth="1"/>
    <col min="2" max="2" width="7.00390625" style="125" hidden="1" customWidth="1"/>
    <col min="3" max="3" width="2.57421875" style="1" customWidth="1"/>
    <col min="4" max="4" width="3.00390625" style="1" customWidth="1"/>
    <col min="5" max="5" width="3.8515625" style="1" customWidth="1"/>
    <col min="6" max="6" width="38.00390625" style="1" customWidth="1"/>
    <col min="7" max="7" width="12.7109375" style="29" customWidth="1"/>
    <col min="8" max="8" width="12.28125" style="29" customWidth="1"/>
    <col min="9" max="9" width="12.7109375" style="1" customWidth="1"/>
    <col min="10" max="16384" width="9.140625" style="1" customWidth="1"/>
  </cols>
  <sheetData>
    <row r="1" spans="1:9" ht="13.5">
      <c r="A1"/>
      <c r="B1" s="102"/>
      <c r="C1" s="39" t="s">
        <v>58</v>
      </c>
      <c r="D1" s="3"/>
      <c r="E1" s="3"/>
      <c r="F1" s="34"/>
      <c r="G1" s="4"/>
      <c r="H1" s="4"/>
      <c r="I1" s="3"/>
    </row>
    <row r="2" spans="1:9" ht="13.5">
      <c r="A2"/>
      <c r="B2" s="102"/>
      <c r="C2" s="39" t="s">
        <v>71</v>
      </c>
      <c r="D2" s="3"/>
      <c r="E2" s="3"/>
      <c r="F2" s="3"/>
      <c r="G2" s="4"/>
      <c r="H2" s="4"/>
      <c r="I2" s="3"/>
    </row>
    <row r="3" spans="1:9" ht="13.5">
      <c r="A3"/>
      <c r="B3" s="102"/>
      <c r="C3" s="39" t="s">
        <v>59</v>
      </c>
      <c r="D3" s="3"/>
      <c r="E3" s="3"/>
      <c r="F3" s="3"/>
      <c r="G3" s="4"/>
      <c r="H3" s="4"/>
      <c r="I3" s="3"/>
    </row>
    <row r="4" spans="1:9" ht="13.5">
      <c r="A4"/>
      <c r="B4" s="102"/>
      <c r="C4" s="39" t="s">
        <v>13</v>
      </c>
      <c r="D4" s="3"/>
      <c r="E4" s="3"/>
      <c r="F4" s="3"/>
      <c r="G4" s="4"/>
      <c r="H4" s="4"/>
      <c r="I4" s="3"/>
    </row>
    <row r="5" spans="1:9" ht="13.5">
      <c r="A5"/>
      <c r="B5" s="103"/>
      <c r="C5" s="41" t="s">
        <v>2</v>
      </c>
      <c r="D5" s="3"/>
      <c r="E5" s="3"/>
      <c r="F5" s="3"/>
      <c r="G5" s="4"/>
      <c r="H5" s="4"/>
      <c r="I5" s="3"/>
    </row>
    <row r="6" spans="1:7" ht="13.5">
      <c r="A6" s="41"/>
      <c r="B6" s="103"/>
      <c r="C6" s="3"/>
      <c r="D6" s="3"/>
      <c r="E6" s="3"/>
      <c r="F6" s="3"/>
      <c r="G6" s="4"/>
    </row>
    <row r="7" spans="1:14" s="50" customFormat="1" ht="15">
      <c r="A7" s="43"/>
      <c r="B7" s="104" t="s">
        <v>60</v>
      </c>
      <c r="C7" s="44"/>
      <c r="D7" s="45"/>
      <c r="E7" s="45"/>
      <c r="F7" s="46"/>
      <c r="G7" s="47" t="s">
        <v>23</v>
      </c>
      <c r="H7" s="48"/>
      <c r="I7" s="10" t="s">
        <v>79</v>
      </c>
      <c r="J7" s="49"/>
      <c r="K7" s="49"/>
      <c r="L7" s="49"/>
      <c r="M7" s="49"/>
      <c r="N7" s="49"/>
    </row>
    <row r="8" spans="1:9" s="109" customFormat="1" ht="13.5">
      <c r="A8" s="106"/>
      <c r="B8" s="107"/>
      <c r="C8" s="63"/>
      <c r="D8" s="64"/>
      <c r="E8" s="64"/>
      <c r="F8" s="108"/>
      <c r="G8" s="52" t="s">
        <v>5</v>
      </c>
      <c r="H8" s="144" t="s">
        <v>26</v>
      </c>
      <c r="I8" s="52" t="s">
        <v>5</v>
      </c>
    </row>
    <row r="9" spans="2:9" s="86" customFormat="1" ht="13.5">
      <c r="B9" s="110"/>
      <c r="C9" s="111" t="s">
        <v>61</v>
      </c>
      <c r="D9" s="112"/>
      <c r="E9" s="112"/>
      <c r="F9" s="113"/>
      <c r="G9" s="114">
        <v>13056</v>
      </c>
      <c r="H9" s="114">
        <v>7027.3651</v>
      </c>
      <c r="I9" s="115">
        <v>4980.324</v>
      </c>
    </row>
    <row r="10" spans="1:9" s="86" customFormat="1" ht="15.75">
      <c r="A10" s="116"/>
      <c r="B10" s="110"/>
      <c r="C10" s="142" t="s">
        <v>66</v>
      </c>
      <c r="D10" s="87"/>
      <c r="E10" s="87"/>
      <c r="F10" s="119"/>
      <c r="G10" s="115">
        <v>1518</v>
      </c>
      <c r="H10" s="115">
        <v>1351.138</v>
      </c>
      <c r="I10" s="115">
        <v>856.0278</v>
      </c>
    </row>
    <row r="11" spans="2:9" s="86" customFormat="1" ht="13.5">
      <c r="B11" s="110"/>
      <c r="C11" s="82" t="s">
        <v>62</v>
      </c>
      <c r="D11" s="83"/>
      <c r="E11" s="83"/>
      <c r="F11" s="84"/>
      <c r="G11" s="117">
        <v>15046.2</v>
      </c>
      <c r="H11" s="117">
        <v>6060.37306</v>
      </c>
      <c r="I11" s="120">
        <v>16148.3628</v>
      </c>
    </row>
    <row r="12" spans="2:9" s="86" customFormat="1" ht="12.75">
      <c r="B12" s="236"/>
      <c r="C12" s="70" t="s">
        <v>94</v>
      </c>
      <c r="D12" s="87"/>
      <c r="E12" s="87"/>
      <c r="F12" s="88"/>
      <c r="G12" s="246">
        <v>0</v>
      </c>
      <c r="H12" s="227">
        <v>0</v>
      </c>
      <c r="I12" s="227">
        <v>0</v>
      </c>
    </row>
    <row r="13" spans="2:9" s="86" customFormat="1" ht="12.75">
      <c r="B13" s="236"/>
      <c r="C13" s="70" t="s">
        <v>95</v>
      </c>
      <c r="D13" s="87"/>
      <c r="E13" s="87"/>
      <c r="F13" s="88"/>
      <c r="G13" s="247">
        <v>15046.2</v>
      </c>
      <c r="H13" s="247">
        <v>6060.37306</v>
      </c>
      <c r="I13" s="247">
        <v>16148.3628</v>
      </c>
    </row>
    <row r="14" spans="2:9" s="86" customFormat="1" ht="12.75">
      <c r="B14" s="236"/>
      <c r="C14" s="22" t="s">
        <v>96</v>
      </c>
      <c r="D14" s="237"/>
      <c r="E14" s="237"/>
      <c r="F14" s="238"/>
      <c r="G14" s="246">
        <v>0</v>
      </c>
      <c r="H14" s="227">
        <v>0</v>
      </c>
      <c r="I14" s="240">
        <v>0</v>
      </c>
    </row>
    <row r="15" spans="2:9" s="86" customFormat="1" ht="13.5">
      <c r="B15" s="236"/>
      <c r="C15" s="118" t="s">
        <v>63</v>
      </c>
      <c r="D15" s="87"/>
      <c r="E15" s="87"/>
      <c r="F15" s="235"/>
      <c r="G15" s="121">
        <v>21879</v>
      </c>
      <c r="H15" s="121">
        <v>15673.157069999997</v>
      </c>
      <c r="I15" s="122">
        <v>20444.698200000003</v>
      </c>
    </row>
    <row r="16" spans="2:9" s="86" customFormat="1" ht="12.75">
      <c r="B16" s="110"/>
      <c r="C16" s="26" t="s">
        <v>92</v>
      </c>
      <c r="D16" s="20"/>
      <c r="E16" s="20"/>
      <c r="F16" s="199"/>
      <c r="G16" s="242">
        <v>6420</v>
      </c>
      <c r="H16" s="242">
        <v>3409.1817699999997</v>
      </c>
      <c r="I16" s="244">
        <v>2617.7032</v>
      </c>
    </row>
    <row r="17" spans="2:9" s="86" customFormat="1" ht="12.75">
      <c r="B17" s="110"/>
      <c r="C17" s="22" t="s">
        <v>93</v>
      </c>
      <c r="D17" s="20"/>
      <c r="E17" s="20"/>
      <c r="F17" s="199"/>
      <c r="G17" s="242">
        <v>15459</v>
      </c>
      <c r="H17" s="242">
        <v>12263.975299999998</v>
      </c>
      <c r="I17" s="248">
        <v>17826.995000000003</v>
      </c>
    </row>
    <row r="18" spans="2:9" ht="13.5">
      <c r="B18" s="123"/>
      <c r="C18" s="57" t="s">
        <v>21</v>
      </c>
      <c r="D18" s="25"/>
      <c r="E18" s="18"/>
      <c r="F18" s="58"/>
      <c r="G18" s="124">
        <v>51499.2</v>
      </c>
      <c r="H18" s="124">
        <v>30112.033229999997</v>
      </c>
      <c r="I18" s="124">
        <v>42428.412800000006</v>
      </c>
    </row>
    <row r="21" spans="3:4" ht="15">
      <c r="C21" s="60">
        <v>1</v>
      </c>
      <c r="D21" s="150" t="s">
        <v>72</v>
      </c>
    </row>
    <row r="22" spans="3:4" ht="15">
      <c r="C22" s="60"/>
      <c r="D22" s="150" t="s">
        <v>75</v>
      </c>
    </row>
    <row r="23" spans="3:4" ht="15">
      <c r="C23" s="60">
        <v>2</v>
      </c>
      <c r="D23" s="150" t="s">
        <v>73</v>
      </c>
    </row>
    <row r="24" ht="8.25" customHeight="1">
      <c r="D24"/>
    </row>
    <row r="25" ht="15">
      <c r="C25" s="60"/>
    </row>
  </sheetData>
  <printOptions horizontalCentered="1"/>
  <pageMargins left="0.5" right="0.5" top="1" bottom="0.75" header="0.5" footer="0.5"/>
  <pageSetup firstPageNumber="31" useFirstPageNumber="1" fitToHeight="1" fitToWidth="1" horizontalDpi="300" verticalDpi="300" orientation="portrait" r:id="rId1"/>
  <headerFooter alignWithMargins="0">
    <oddHeader>&amp;C&amp;"Times New Roman,Italic"Pacific Gas and Electric Company Energy Efficiency Programs Annual Report - May 2001&amp;"Arial,Regular" 
______________________________________________________________________________________&amp;R
</oddHeader>
    <oddFooter>&amp;C&amp;"Times New Roman,Italic"_____________________________________________________________________________________
&amp;"Times New Roman,Regular"&amp;8 2 -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5" zoomScaleNormal="75" workbookViewId="0" topLeftCell="C1">
      <selection activeCell="L24" sqref="L24"/>
    </sheetView>
  </sheetViews>
  <sheetFormatPr defaultColWidth="9.140625" defaultRowHeight="12.75"/>
  <cols>
    <col min="1" max="1" width="3.140625" style="51" hidden="1" customWidth="1"/>
    <col min="2" max="2" width="7.00390625" style="125" hidden="1" customWidth="1"/>
    <col min="3" max="3" width="2.28125" style="1" customWidth="1"/>
    <col min="4" max="4" width="4.28125" style="1" customWidth="1"/>
    <col min="5" max="5" width="9.8515625" style="1" customWidth="1"/>
    <col min="6" max="6" width="31.8515625" style="1" customWidth="1"/>
    <col min="7" max="7" width="12.7109375" style="29" customWidth="1"/>
    <col min="8" max="8" width="12.28125" style="29" customWidth="1"/>
    <col min="9" max="9" width="12.7109375" style="1" customWidth="1"/>
    <col min="10" max="10" width="2.00390625" style="1" customWidth="1"/>
    <col min="11" max="16384" width="9.140625" style="1" customWidth="1"/>
  </cols>
  <sheetData>
    <row r="1" spans="1:9" ht="13.5">
      <c r="A1" s="126"/>
      <c r="B1" s="127"/>
      <c r="C1" s="128" t="s">
        <v>58</v>
      </c>
      <c r="D1" s="3"/>
      <c r="E1" s="3"/>
      <c r="F1" s="3"/>
      <c r="G1" s="4"/>
      <c r="H1" s="4"/>
      <c r="I1" s="3"/>
    </row>
    <row r="2" spans="1:9" ht="13.5">
      <c r="A2" s="126"/>
      <c r="B2" s="127"/>
      <c r="C2" s="39" t="s">
        <v>71</v>
      </c>
      <c r="D2" s="3"/>
      <c r="E2" s="3"/>
      <c r="F2" s="3"/>
      <c r="G2" s="4"/>
      <c r="H2" s="4"/>
      <c r="I2" s="3"/>
    </row>
    <row r="3" spans="1:9" ht="13.5">
      <c r="A3" s="126"/>
      <c r="B3" s="127"/>
      <c r="C3" s="128" t="s">
        <v>59</v>
      </c>
      <c r="D3" s="3"/>
      <c r="E3" s="3"/>
      <c r="F3" s="3"/>
      <c r="G3" s="4"/>
      <c r="H3" s="4"/>
      <c r="I3" s="3"/>
    </row>
    <row r="4" spans="1:9" ht="13.5">
      <c r="A4" s="126"/>
      <c r="B4" s="127"/>
      <c r="C4" s="128" t="s">
        <v>22</v>
      </c>
      <c r="D4" s="3"/>
      <c r="E4" s="3"/>
      <c r="F4" s="3"/>
      <c r="G4" s="4"/>
      <c r="H4" s="4"/>
      <c r="I4" s="3"/>
    </row>
    <row r="5" spans="1:9" ht="13.5">
      <c r="A5" s="126"/>
      <c r="B5" s="129"/>
      <c r="C5" s="130" t="s">
        <v>2</v>
      </c>
      <c r="D5" s="3"/>
      <c r="E5" s="3"/>
      <c r="F5" s="3"/>
      <c r="G5" s="4"/>
      <c r="H5" s="4"/>
      <c r="I5" s="3"/>
    </row>
    <row r="6" spans="1:7" ht="13.5">
      <c r="A6" s="130"/>
      <c r="B6" s="129"/>
      <c r="C6" s="34"/>
      <c r="D6" s="3"/>
      <c r="E6" s="3"/>
      <c r="F6" s="3"/>
      <c r="G6" s="4"/>
    </row>
    <row r="7" spans="1:15" s="50" customFormat="1" ht="15">
      <c r="A7" s="43"/>
      <c r="B7" s="104" t="s">
        <v>60</v>
      </c>
      <c r="C7" s="44"/>
      <c r="D7" s="45"/>
      <c r="E7" s="45"/>
      <c r="F7" s="46"/>
      <c r="G7" s="61" t="s">
        <v>23</v>
      </c>
      <c r="H7" s="48"/>
      <c r="I7" s="151" t="s">
        <v>79</v>
      </c>
      <c r="J7" s="131"/>
      <c r="K7" s="131"/>
      <c r="L7" s="49"/>
      <c r="M7" s="49"/>
      <c r="N7" s="49"/>
      <c r="O7" s="49"/>
    </row>
    <row r="8" spans="1:11" s="109" customFormat="1" ht="13.5">
      <c r="A8" s="106"/>
      <c r="B8" s="107"/>
      <c r="C8" s="63"/>
      <c r="D8" s="64"/>
      <c r="E8" s="64"/>
      <c r="F8" s="108"/>
      <c r="G8" s="52" t="s">
        <v>5</v>
      </c>
      <c r="H8" s="144" t="s">
        <v>26</v>
      </c>
      <c r="I8" s="52" t="s">
        <v>5</v>
      </c>
      <c r="J8" s="64"/>
      <c r="K8" s="64"/>
    </row>
    <row r="9" spans="2:11" s="86" customFormat="1" ht="13.5">
      <c r="B9" s="110"/>
      <c r="C9" s="111" t="s">
        <v>61</v>
      </c>
      <c r="D9" s="112"/>
      <c r="E9" s="112"/>
      <c r="F9" s="113"/>
      <c r="G9" s="114">
        <v>1055</v>
      </c>
      <c r="H9" s="114">
        <v>2869.8878999999997</v>
      </c>
      <c r="I9" s="115">
        <v>1019.6760000000002</v>
      </c>
      <c r="J9" s="87"/>
      <c r="K9" s="87"/>
    </row>
    <row r="10" spans="1:11" s="86" customFormat="1" ht="15.75">
      <c r="A10" s="116"/>
      <c r="B10" s="110"/>
      <c r="C10" s="142" t="s">
        <v>66</v>
      </c>
      <c r="D10" s="87"/>
      <c r="E10" s="87"/>
      <c r="F10" s="119"/>
      <c r="G10" s="115">
        <v>82</v>
      </c>
      <c r="H10" s="115">
        <v>1499.35</v>
      </c>
      <c r="I10" s="115">
        <v>213.47220000000004</v>
      </c>
      <c r="J10" s="87"/>
      <c r="K10" s="87"/>
    </row>
    <row r="11" spans="2:11" s="86" customFormat="1" ht="13.5">
      <c r="B11" s="110"/>
      <c r="C11" s="82" t="s">
        <v>62</v>
      </c>
      <c r="D11" s="83"/>
      <c r="E11" s="83"/>
      <c r="F11" s="84"/>
      <c r="G11" s="132">
        <v>3721</v>
      </c>
      <c r="H11" s="132">
        <v>7933.02874</v>
      </c>
      <c r="I11" s="120">
        <v>4028.637199999999</v>
      </c>
      <c r="J11" s="87"/>
      <c r="K11" s="87"/>
    </row>
    <row r="12" spans="2:11" s="86" customFormat="1" ht="12.75">
      <c r="B12" s="236"/>
      <c r="C12" s="70" t="s">
        <v>94</v>
      </c>
      <c r="D12" s="87"/>
      <c r="E12" s="87"/>
      <c r="F12" s="88"/>
      <c r="G12" s="246">
        <v>0</v>
      </c>
      <c r="H12" s="246">
        <v>0</v>
      </c>
      <c r="I12" s="247">
        <v>0</v>
      </c>
      <c r="J12" s="87"/>
      <c r="K12" s="87"/>
    </row>
    <row r="13" spans="2:11" s="86" customFormat="1" ht="12.75">
      <c r="B13" s="236"/>
      <c r="C13" s="70" t="s">
        <v>95</v>
      </c>
      <c r="D13" s="87"/>
      <c r="E13" s="87"/>
      <c r="F13" s="88"/>
      <c r="G13" s="227">
        <v>3721</v>
      </c>
      <c r="H13" s="227">
        <v>7933.02874</v>
      </c>
      <c r="I13" s="227">
        <v>4028.637199999999</v>
      </c>
      <c r="J13" s="87"/>
      <c r="K13" s="87"/>
    </row>
    <row r="14" spans="2:11" s="86" customFormat="1" ht="12.75">
      <c r="B14" s="236"/>
      <c r="C14" s="22" t="s">
        <v>96</v>
      </c>
      <c r="D14" s="237"/>
      <c r="E14" s="237"/>
      <c r="F14" s="238"/>
      <c r="G14" s="246">
        <v>0</v>
      </c>
      <c r="H14" s="246">
        <v>0</v>
      </c>
      <c r="I14" s="240">
        <v>0</v>
      </c>
      <c r="J14" s="87"/>
      <c r="K14" s="87"/>
    </row>
    <row r="15" spans="2:11" s="86" customFormat="1" ht="13.5">
      <c r="B15" s="236"/>
      <c r="C15" s="118" t="s">
        <v>63</v>
      </c>
      <c r="D15" s="87"/>
      <c r="E15" s="87"/>
      <c r="F15" s="235"/>
      <c r="G15" s="121">
        <v>1990</v>
      </c>
      <c r="H15" s="121">
        <v>3766.47813</v>
      </c>
      <c r="I15" s="122">
        <v>2580.8017999999997</v>
      </c>
      <c r="J15" s="87"/>
      <c r="K15" s="87"/>
    </row>
    <row r="16" spans="2:11" s="86" customFormat="1" ht="12.75">
      <c r="B16" s="110"/>
      <c r="C16" s="26" t="s">
        <v>92</v>
      </c>
      <c r="D16" s="20"/>
      <c r="E16" s="20"/>
      <c r="F16" s="199"/>
      <c r="G16" s="243">
        <v>555</v>
      </c>
      <c r="H16" s="243">
        <v>2446.08023</v>
      </c>
      <c r="I16" s="193">
        <v>563.7968</v>
      </c>
      <c r="J16" s="87"/>
      <c r="K16" s="87"/>
    </row>
    <row r="17" spans="2:11" s="86" customFormat="1" ht="12.75">
      <c r="B17" s="110"/>
      <c r="C17" s="22" t="s">
        <v>93</v>
      </c>
      <c r="D17" s="20"/>
      <c r="E17" s="20"/>
      <c r="F17" s="199"/>
      <c r="G17" s="243">
        <v>1435</v>
      </c>
      <c r="H17" s="243">
        <v>1320.3979</v>
      </c>
      <c r="I17" s="245">
        <v>2017.005</v>
      </c>
      <c r="J17" s="87"/>
      <c r="K17" s="87"/>
    </row>
    <row r="18" spans="2:11" ht="13.5">
      <c r="B18" s="123"/>
      <c r="C18" s="57" t="s">
        <v>21</v>
      </c>
      <c r="D18" s="25"/>
      <c r="E18" s="18"/>
      <c r="F18" s="58"/>
      <c r="G18" s="124">
        <v>6848</v>
      </c>
      <c r="H18" s="124">
        <v>16068.74477</v>
      </c>
      <c r="I18" s="124">
        <v>7843.587199999998</v>
      </c>
      <c r="J18" s="20"/>
      <c r="K18" s="20"/>
    </row>
    <row r="21" spans="3:4" ht="15">
      <c r="C21" s="60">
        <v>1</v>
      </c>
      <c r="D21" s="150" t="s">
        <v>72</v>
      </c>
    </row>
    <row r="22" spans="3:4" ht="15">
      <c r="C22" s="60"/>
      <c r="D22" s="150" t="s">
        <v>75</v>
      </c>
    </row>
    <row r="23" spans="3:4" ht="15">
      <c r="C23" s="60">
        <v>2</v>
      </c>
      <c r="D23" s="150" t="s">
        <v>73</v>
      </c>
    </row>
    <row r="24" ht="8.25" customHeight="1">
      <c r="D24"/>
    </row>
    <row r="25" ht="15">
      <c r="C25" s="60"/>
    </row>
  </sheetData>
  <printOptions horizontalCentered="1"/>
  <pageMargins left="0.5" right="0.5" top="1" bottom="0.75" header="0.5" footer="0.5"/>
  <pageSetup firstPageNumber="32" useFirstPageNumber="1" fitToHeight="1" fitToWidth="1" horizontalDpi="300" verticalDpi="300" orientation="portrait" r:id="rId1"/>
  <headerFooter alignWithMargins="0">
    <oddHeader>&amp;C&amp;"Times New Roman,Italic"Pacific Gas and Electric Company Energy Efficiency Programs Annual Report - May 2001&amp;"Arial,Regular" 
______________________________________________________________________________________&amp;R
</oddHeader>
    <oddFooter>&amp;C&amp;"Times New Roman,Italic"________________________________________________________________________________________
&amp;"Times New Roman,Regular"&amp;8 2 -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170"/>
  <sheetViews>
    <sheetView workbookViewId="0" topLeftCell="A1">
      <selection activeCell="A8" sqref="A8"/>
    </sheetView>
  </sheetViews>
  <sheetFormatPr defaultColWidth="9.140625" defaultRowHeight="12.75" outlineLevelRow="1"/>
  <cols>
    <col min="1" max="1" width="3.140625" style="6" customWidth="1"/>
    <col min="2" max="2" width="7.00390625" style="125" hidden="1" customWidth="1"/>
    <col min="3" max="3" width="3.140625" style="1" customWidth="1"/>
    <col min="4" max="4" width="3.00390625" style="1" customWidth="1"/>
    <col min="5" max="5" width="3.8515625" style="1" customWidth="1"/>
    <col min="6" max="6" width="32.57421875" style="1" customWidth="1"/>
    <col min="7" max="7" width="18.7109375" style="1" bestFit="1" customWidth="1"/>
    <col min="8" max="8" width="17.57421875" style="1" bestFit="1" customWidth="1"/>
    <col min="9" max="9" width="16.57421875" style="1" customWidth="1"/>
    <col min="10" max="10" width="2.28125" style="1" customWidth="1"/>
    <col min="11" max="11" width="11.28125" style="1" customWidth="1"/>
    <col min="12" max="16384" width="9.140625" style="1" customWidth="1"/>
  </cols>
  <sheetData>
    <row r="4" spans="1:8" ht="12.75">
      <c r="A4" s="2" t="s">
        <v>145</v>
      </c>
      <c r="B4" s="1"/>
      <c r="C4" s="3"/>
      <c r="D4" s="3"/>
      <c r="E4" s="3"/>
      <c r="F4" s="3"/>
      <c r="G4" s="3"/>
      <c r="H4" s="3"/>
    </row>
    <row r="5" spans="1:8" ht="12.75">
      <c r="A5" s="2" t="s">
        <v>146</v>
      </c>
      <c r="B5" s="1"/>
      <c r="C5" s="3"/>
      <c r="D5" s="3"/>
      <c r="E5" s="3"/>
      <c r="F5" s="3"/>
      <c r="G5" s="3"/>
      <c r="H5" s="3"/>
    </row>
    <row r="6" spans="1:8" ht="15">
      <c r="A6" s="2" t="s">
        <v>201</v>
      </c>
      <c r="B6" s="1"/>
      <c r="C6" s="3"/>
      <c r="D6" s="3"/>
      <c r="E6" s="3"/>
      <c r="F6" s="3"/>
      <c r="G6" s="3"/>
      <c r="H6" s="3"/>
    </row>
    <row r="7" spans="1:8" ht="12.75">
      <c r="A7" s="2"/>
      <c r="B7" s="1"/>
      <c r="C7" s="3"/>
      <c r="D7" s="3"/>
      <c r="E7" s="3"/>
      <c r="F7" s="3"/>
      <c r="G7" s="3"/>
      <c r="H7" s="3"/>
    </row>
    <row r="8" spans="1:8" ht="12.75">
      <c r="A8" s="2" t="s">
        <v>147</v>
      </c>
      <c r="B8" s="1"/>
      <c r="C8" s="3"/>
      <c r="D8" s="3"/>
      <c r="E8" s="3"/>
      <c r="F8" s="3"/>
      <c r="G8" s="317"/>
      <c r="H8" s="317"/>
    </row>
    <row r="9" spans="1:8" ht="12.75">
      <c r="A9" s="5"/>
      <c r="B9" s="103"/>
      <c r="C9" s="3"/>
      <c r="D9" s="3"/>
      <c r="E9" s="3"/>
      <c r="F9" s="3"/>
      <c r="G9" s="3"/>
      <c r="H9" s="3"/>
    </row>
    <row r="10" spans="1:15" s="11" customFormat="1" ht="12.75">
      <c r="A10" s="6"/>
      <c r="B10" s="318" t="s">
        <v>60</v>
      </c>
      <c r="C10" s="7"/>
      <c r="D10" s="8"/>
      <c r="E10" s="8"/>
      <c r="F10" s="8"/>
      <c r="G10" s="319" t="s">
        <v>105</v>
      </c>
      <c r="H10" s="151" t="s">
        <v>106</v>
      </c>
      <c r="I10" s="1"/>
      <c r="J10" s="1"/>
      <c r="K10" s="1"/>
      <c r="L10" s="1"/>
      <c r="M10" s="1"/>
      <c r="N10" s="1"/>
      <c r="O10" s="1"/>
    </row>
    <row r="11" spans="1:8" ht="12.75">
      <c r="A11" s="1"/>
      <c r="B11" s="320"/>
      <c r="C11" s="68" t="s">
        <v>61</v>
      </c>
      <c r="D11" s="8"/>
      <c r="E11" s="8"/>
      <c r="F11" s="54"/>
      <c r="G11" s="321">
        <v>0</v>
      </c>
      <c r="H11" s="321">
        <v>0</v>
      </c>
    </row>
    <row r="12" spans="2:8" ht="12.75">
      <c r="B12" s="322"/>
      <c r="C12" s="68" t="s">
        <v>64</v>
      </c>
      <c r="D12" s="8"/>
      <c r="E12" s="8"/>
      <c r="F12" s="323"/>
      <c r="G12" s="321">
        <v>1.482392353</v>
      </c>
      <c r="H12" s="321">
        <v>1.9403200000000003</v>
      </c>
    </row>
    <row r="13" spans="2:8" ht="12.75">
      <c r="B13" s="322"/>
      <c r="C13" s="68" t="s">
        <v>62</v>
      </c>
      <c r="D13" s="230"/>
      <c r="E13" s="230"/>
      <c r="F13" s="324"/>
      <c r="G13" s="321">
        <v>5.930650264750144</v>
      </c>
      <c r="H13" s="321">
        <v>16.206872852896456</v>
      </c>
    </row>
    <row r="14" spans="2:12" ht="12.75" collapsed="1">
      <c r="B14" s="322"/>
      <c r="C14" s="26" t="s">
        <v>94</v>
      </c>
      <c r="D14" s="20"/>
      <c r="E14" s="13"/>
      <c r="F14" s="325"/>
      <c r="G14" s="326"/>
      <c r="H14" s="327"/>
      <c r="K14" s="38"/>
      <c r="L14" s="38"/>
    </row>
    <row r="15" spans="2:12" ht="12.75">
      <c r="B15" s="322"/>
      <c r="C15" s="26" t="s">
        <v>95</v>
      </c>
      <c r="D15" s="20"/>
      <c r="E15" s="13"/>
      <c r="F15" s="325"/>
      <c r="G15" s="327">
        <v>5.930650264750144</v>
      </c>
      <c r="H15" s="327">
        <v>16.206872852896456</v>
      </c>
      <c r="K15" s="38"/>
      <c r="L15" s="38"/>
    </row>
    <row r="16" spans="2:8" ht="12.75">
      <c r="B16" s="328"/>
      <c r="C16" s="26" t="s">
        <v>96</v>
      </c>
      <c r="D16" s="13"/>
      <c r="E16" s="20"/>
      <c r="F16" s="13"/>
      <c r="G16" s="329"/>
      <c r="H16" s="330"/>
    </row>
    <row r="17" spans="2:8" s="6" customFormat="1" ht="12.75">
      <c r="B17" s="322"/>
      <c r="C17" s="68" t="s">
        <v>63</v>
      </c>
      <c r="D17" s="8"/>
      <c r="E17" s="8"/>
      <c r="F17" s="9"/>
      <c r="G17" s="331">
        <v>3.0848069341</v>
      </c>
      <c r="H17" s="331">
        <v>14.7196460672</v>
      </c>
    </row>
    <row r="18" spans="2:8" s="6" customFormat="1" ht="12.75">
      <c r="B18" s="322">
        <v>11965</v>
      </c>
      <c r="C18" s="26" t="s">
        <v>92</v>
      </c>
      <c r="D18" s="20"/>
      <c r="E18" s="20"/>
      <c r="F18" s="199"/>
      <c r="G18" s="332">
        <v>0.6353411943</v>
      </c>
      <c r="H18" s="332">
        <v>0.77024188</v>
      </c>
    </row>
    <row r="19" spans="2:8" ht="12.75">
      <c r="B19" s="322">
        <v>12268</v>
      </c>
      <c r="C19" s="26" t="s">
        <v>93</v>
      </c>
      <c r="D19" s="20"/>
      <c r="E19" s="20"/>
      <c r="F19" s="199"/>
      <c r="G19" s="332">
        <v>2.4494657398</v>
      </c>
      <c r="H19" s="332">
        <v>13.949404187199999</v>
      </c>
    </row>
    <row r="20" spans="2:8" ht="12.75">
      <c r="B20" s="333"/>
      <c r="C20" s="334" t="s">
        <v>21</v>
      </c>
      <c r="D20" s="25"/>
      <c r="E20" s="18"/>
      <c r="F20" s="58"/>
      <c r="G20" s="335">
        <v>10.497849551850143</v>
      </c>
      <c r="H20" s="335">
        <v>32.866838920096455</v>
      </c>
    </row>
    <row r="21" spans="2:8" ht="12.75">
      <c r="B21" s="336"/>
      <c r="C21" s="13"/>
      <c r="D21" s="20"/>
      <c r="E21" s="20"/>
      <c r="F21" s="20"/>
      <c r="G21" s="337"/>
      <c r="H21" s="337"/>
    </row>
    <row r="22" ht="12.75">
      <c r="B22" s="338"/>
    </row>
    <row r="23" spans="1:8" ht="12.75">
      <c r="A23" s="2" t="s">
        <v>148</v>
      </c>
      <c r="B23" s="1"/>
      <c r="C23" s="3"/>
      <c r="D23" s="3"/>
      <c r="E23" s="3"/>
      <c r="F23" s="3"/>
      <c r="G23" s="3"/>
      <c r="H23" s="3"/>
    </row>
    <row r="24" spans="1:8" ht="12.75">
      <c r="A24" s="5"/>
      <c r="B24" s="103"/>
      <c r="C24" s="3"/>
      <c r="D24" s="3"/>
      <c r="E24" s="3"/>
      <c r="F24" s="3"/>
      <c r="G24" s="3"/>
      <c r="H24" s="3"/>
    </row>
    <row r="25" spans="2:8" ht="12.75">
      <c r="B25" s="318" t="s">
        <v>60</v>
      </c>
      <c r="C25" s="7"/>
      <c r="D25" s="8"/>
      <c r="E25" s="8"/>
      <c r="F25" s="8"/>
      <c r="G25" s="319" t="s">
        <v>105</v>
      </c>
      <c r="H25" s="151" t="s">
        <v>106</v>
      </c>
    </row>
    <row r="26" spans="1:8" ht="12.75">
      <c r="A26" s="1"/>
      <c r="B26" s="320"/>
      <c r="C26" s="68" t="s">
        <v>61</v>
      </c>
      <c r="D26" s="8"/>
      <c r="E26" s="8"/>
      <c r="F26" s="54"/>
      <c r="G26" s="339">
        <v>0</v>
      </c>
      <c r="H26" s="339">
        <v>0</v>
      </c>
    </row>
    <row r="27" spans="2:8" ht="12.75" hidden="1" outlineLevel="1">
      <c r="B27" s="320">
        <v>11970</v>
      </c>
      <c r="C27" s="26" t="s">
        <v>149</v>
      </c>
      <c r="D27" s="20"/>
      <c r="E27" s="20"/>
      <c r="F27" s="79"/>
      <c r="G27" s="251"/>
      <c r="H27" s="251"/>
    </row>
    <row r="28" spans="2:8" ht="12.75" hidden="1" outlineLevel="1">
      <c r="B28" s="320"/>
      <c r="C28" s="26"/>
      <c r="D28" s="20" t="s">
        <v>150</v>
      </c>
      <c r="E28" s="20"/>
      <c r="F28" s="79"/>
      <c r="G28" s="251">
        <v>0</v>
      </c>
      <c r="H28" s="251">
        <v>0</v>
      </c>
    </row>
    <row r="29" spans="2:8" ht="12.75" hidden="1" outlineLevel="1">
      <c r="B29" s="320"/>
      <c r="C29" s="26" t="s">
        <v>151</v>
      </c>
      <c r="D29" s="20"/>
      <c r="E29" s="20"/>
      <c r="F29" s="79"/>
      <c r="G29" s="251"/>
      <c r="H29" s="251"/>
    </row>
    <row r="30" spans="2:8" ht="12.75" hidden="1" outlineLevel="1">
      <c r="B30" s="320"/>
      <c r="C30" s="26"/>
      <c r="D30" s="20" t="s">
        <v>152</v>
      </c>
      <c r="E30" s="20"/>
      <c r="F30" s="79"/>
      <c r="G30" s="251">
        <v>0</v>
      </c>
      <c r="H30" s="251">
        <v>0</v>
      </c>
    </row>
    <row r="31" spans="2:8" ht="12.75" hidden="1" outlineLevel="1">
      <c r="B31" s="320"/>
      <c r="C31" s="26" t="s">
        <v>153</v>
      </c>
      <c r="D31" s="20"/>
      <c r="E31" s="20"/>
      <c r="F31" s="79"/>
      <c r="G31" s="251"/>
      <c r="H31" s="251"/>
    </row>
    <row r="32" spans="2:8" ht="12.75" hidden="1" outlineLevel="1">
      <c r="B32" s="320"/>
      <c r="C32" s="26"/>
      <c r="D32" s="20" t="s">
        <v>152</v>
      </c>
      <c r="E32" s="20"/>
      <c r="F32" s="79"/>
      <c r="G32" s="251">
        <v>0</v>
      </c>
      <c r="H32" s="251">
        <v>0</v>
      </c>
    </row>
    <row r="33" spans="2:8" ht="12.75" hidden="1" outlineLevel="1">
      <c r="B33" s="320"/>
      <c r="C33" s="26"/>
      <c r="D33" s="171" t="s">
        <v>154</v>
      </c>
      <c r="E33" s="20"/>
      <c r="F33" s="79"/>
      <c r="G33" s="251">
        <v>0</v>
      </c>
      <c r="H33" s="251"/>
    </row>
    <row r="34" spans="2:8" ht="12.75" hidden="1" outlineLevel="1">
      <c r="B34" s="320"/>
      <c r="C34" s="26" t="s">
        <v>155</v>
      </c>
      <c r="D34" s="20"/>
      <c r="E34" s="20"/>
      <c r="F34" s="79"/>
      <c r="G34" s="251"/>
      <c r="H34" s="251"/>
    </row>
    <row r="35" spans="2:8" ht="12.75" hidden="1" outlineLevel="1">
      <c r="B35" s="320"/>
      <c r="C35" s="22"/>
      <c r="D35" s="23" t="s">
        <v>156</v>
      </c>
      <c r="E35" s="23"/>
      <c r="F35" s="24"/>
      <c r="G35" s="340">
        <v>0</v>
      </c>
      <c r="H35" s="340">
        <v>0</v>
      </c>
    </row>
    <row r="36" spans="2:8" ht="12.75" collapsed="1">
      <c r="B36" s="322"/>
      <c r="C36" s="68" t="s">
        <v>64</v>
      </c>
      <c r="D36" s="8"/>
      <c r="E36" s="8"/>
      <c r="F36" s="323"/>
      <c r="G36" s="339">
        <v>8190.013</v>
      </c>
      <c r="H36" s="339">
        <v>10720</v>
      </c>
    </row>
    <row r="37" spans="2:8" ht="12.75" hidden="1" outlineLevel="1">
      <c r="B37" s="322"/>
      <c r="C37" s="26" t="s">
        <v>155</v>
      </c>
      <c r="D37" s="20"/>
      <c r="E37" s="20"/>
      <c r="F37" s="21"/>
      <c r="G37" s="341"/>
      <c r="H37" s="251"/>
    </row>
    <row r="38" spans="2:8" ht="12.75" hidden="1" outlineLevel="1">
      <c r="B38" s="322"/>
      <c r="C38" s="26"/>
      <c r="D38" s="20" t="s">
        <v>157</v>
      </c>
      <c r="E38" s="20"/>
      <c r="F38" s="21"/>
      <c r="G38" s="341">
        <v>8190.013</v>
      </c>
      <c r="H38" s="251"/>
    </row>
    <row r="39" spans="2:8" ht="12.75" hidden="1" outlineLevel="1">
      <c r="B39" s="322"/>
      <c r="C39" s="22"/>
      <c r="D39" s="23" t="s">
        <v>158</v>
      </c>
      <c r="E39" s="342"/>
      <c r="F39" s="342"/>
      <c r="G39" s="341"/>
      <c r="H39" s="251">
        <v>10720</v>
      </c>
    </row>
    <row r="40" spans="2:8" ht="12.75" collapsed="1">
      <c r="B40" s="322"/>
      <c r="C40" s="68" t="s">
        <v>62</v>
      </c>
      <c r="D40" s="230"/>
      <c r="E40" s="230"/>
      <c r="F40" s="324"/>
      <c r="G40" s="339">
        <v>14786.811001000093</v>
      </c>
      <c r="H40" s="339">
        <v>29077.361101515147</v>
      </c>
    </row>
    <row r="41" spans="2:8" ht="12.75" collapsed="1">
      <c r="B41" s="322"/>
      <c r="C41" s="26" t="s">
        <v>94</v>
      </c>
      <c r="D41" s="20"/>
      <c r="E41" s="13"/>
      <c r="F41" s="325"/>
      <c r="G41" s="343"/>
      <c r="H41" s="344"/>
    </row>
    <row r="42" spans="2:8" ht="12.75">
      <c r="B42" s="322"/>
      <c r="C42" s="26" t="s">
        <v>95</v>
      </c>
      <c r="D42" s="20"/>
      <c r="E42" s="13"/>
      <c r="F42" s="325"/>
      <c r="G42" s="344">
        <v>14786.811001000093</v>
      </c>
      <c r="H42" s="344">
        <v>29077.361101515147</v>
      </c>
    </row>
    <row r="43" spans="2:8" ht="12.75" hidden="1" outlineLevel="1">
      <c r="B43" s="322"/>
      <c r="C43" s="26"/>
      <c r="D43" s="20" t="s">
        <v>153</v>
      </c>
      <c r="E43" s="13"/>
      <c r="F43" s="325"/>
      <c r="G43" s="343"/>
      <c r="H43" s="344"/>
    </row>
    <row r="44" spans="2:8" ht="12.75" hidden="1" outlineLevel="1">
      <c r="B44" s="322"/>
      <c r="C44" s="26"/>
      <c r="D44" s="20"/>
      <c r="E44" s="20" t="s">
        <v>159</v>
      </c>
      <c r="F44" s="325"/>
      <c r="G44" s="343">
        <v>2539.704</v>
      </c>
      <c r="H44" s="344">
        <v>11910.460799999999</v>
      </c>
    </row>
    <row r="45" spans="2:8" ht="12.75" hidden="1" outlineLevel="1">
      <c r="B45" s="322"/>
      <c r="C45" s="26"/>
      <c r="D45" s="20" t="s">
        <v>155</v>
      </c>
      <c r="E45" s="13"/>
      <c r="F45" s="325"/>
      <c r="G45" s="343"/>
      <c r="H45" s="344"/>
    </row>
    <row r="46" spans="2:12" ht="12.75" hidden="1" outlineLevel="1">
      <c r="B46" s="322"/>
      <c r="C46" s="26"/>
      <c r="D46" s="20" t="s">
        <v>160</v>
      </c>
      <c r="E46" s="20" t="s">
        <v>161</v>
      </c>
      <c r="F46" s="325"/>
      <c r="G46" s="341">
        <v>12247.107001000093</v>
      </c>
      <c r="H46" s="251">
        <v>17166.90030151515</v>
      </c>
      <c r="I46" s="345"/>
      <c r="J46" s="345"/>
      <c r="K46" s="346"/>
      <c r="L46" s="141"/>
    </row>
    <row r="47" spans="2:8" ht="12.75" collapsed="1">
      <c r="B47" s="347"/>
      <c r="C47" s="26" t="s">
        <v>96</v>
      </c>
      <c r="D47" s="13"/>
      <c r="E47" s="20"/>
      <c r="F47" s="13"/>
      <c r="G47" s="341"/>
      <c r="H47" s="340"/>
    </row>
    <row r="48" spans="2:8" ht="12.75">
      <c r="B48" s="322"/>
      <c r="C48" s="68" t="s">
        <v>63</v>
      </c>
      <c r="D48" s="8"/>
      <c r="E48" s="8"/>
      <c r="F48" s="9"/>
      <c r="G48" s="348">
        <v>26492.265119999996</v>
      </c>
      <c r="H48" s="348">
        <v>122224.3232</v>
      </c>
    </row>
    <row r="49" spans="2:8" ht="12.75">
      <c r="B49" s="322">
        <v>11965</v>
      </c>
      <c r="C49" s="26" t="s">
        <v>92</v>
      </c>
      <c r="D49" s="20"/>
      <c r="E49" s="20"/>
      <c r="F49" s="199"/>
      <c r="G49" s="250">
        <v>3473.7993</v>
      </c>
      <c r="H49" s="250">
        <v>4255.48</v>
      </c>
    </row>
    <row r="50" spans="2:8" ht="12.75" hidden="1" outlineLevel="1" collapsed="1">
      <c r="B50" s="322"/>
      <c r="C50" s="26"/>
      <c r="D50" s="20" t="s">
        <v>149</v>
      </c>
      <c r="E50" s="20"/>
      <c r="F50" s="199"/>
      <c r="G50" s="349"/>
      <c r="H50" s="349"/>
    </row>
    <row r="51" spans="2:8" ht="12.75" hidden="1" outlineLevel="1">
      <c r="B51" s="322"/>
      <c r="C51" s="26"/>
      <c r="D51" s="20"/>
      <c r="E51" s="20" t="s">
        <v>162</v>
      </c>
      <c r="F51" s="199"/>
      <c r="G51" s="349">
        <v>0</v>
      </c>
      <c r="H51" s="349">
        <v>0</v>
      </c>
    </row>
    <row r="52" spans="2:8" ht="12.75" hidden="1" outlineLevel="1">
      <c r="B52" s="322"/>
      <c r="C52" s="26"/>
      <c r="D52" s="20"/>
      <c r="E52" s="20" t="s">
        <v>163</v>
      </c>
      <c r="F52" s="199"/>
      <c r="G52" s="349">
        <v>0</v>
      </c>
      <c r="H52" s="349">
        <v>0</v>
      </c>
    </row>
    <row r="53" spans="2:8" ht="12.75" hidden="1" outlineLevel="1">
      <c r="B53" s="322"/>
      <c r="C53" s="26"/>
      <c r="D53" s="20"/>
      <c r="E53" s="20" t="s">
        <v>164</v>
      </c>
      <c r="F53" s="199"/>
      <c r="G53" s="349">
        <v>4.809</v>
      </c>
      <c r="H53" s="349">
        <v>0</v>
      </c>
    </row>
    <row r="54" spans="2:8" ht="12.75" hidden="1" outlineLevel="1">
      <c r="B54" s="322"/>
      <c r="C54" s="26"/>
      <c r="D54" s="20" t="s">
        <v>155</v>
      </c>
      <c r="E54" s="20"/>
      <c r="F54" s="199"/>
      <c r="G54" s="349"/>
      <c r="H54" s="349"/>
    </row>
    <row r="55" spans="1:8" ht="12.75" hidden="1" outlineLevel="1" collapsed="1">
      <c r="A55" s="1"/>
      <c r="B55" s="322"/>
      <c r="C55" s="26"/>
      <c r="D55" s="20"/>
      <c r="E55" s="20" t="s">
        <v>165</v>
      </c>
      <c r="F55" s="199"/>
      <c r="G55" s="349">
        <v>0</v>
      </c>
      <c r="H55" s="349">
        <v>0</v>
      </c>
    </row>
    <row r="56" spans="2:8" ht="12.75" hidden="1" outlineLevel="1">
      <c r="B56" s="322"/>
      <c r="C56" s="26"/>
      <c r="D56" s="20"/>
      <c r="E56" s="20" t="s">
        <v>166</v>
      </c>
      <c r="F56" s="199"/>
      <c r="G56" s="349">
        <v>3468.9903</v>
      </c>
      <c r="H56" s="349">
        <v>4255.48</v>
      </c>
    </row>
    <row r="57" spans="2:8" ht="12.75" collapsed="1">
      <c r="B57" s="322">
        <v>12268</v>
      </c>
      <c r="C57" s="26" t="s">
        <v>93</v>
      </c>
      <c r="D57" s="20"/>
      <c r="E57" s="20"/>
      <c r="F57" s="199"/>
      <c r="G57" s="250">
        <v>23018.465819999998</v>
      </c>
      <c r="H57" s="250">
        <v>117968.8432</v>
      </c>
    </row>
    <row r="58" spans="2:8" ht="12.75" hidden="1" outlineLevel="1">
      <c r="B58" s="322">
        <v>12061</v>
      </c>
      <c r="C58" s="26"/>
      <c r="D58" s="20" t="s">
        <v>149</v>
      </c>
      <c r="E58" s="20"/>
      <c r="F58" s="199"/>
      <c r="G58" s="349"/>
      <c r="H58" s="349"/>
    </row>
    <row r="59" spans="2:8" ht="12.75" hidden="1" outlineLevel="1">
      <c r="B59" s="322">
        <v>12266</v>
      </c>
      <c r="C59" s="26"/>
      <c r="D59" s="20"/>
      <c r="E59" s="20" t="s">
        <v>167</v>
      </c>
      <c r="F59" s="199"/>
      <c r="G59" s="349">
        <v>67.59292</v>
      </c>
      <c r="H59" s="349">
        <v>2614.568</v>
      </c>
    </row>
    <row r="60" spans="2:8" ht="12.75" hidden="1" outlineLevel="1">
      <c r="B60" s="322">
        <v>12063</v>
      </c>
      <c r="C60" s="26"/>
      <c r="D60" s="20" t="s">
        <v>151</v>
      </c>
      <c r="E60" s="20"/>
      <c r="F60" s="199"/>
      <c r="G60" s="349"/>
      <c r="H60" s="349"/>
    </row>
    <row r="61" spans="2:8" ht="12.75" hidden="1" outlineLevel="1">
      <c r="B61" s="322">
        <v>12059</v>
      </c>
      <c r="C61" s="26"/>
      <c r="D61" s="20"/>
      <c r="E61" s="20" t="s">
        <v>168</v>
      </c>
      <c r="F61" s="199"/>
      <c r="G61" s="349">
        <v>8860.425</v>
      </c>
      <c r="H61" s="349">
        <v>6502.4</v>
      </c>
    </row>
    <row r="62" spans="2:8" ht="12.75" hidden="1" outlineLevel="1">
      <c r="B62" s="322">
        <v>12060</v>
      </c>
      <c r="C62" s="26"/>
      <c r="D62" s="20"/>
      <c r="E62" s="20" t="s">
        <v>169</v>
      </c>
      <c r="F62" s="199"/>
      <c r="G62" s="349">
        <v>8164.4719</v>
      </c>
      <c r="H62" s="349">
        <v>81060.8</v>
      </c>
    </row>
    <row r="63" spans="2:8" ht="12.75" hidden="1" outlineLevel="1">
      <c r="B63" s="322"/>
      <c r="C63" s="26"/>
      <c r="D63" s="20" t="s">
        <v>153</v>
      </c>
      <c r="E63" s="20"/>
      <c r="F63" s="199"/>
      <c r="G63" s="349"/>
      <c r="H63" s="349"/>
    </row>
    <row r="64" spans="2:8" ht="12.75" hidden="1" outlineLevel="1">
      <c r="B64" s="322"/>
      <c r="C64" s="26"/>
      <c r="D64" s="20"/>
      <c r="E64" s="20" t="s">
        <v>170</v>
      </c>
      <c r="F64" s="199"/>
      <c r="G64" s="349">
        <v>5925.976</v>
      </c>
      <c r="H64" s="349">
        <v>27791.0752</v>
      </c>
    </row>
    <row r="65" spans="2:8" ht="12.75" collapsed="1">
      <c r="B65" s="333"/>
      <c r="C65" s="334" t="s">
        <v>21</v>
      </c>
      <c r="D65" s="25"/>
      <c r="E65" s="18"/>
      <c r="F65" s="58"/>
      <c r="G65" s="350">
        <v>49469.08912100009</v>
      </c>
      <c r="H65" s="350">
        <v>162021.68430151514</v>
      </c>
    </row>
    <row r="66" spans="2:8" ht="12.75">
      <c r="B66" s="336"/>
      <c r="C66" s="13"/>
      <c r="D66" s="20"/>
      <c r="E66" s="20"/>
      <c r="F66" s="20"/>
      <c r="G66" s="337"/>
      <c r="H66" s="337"/>
    </row>
    <row r="67" ht="12.75" customHeight="1"/>
    <row r="68" spans="1:8" ht="12.75" customHeight="1" hidden="1">
      <c r="A68" s="2" t="s">
        <v>145</v>
      </c>
      <c r="B68" s="1"/>
      <c r="C68" s="3"/>
      <c r="D68" s="3"/>
      <c r="E68" s="3"/>
      <c r="F68" s="3"/>
      <c r="G68" s="3"/>
      <c r="H68" s="3"/>
    </row>
    <row r="69" spans="1:8" ht="12.75" customHeight="1" hidden="1">
      <c r="A69" s="2" t="s">
        <v>146</v>
      </c>
      <c r="B69" s="1"/>
      <c r="C69" s="3"/>
      <c r="D69" s="3"/>
      <c r="E69" s="3"/>
      <c r="F69" s="3"/>
      <c r="G69" s="3"/>
      <c r="H69" s="3"/>
    </row>
    <row r="70" spans="1:8" ht="12.75" customHeight="1" hidden="1">
      <c r="A70" s="2" t="s">
        <v>59</v>
      </c>
      <c r="B70" s="1"/>
      <c r="C70" s="3"/>
      <c r="D70" s="3"/>
      <c r="E70" s="3"/>
      <c r="F70" s="3"/>
      <c r="G70" s="3"/>
      <c r="H70" s="3"/>
    </row>
    <row r="71" spans="1:8" ht="12.75" customHeight="1" hidden="1">
      <c r="A71" s="2"/>
      <c r="B71" s="1"/>
      <c r="C71" s="3"/>
      <c r="D71" s="3"/>
      <c r="E71" s="3"/>
      <c r="F71" s="3"/>
      <c r="G71" s="3"/>
      <c r="H71" s="3"/>
    </row>
    <row r="72" spans="1:8" ht="12.75">
      <c r="A72" s="2" t="s">
        <v>112</v>
      </c>
      <c r="B72" s="1"/>
      <c r="C72" s="3"/>
      <c r="D72" s="3"/>
      <c r="E72" s="3"/>
      <c r="F72" s="3"/>
      <c r="G72" s="3"/>
      <c r="H72" s="3"/>
    </row>
    <row r="73" spans="2:8" ht="12.75">
      <c r="B73" s="351"/>
      <c r="C73" s="3"/>
      <c r="D73" s="3"/>
      <c r="E73" s="3"/>
      <c r="F73" s="3"/>
      <c r="G73" s="3"/>
      <c r="H73" s="3"/>
    </row>
    <row r="74" spans="2:8" ht="12.75">
      <c r="B74" s="318" t="s">
        <v>60</v>
      </c>
      <c r="C74" s="7"/>
      <c r="D74" s="8"/>
      <c r="E74" s="8"/>
      <c r="F74" s="8"/>
      <c r="G74" s="319" t="s">
        <v>105</v>
      </c>
      <c r="H74" s="151" t="s">
        <v>106</v>
      </c>
    </row>
    <row r="75" spans="2:8" ht="12.75">
      <c r="B75" s="320"/>
      <c r="C75" s="68" t="s">
        <v>61</v>
      </c>
      <c r="D75" s="8"/>
      <c r="E75" s="8"/>
      <c r="F75" s="54"/>
      <c r="G75" s="339">
        <v>0</v>
      </c>
      <c r="H75" s="339">
        <v>0</v>
      </c>
    </row>
    <row r="76" spans="2:8" ht="12.75" hidden="1" outlineLevel="1">
      <c r="B76" s="320">
        <v>11970</v>
      </c>
      <c r="C76" s="26" t="s">
        <v>149</v>
      </c>
      <c r="D76" s="20"/>
      <c r="E76" s="20"/>
      <c r="F76" s="79"/>
      <c r="G76" s="251"/>
      <c r="H76" s="251"/>
    </row>
    <row r="77" spans="2:8" ht="12.75" hidden="1" outlineLevel="1">
      <c r="B77" s="320"/>
      <c r="C77" s="26"/>
      <c r="D77" s="20" t="s">
        <v>150</v>
      </c>
      <c r="E77" s="20"/>
      <c r="F77" s="79"/>
      <c r="G77" s="251">
        <v>0</v>
      </c>
      <c r="H77" s="251">
        <v>0</v>
      </c>
    </row>
    <row r="78" spans="2:8" ht="12.75" hidden="1" outlineLevel="1">
      <c r="B78" s="320"/>
      <c r="C78" s="26" t="s">
        <v>151</v>
      </c>
      <c r="D78" s="20"/>
      <c r="E78" s="20"/>
      <c r="F78" s="79"/>
      <c r="G78" s="251"/>
      <c r="H78" s="251"/>
    </row>
    <row r="79" spans="2:8" ht="12.75" hidden="1" outlineLevel="1">
      <c r="B79" s="320"/>
      <c r="C79" s="26"/>
      <c r="D79" s="20" t="s">
        <v>152</v>
      </c>
      <c r="E79" s="20"/>
      <c r="F79" s="79"/>
      <c r="G79" s="251">
        <v>0</v>
      </c>
      <c r="H79" s="251">
        <v>0</v>
      </c>
    </row>
    <row r="80" spans="2:8" ht="12.75" hidden="1" outlineLevel="1">
      <c r="B80" s="320"/>
      <c r="C80" s="26" t="s">
        <v>153</v>
      </c>
      <c r="D80" s="20"/>
      <c r="E80" s="20"/>
      <c r="F80" s="79"/>
      <c r="G80" s="251"/>
      <c r="H80" s="251"/>
    </row>
    <row r="81" spans="2:8" ht="12.75" hidden="1" outlineLevel="1">
      <c r="B81" s="320"/>
      <c r="C81" s="26"/>
      <c r="D81" s="20" t="s">
        <v>152</v>
      </c>
      <c r="E81" s="20"/>
      <c r="F81" s="79"/>
      <c r="G81" s="251">
        <v>0</v>
      </c>
      <c r="H81" s="251">
        <v>0</v>
      </c>
    </row>
    <row r="82" spans="2:8" ht="12.75" hidden="1" outlineLevel="1">
      <c r="B82" s="320"/>
      <c r="C82" s="26"/>
      <c r="D82" s="171" t="s">
        <v>154</v>
      </c>
      <c r="E82" s="20"/>
      <c r="F82" s="79"/>
      <c r="G82" s="251">
        <v>0</v>
      </c>
      <c r="H82" s="251"/>
    </row>
    <row r="83" spans="2:8" ht="12.75" hidden="1" outlineLevel="1">
      <c r="B83" s="320"/>
      <c r="C83" s="26" t="s">
        <v>155</v>
      </c>
      <c r="D83" s="20"/>
      <c r="E83" s="20"/>
      <c r="F83" s="79"/>
      <c r="G83" s="251"/>
      <c r="H83" s="251"/>
    </row>
    <row r="84" spans="2:8" ht="12.75" hidden="1" outlineLevel="1">
      <c r="B84" s="320"/>
      <c r="C84" s="22"/>
      <c r="D84" s="23" t="s">
        <v>156</v>
      </c>
      <c r="E84" s="23"/>
      <c r="F84" s="24"/>
      <c r="G84" s="340">
        <v>0</v>
      </c>
      <c r="H84" s="340">
        <v>0</v>
      </c>
    </row>
    <row r="85" spans="2:8" ht="12.75" collapsed="1">
      <c r="B85" s="322"/>
      <c r="C85" s="68" t="s">
        <v>64</v>
      </c>
      <c r="D85" s="8"/>
      <c r="E85" s="8"/>
      <c r="F85" s="323"/>
      <c r="G85" s="339">
        <v>1222.39</v>
      </c>
      <c r="H85" s="339">
        <v>1600</v>
      </c>
    </row>
    <row r="86" spans="2:8" ht="12.75" hidden="1" outlineLevel="1">
      <c r="B86" s="322"/>
      <c r="C86" s="26" t="s">
        <v>155</v>
      </c>
      <c r="D86" s="20"/>
      <c r="E86" s="20"/>
      <c r="F86" s="21"/>
      <c r="G86" s="341"/>
      <c r="H86" s="251"/>
    </row>
    <row r="87" spans="2:8" ht="12.75" hidden="1" outlineLevel="1">
      <c r="B87" s="322"/>
      <c r="C87" s="26"/>
      <c r="D87" s="20" t="s">
        <v>171</v>
      </c>
      <c r="E87" s="20"/>
      <c r="F87" s="21"/>
      <c r="G87" s="341">
        <v>1222.39</v>
      </c>
      <c r="H87" s="251"/>
    </row>
    <row r="88" spans="2:8" ht="12.75" hidden="1" outlineLevel="1">
      <c r="B88" s="322"/>
      <c r="C88" s="22"/>
      <c r="D88" s="23" t="s">
        <v>158</v>
      </c>
      <c r="E88" s="342"/>
      <c r="F88" s="342"/>
      <c r="G88" s="341"/>
      <c r="H88" s="251">
        <v>1600</v>
      </c>
    </row>
    <row r="89" spans="2:8" ht="12.75" collapsed="1">
      <c r="B89" s="322"/>
      <c r="C89" s="68" t="s">
        <v>62</v>
      </c>
      <c r="D89" s="230"/>
      <c r="E89" s="230"/>
      <c r="F89" s="231"/>
      <c r="G89" s="339">
        <v>1072.4720259999915</v>
      </c>
      <c r="H89" s="339">
        <v>2842.4876585033257</v>
      </c>
    </row>
    <row r="90" spans="2:8" ht="12.75">
      <c r="B90" s="322"/>
      <c r="C90" s="26" t="s">
        <v>94</v>
      </c>
      <c r="D90" s="20"/>
      <c r="E90" s="13"/>
      <c r="F90" s="352"/>
      <c r="G90" s="343"/>
      <c r="H90" s="344"/>
    </row>
    <row r="91" spans="2:8" ht="12.75">
      <c r="B91" s="322"/>
      <c r="C91" s="26" t="s">
        <v>95</v>
      </c>
      <c r="D91" s="20"/>
      <c r="E91" s="13"/>
      <c r="F91" s="352"/>
      <c r="G91" s="344">
        <v>1072.4720259999915</v>
      </c>
      <c r="H91" s="344">
        <v>2842.4876585033257</v>
      </c>
    </row>
    <row r="92" spans="2:8" ht="12.75" hidden="1" outlineLevel="1">
      <c r="B92" s="322"/>
      <c r="C92" s="26"/>
      <c r="D92" s="20" t="s">
        <v>153</v>
      </c>
      <c r="E92" s="13"/>
      <c r="F92" s="352"/>
      <c r="G92" s="66"/>
      <c r="H92" s="344"/>
    </row>
    <row r="93" spans="2:8" ht="12.75" hidden="1" outlineLevel="1">
      <c r="B93" s="322"/>
      <c r="C93" s="26"/>
      <c r="D93" s="13"/>
      <c r="E93" s="20" t="s">
        <v>159</v>
      </c>
      <c r="F93" s="352"/>
      <c r="G93" s="65">
        <v>87.8556</v>
      </c>
      <c r="H93" s="344">
        <v>195.57936</v>
      </c>
    </row>
    <row r="94" spans="2:8" ht="12.75" hidden="1" outlineLevel="1">
      <c r="B94" s="347"/>
      <c r="C94" s="26"/>
      <c r="D94" s="20" t="s">
        <v>155</v>
      </c>
      <c r="E94" s="20"/>
      <c r="F94" s="14"/>
      <c r="G94" s="65"/>
      <c r="H94" s="344"/>
    </row>
    <row r="95" spans="2:8" ht="12.75" hidden="1" outlineLevel="1">
      <c r="B95" s="347"/>
      <c r="C95" s="26"/>
      <c r="D95" s="20"/>
      <c r="E95" s="20" t="s">
        <v>172</v>
      </c>
      <c r="F95" s="14"/>
      <c r="G95" s="65">
        <v>984.6164259999915</v>
      </c>
      <c r="H95" s="251">
        <v>2646.9082985033256</v>
      </c>
    </row>
    <row r="96" spans="2:8" ht="12.75" collapsed="1">
      <c r="B96" s="322"/>
      <c r="C96" s="22" t="s">
        <v>96</v>
      </c>
      <c r="D96" s="163"/>
      <c r="E96" s="163"/>
      <c r="F96" s="353"/>
      <c r="G96" s="354"/>
      <c r="H96" s="340"/>
    </row>
    <row r="97" spans="2:8" ht="12.75">
      <c r="B97" s="322"/>
      <c r="C97" s="68" t="s">
        <v>63</v>
      </c>
      <c r="D97" s="8"/>
      <c r="E97" s="8"/>
      <c r="F97" s="9"/>
      <c r="G97" s="348">
        <v>971.0878</v>
      </c>
      <c r="H97" s="348">
        <v>1938.3518400000003</v>
      </c>
    </row>
    <row r="98" spans="2:8" ht="12.75">
      <c r="B98" s="322">
        <v>11965</v>
      </c>
      <c r="C98" s="26" t="s">
        <v>92</v>
      </c>
      <c r="D98" s="20"/>
      <c r="E98" s="20"/>
      <c r="F98" s="199"/>
      <c r="G98" s="250">
        <v>766.0914</v>
      </c>
      <c r="H98" s="250">
        <v>1288.4</v>
      </c>
    </row>
    <row r="99" spans="2:8" ht="12.75" hidden="1" outlineLevel="1">
      <c r="B99" s="322"/>
      <c r="C99" s="26"/>
      <c r="D99" s="20" t="s">
        <v>149</v>
      </c>
      <c r="E99" s="20"/>
      <c r="F99" s="199"/>
      <c r="G99" s="349"/>
      <c r="H99" s="349"/>
    </row>
    <row r="100" spans="2:8" ht="12.75" hidden="1" outlineLevel="1">
      <c r="B100" s="322"/>
      <c r="C100" s="26"/>
      <c r="D100" s="20"/>
      <c r="E100" s="20" t="s">
        <v>162</v>
      </c>
      <c r="F100" s="199"/>
      <c r="G100" s="349">
        <v>0</v>
      </c>
      <c r="H100" s="349">
        <v>0</v>
      </c>
    </row>
    <row r="101" spans="2:8" ht="12.75" hidden="1" outlineLevel="1">
      <c r="B101" s="322"/>
      <c r="C101" s="26"/>
      <c r="D101" s="20"/>
      <c r="E101" s="20" t="s">
        <v>163</v>
      </c>
      <c r="F101" s="199"/>
      <c r="G101" s="349">
        <v>0</v>
      </c>
      <c r="H101" s="349">
        <v>0</v>
      </c>
    </row>
    <row r="102" spans="2:8" ht="12.75" hidden="1" outlineLevel="1">
      <c r="B102" s="322"/>
      <c r="C102" s="26"/>
      <c r="D102" s="20"/>
      <c r="E102" s="20" t="s">
        <v>164</v>
      </c>
      <c r="F102" s="199"/>
      <c r="G102" s="349">
        <v>0</v>
      </c>
      <c r="H102" s="349">
        <v>0</v>
      </c>
    </row>
    <row r="103" spans="2:8" ht="12.75" hidden="1" outlineLevel="1">
      <c r="B103" s="322"/>
      <c r="C103" s="26"/>
      <c r="D103" s="20" t="s">
        <v>155</v>
      </c>
      <c r="E103" s="20"/>
      <c r="F103" s="199"/>
      <c r="G103" s="349"/>
      <c r="H103" s="349"/>
    </row>
    <row r="104" spans="2:8" ht="12.75" hidden="1" outlineLevel="1">
      <c r="B104" s="322"/>
      <c r="C104" s="26"/>
      <c r="D104" s="20"/>
      <c r="E104" s="20" t="s">
        <v>165</v>
      </c>
      <c r="F104" s="199"/>
      <c r="G104" s="349">
        <v>0</v>
      </c>
      <c r="H104" s="349">
        <v>0</v>
      </c>
    </row>
    <row r="105" spans="2:8" ht="12.75" hidden="1" outlineLevel="1">
      <c r="B105" s="322"/>
      <c r="C105" s="26"/>
      <c r="D105" s="20"/>
      <c r="E105" s="20" t="s">
        <v>173</v>
      </c>
      <c r="F105" s="199"/>
      <c r="G105" s="349">
        <v>766.0914</v>
      </c>
      <c r="H105" s="349">
        <v>1288.4</v>
      </c>
    </row>
    <row r="106" spans="2:8" ht="12.75" collapsed="1">
      <c r="B106" s="322">
        <v>12268</v>
      </c>
      <c r="C106" s="26" t="s">
        <v>93</v>
      </c>
      <c r="D106" s="20"/>
      <c r="E106" s="20"/>
      <c r="F106" s="199"/>
      <c r="G106" s="250">
        <v>204.9964</v>
      </c>
      <c r="H106" s="250">
        <v>649.9518400000001</v>
      </c>
    </row>
    <row r="107" spans="2:8" ht="12.75" hidden="1" outlineLevel="1">
      <c r="B107" s="322">
        <v>12061</v>
      </c>
      <c r="C107" s="26"/>
      <c r="D107" s="20" t="s">
        <v>149</v>
      </c>
      <c r="E107" s="20"/>
      <c r="F107" s="199"/>
      <c r="G107" s="349"/>
      <c r="H107" s="349"/>
    </row>
    <row r="108" spans="2:8" ht="12.75" hidden="1" outlineLevel="1">
      <c r="B108" s="322">
        <v>12266</v>
      </c>
      <c r="C108" s="26"/>
      <c r="D108" s="20"/>
      <c r="E108" s="20" t="s">
        <v>167</v>
      </c>
      <c r="F108" s="199"/>
      <c r="G108" s="349">
        <v>0</v>
      </c>
      <c r="H108" s="349">
        <v>193.6</v>
      </c>
    </row>
    <row r="109" spans="2:8" ht="12.75" hidden="1" outlineLevel="1">
      <c r="B109" s="322">
        <v>12063</v>
      </c>
      <c r="C109" s="26"/>
      <c r="D109" s="20" t="s">
        <v>151</v>
      </c>
      <c r="E109" s="20"/>
      <c r="F109" s="199"/>
      <c r="G109" s="349"/>
      <c r="H109" s="349"/>
    </row>
    <row r="110" spans="2:8" ht="12.75" hidden="1" outlineLevel="1">
      <c r="B110" s="322">
        <v>12059</v>
      </c>
      <c r="C110" s="26"/>
      <c r="D110" s="20"/>
      <c r="E110" s="20" t="s">
        <v>168</v>
      </c>
      <c r="F110" s="199"/>
      <c r="G110" s="349">
        <v>0</v>
      </c>
      <c r="H110" s="349">
        <v>0</v>
      </c>
    </row>
    <row r="111" spans="2:8" ht="12.75" hidden="1" outlineLevel="1">
      <c r="B111" s="322">
        <v>12060</v>
      </c>
      <c r="C111" s="26"/>
      <c r="D111" s="20"/>
      <c r="E111" s="20" t="s">
        <v>169</v>
      </c>
      <c r="F111" s="199"/>
      <c r="G111" s="349">
        <v>0</v>
      </c>
      <c r="H111" s="349">
        <v>0</v>
      </c>
    </row>
    <row r="112" spans="2:8" ht="12.75" hidden="1" outlineLevel="1">
      <c r="B112" s="322"/>
      <c r="C112" s="26"/>
      <c r="D112" s="20" t="s">
        <v>153</v>
      </c>
      <c r="E112" s="20"/>
      <c r="F112" s="199"/>
      <c r="G112" s="349"/>
      <c r="H112" s="349"/>
    </row>
    <row r="113" spans="2:8" ht="12.75" hidden="1" outlineLevel="1">
      <c r="B113" s="322"/>
      <c r="C113" s="22"/>
      <c r="D113" s="23"/>
      <c r="E113" s="23" t="s">
        <v>170</v>
      </c>
      <c r="F113" s="353"/>
      <c r="G113" s="349">
        <v>204.9964</v>
      </c>
      <c r="H113" s="349">
        <v>456.35184000000004</v>
      </c>
    </row>
    <row r="114" spans="2:8" ht="12.75" collapsed="1">
      <c r="B114" s="322"/>
      <c r="C114" s="334" t="s">
        <v>21</v>
      </c>
      <c r="D114" s="25"/>
      <c r="E114" s="18"/>
      <c r="F114" s="58"/>
      <c r="G114" s="350">
        <v>3265.949825999992</v>
      </c>
      <c r="H114" s="350">
        <v>6380.8394985033265</v>
      </c>
    </row>
    <row r="116" spans="1:8" ht="12.75">
      <c r="A116"/>
      <c r="B116"/>
      <c r="C116" s="253" t="s">
        <v>113</v>
      </c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</sheetData>
  <printOptions horizontalCentered="1"/>
  <pageMargins left="0.75" right="0.75" top="1.15" bottom="1" header="0.5" footer="0.5"/>
  <pageSetup firstPageNumber="33" useFirstPageNumber="1" fitToHeight="1" fitToWidth="1" horizontalDpi="300" verticalDpi="300" orientation="portrait" scale="96" r:id="rId1"/>
  <headerFooter alignWithMargins="0">
    <oddHeader xml:space="preserve">&amp;C&amp;"Times New Roman,Italic"
Pacific Gas and Electric Company Energy Efficiency Programs Annual Report - May 2001
_______________________________________________________________________________________
 </oddHeader>
    <oddFooter>&amp;C________________________________________________________________________________________
&amp;"Times New Roman,Regular"&amp;8 2 - &amp;P</oddFooter>
  </headerFooter>
  <rowBreaks count="1" manualBreakCount="1">
    <brk id="129" max="65535" man="1"/>
  </rowBreaks>
  <colBreaks count="1" manualBreakCount="1">
    <brk id="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8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1" width="3.140625" style="279" customWidth="1"/>
    <col min="2" max="2" width="3.140625" style="253" customWidth="1"/>
    <col min="3" max="3" width="3.00390625" style="253" customWidth="1"/>
    <col min="4" max="4" width="3.8515625" style="253" customWidth="1"/>
    <col min="5" max="5" width="23.28125" style="253" customWidth="1"/>
    <col min="6" max="6" width="10.140625" style="402" bestFit="1" customWidth="1"/>
    <col min="7" max="7" width="13.57421875" style="253" bestFit="1" customWidth="1"/>
    <col min="8" max="8" width="10.140625" style="253" bestFit="1" customWidth="1"/>
    <col min="9" max="9" width="13.57421875" style="253" bestFit="1" customWidth="1"/>
    <col min="10" max="12" width="9.140625" style="253" customWidth="1"/>
    <col min="13" max="13" width="3.00390625" style="253" hidden="1" customWidth="1" outlineLevel="1"/>
    <col min="14" max="14" width="3.28125" style="253" hidden="1" customWidth="1" outlineLevel="1"/>
    <col min="15" max="15" width="3.8515625" style="253" hidden="1" customWidth="1" outlineLevel="1"/>
    <col min="16" max="16" width="36.7109375" style="253" hidden="1" customWidth="1" outlineLevel="1"/>
    <col min="17" max="19" width="15.421875" style="253" hidden="1" customWidth="1" outlineLevel="1"/>
    <col min="20" max="20" width="16.140625" style="253" hidden="1" customWidth="1" outlineLevel="1"/>
    <col min="21" max="22" width="14.57421875" style="253" hidden="1" customWidth="1" outlineLevel="1"/>
    <col min="23" max="24" width="14.7109375" style="253" hidden="1" customWidth="1" outlineLevel="1"/>
    <col min="25" max="25" width="14.7109375" style="253" customWidth="1" collapsed="1"/>
    <col min="26" max="29" width="14.7109375" style="253" customWidth="1"/>
    <col min="30" max="16384" width="9.140625" style="253" customWidth="1"/>
  </cols>
  <sheetData>
    <row r="1" spans="1:12" ht="12.75">
      <c r="A1" s="253"/>
      <c r="B1" s="306" t="s">
        <v>174</v>
      </c>
      <c r="C1" s="306"/>
      <c r="D1" s="306"/>
      <c r="E1" s="306"/>
      <c r="F1" s="306"/>
      <c r="G1" s="306"/>
      <c r="H1" s="306"/>
      <c r="I1" s="306"/>
      <c r="L1" s="5"/>
    </row>
    <row r="2" spans="1:12" ht="12.75">
      <c r="A2" s="253"/>
      <c r="B2" s="306" t="s">
        <v>175</v>
      </c>
      <c r="C2" s="306"/>
      <c r="D2" s="306"/>
      <c r="E2" s="306"/>
      <c r="F2" s="306"/>
      <c r="G2" s="306"/>
      <c r="H2" s="306"/>
      <c r="I2" s="306"/>
      <c r="L2" s="5"/>
    </row>
    <row r="3" spans="1:12" ht="12.75">
      <c r="A3" s="253"/>
      <c r="B3" s="306" t="s">
        <v>59</v>
      </c>
      <c r="C3" s="306"/>
      <c r="D3" s="306"/>
      <c r="E3" s="306"/>
      <c r="F3" s="306"/>
      <c r="G3" s="306"/>
      <c r="H3" s="306"/>
      <c r="I3" s="306"/>
      <c r="L3" s="5"/>
    </row>
    <row r="4" spans="1:12" ht="12.75">
      <c r="A4" s="253"/>
      <c r="B4" s="306" t="s">
        <v>116</v>
      </c>
      <c r="C4" s="306"/>
      <c r="D4" s="306"/>
      <c r="E4" s="306"/>
      <c r="F4" s="306"/>
      <c r="G4" s="306"/>
      <c r="H4" s="306"/>
      <c r="I4" s="306"/>
      <c r="L4" s="279"/>
    </row>
    <row r="5" spans="1:12" ht="12.75">
      <c r="A5" s="2"/>
      <c r="B5" s="355"/>
      <c r="C5" s="355"/>
      <c r="D5" s="355"/>
      <c r="E5" s="355"/>
      <c r="F5" s="356"/>
      <c r="G5" s="355"/>
      <c r="H5" s="355"/>
      <c r="I5" s="355"/>
      <c r="L5" s="279"/>
    </row>
    <row r="6" spans="1:24" ht="15">
      <c r="A6" s="5"/>
      <c r="B6" s="357"/>
      <c r="C6" s="308"/>
      <c r="D6" s="308"/>
      <c r="E6" s="358"/>
      <c r="F6" s="359" t="s">
        <v>131</v>
      </c>
      <c r="G6" s="360"/>
      <c r="H6" s="359" t="s">
        <v>117</v>
      </c>
      <c r="I6" s="361"/>
      <c r="L6" s="279"/>
      <c r="M6" s="3"/>
      <c r="N6" s="3"/>
      <c r="O6" s="3"/>
      <c r="P6" s="3"/>
      <c r="Q6" s="362" t="s">
        <v>176</v>
      </c>
      <c r="R6" s="363"/>
      <c r="S6" s="363"/>
      <c r="T6" s="364"/>
      <c r="U6" s="362" t="s">
        <v>177</v>
      </c>
      <c r="V6" s="363"/>
      <c r="W6" s="363"/>
      <c r="X6" s="364"/>
    </row>
    <row r="7" spans="1:30" s="11" customFormat="1" ht="30.75" customHeight="1">
      <c r="A7" s="279"/>
      <c r="B7" s="365"/>
      <c r="C7" s="366"/>
      <c r="D7" s="366"/>
      <c r="E7" s="367"/>
      <c r="F7" s="368" t="s">
        <v>202</v>
      </c>
      <c r="G7" s="368" t="s">
        <v>203</v>
      </c>
      <c r="H7" s="368" t="s">
        <v>204</v>
      </c>
      <c r="I7" s="368" t="s">
        <v>203</v>
      </c>
      <c r="L7" s="279"/>
      <c r="M7" s="296"/>
      <c r="N7" s="290"/>
      <c r="O7" s="290"/>
      <c r="P7" s="369"/>
      <c r="Q7" s="370" t="s">
        <v>178</v>
      </c>
      <c r="R7" s="370" t="s">
        <v>179</v>
      </c>
      <c r="S7" s="370" t="s">
        <v>180</v>
      </c>
      <c r="T7" s="370" t="s">
        <v>205</v>
      </c>
      <c r="U7" s="371" t="s">
        <v>181</v>
      </c>
      <c r="V7" s="371" t="s">
        <v>182</v>
      </c>
      <c r="W7" s="371" t="s">
        <v>183</v>
      </c>
      <c r="X7" s="371" t="s">
        <v>184</v>
      </c>
      <c r="AB7" s="11" t="s">
        <v>185</v>
      </c>
      <c r="AD7" s="11" t="s">
        <v>186</v>
      </c>
    </row>
    <row r="8" spans="1:30" ht="12.75">
      <c r="A8" s="253"/>
      <c r="B8" s="372" t="s">
        <v>61</v>
      </c>
      <c r="C8" s="255"/>
      <c r="D8" s="255"/>
      <c r="E8" s="373"/>
      <c r="F8" s="374">
        <v>0</v>
      </c>
      <c r="G8" s="374">
        <v>0</v>
      </c>
      <c r="H8" s="374">
        <v>0</v>
      </c>
      <c r="I8" s="374">
        <v>0</v>
      </c>
      <c r="L8" s="279"/>
      <c r="M8" s="372" t="s">
        <v>61</v>
      </c>
      <c r="N8" s="255"/>
      <c r="O8" s="255"/>
      <c r="P8" s="375"/>
      <c r="Q8" s="376">
        <v>0</v>
      </c>
      <c r="R8" s="376">
        <v>10361.968293999998</v>
      </c>
      <c r="S8" s="376">
        <v>0</v>
      </c>
      <c r="T8" s="376">
        <v>10361.968293999998</v>
      </c>
      <c r="U8" s="376">
        <v>0</v>
      </c>
      <c r="V8" s="376">
        <v>6420</v>
      </c>
      <c r="W8" s="376">
        <v>0</v>
      </c>
      <c r="X8" s="376">
        <v>6420</v>
      </c>
      <c r="AB8" s="377">
        <v>-10361.968293999998</v>
      </c>
      <c r="AC8" s="279"/>
      <c r="AD8" s="377">
        <v>-10361.968293999998</v>
      </c>
    </row>
    <row r="9" spans="2:30" ht="12.75" hidden="1" outlineLevel="1">
      <c r="B9" s="313" t="s">
        <v>149</v>
      </c>
      <c r="C9" s="294"/>
      <c r="D9" s="294"/>
      <c r="E9" s="378"/>
      <c r="F9" s="379"/>
      <c r="G9" s="379"/>
      <c r="H9" s="380"/>
      <c r="I9" s="380"/>
      <c r="L9" s="279"/>
      <c r="M9" s="313" t="s">
        <v>149</v>
      </c>
      <c r="N9" s="294"/>
      <c r="O9" s="294"/>
      <c r="P9" s="295"/>
      <c r="Q9" s="381"/>
      <c r="R9" s="295"/>
      <c r="S9" s="381"/>
      <c r="T9" s="378"/>
      <c r="U9" s="382"/>
      <c r="V9" s="382"/>
      <c r="W9" s="382"/>
      <c r="X9" s="382"/>
      <c r="AB9" s="383"/>
      <c r="AC9" s="384"/>
      <c r="AD9" s="383"/>
    </row>
    <row r="10" spans="2:30" ht="12.75" hidden="1" outlineLevel="1">
      <c r="B10" s="313"/>
      <c r="C10" s="294" t="s">
        <v>150</v>
      </c>
      <c r="D10" s="294"/>
      <c r="E10" s="378"/>
      <c r="F10" s="385">
        <v>0</v>
      </c>
      <c r="G10" s="385">
        <v>0</v>
      </c>
      <c r="H10" s="386">
        <v>0</v>
      </c>
      <c r="I10" s="386">
        <v>0</v>
      </c>
      <c r="L10" s="279"/>
      <c r="M10" s="313"/>
      <c r="N10" s="294" t="s">
        <v>150</v>
      </c>
      <c r="O10" s="294"/>
      <c r="P10" s="295"/>
      <c r="Q10" s="387">
        <v>0</v>
      </c>
      <c r="R10" s="388">
        <v>1022.4445375</v>
      </c>
      <c r="S10" s="387">
        <v>0</v>
      </c>
      <c r="T10" s="389">
        <v>1022.4445375</v>
      </c>
      <c r="U10" s="390">
        <v>0</v>
      </c>
      <c r="V10" s="390">
        <v>342.4</v>
      </c>
      <c r="W10" s="390">
        <v>0</v>
      </c>
      <c r="X10" s="390">
        <v>342.4</v>
      </c>
      <c r="AB10" s="383">
        <v>-1022.4445375</v>
      </c>
      <c r="AC10" s="384"/>
      <c r="AD10" s="383">
        <v>-1022.4445375</v>
      </c>
    </row>
    <row r="11" spans="2:30" ht="12.75" hidden="1" outlineLevel="1">
      <c r="B11" s="313" t="s">
        <v>151</v>
      </c>
      <c r="C11" s="294"/>
      <c r="D11" s="294"/>
      <c r="E11" s="378"/>
      <c r="F11" s="391"/>
      <c r="G11" s="391"/>
      <c r="H11" s="380"/>
      <c r="I11" s="380"/>
      <c r="L11" s="279"/>
      <c r="M11" s="313" t="s">
        <v>151</v>
      </c>
      <c r="N11" s="294"/>
      <c r="O11" s="294"/>
      <c r="P11" s="295"/>
      <c r="Q11" s="381"/>
      <c r="R11" s="295"/>
      <c r="S11" s="381"/>
      <c r="T11" s="378"/>
      <c r="U11" s="390"/>
      <c r="V11" s="390"/>
      <c r="W11" s="390"/>
      <c r="X11" s="390"/>
      <c r="AB11" s="383"/>
      <c r="AC11" s="384"/>
      <c r="AD11" s="383"/>
    </row>
    <row r="12" spans="2:30" ht="12.75" hidden="1" outlineLevel="1">
      <c r="B12" s="313"/>
      <c r="C12" s="294" t="s">
        <v>152</v>
      </c>
      <c r="D12" s="294"/>
      <c r="E12" s="378"/>
      <c r="F12" s="385">
        <v>0</v>
      </c>
      <c r="G12" s="385">
        <v>0</v>
      </c>
      <c r="H12" s="386">
        <v>0</v>
      </c>
      <c r="I12" s="386">
        <v>0</v>
      </c>
      <c r="L12" s="279"/>
      <c r="M12" s="313"/>
      <c r="N12" s="294" t="s">
        <v>152</v>
      </c>
      <c r="O12" s="294"/>
      <c r="P12" s="295"/>
      <c r="Q12" s="387">
        <v>0</v>
      </c>
      <c r="R12" s="388">
        <v>2008.031</v>
      </c>
      <c r="S12" s="387">
        <v>0</v>
      </c>
      <c r="T12" s="389">
        <v>2008.031</v>
      </c>
      <c r="U12" s="390">
        <v>0</v>
      </c>
      <c r="V12" s="390">
        <v>856</v>
      </c>
      <c r="W12" s="390">
        <v>0</v>
      </c>
      <c r="X12" s="390">
        <v>856</v>
      </c>
      <c r="AB12" s="383">
        <v>-2008.031</v>
      </c>
      <c r="AC12" s="384"/>
      <c r="AD12" s="383">
        <v>-2008.031</v>
      </c>
    </row>
    <row r="13" spans="2:30" ht="12.75" hidden="1" outlineLevel="1">
      <c r="B13" s="313" t="s">
        <v>153</v>
      </c>
      <c r="C13" s="294"/>
      <c r="D13" s="294"/>
      <c r="E13" s="378"/>
      <c r="F13" s="391"/>
      <c r="G13" s="391"/>
      <c r="H13" s="380"/>
      <c r="I13" s="380"/>
      <c r="L13" s="279"/>
      <c r="M13" s="313" t="s">
        <v>153</v>
      </c>
      <c r="N13" s="294"/>
      <c r="O13" s="294"/>
      <c r="P13" s="295"/>
      <c r="Q13" s="381"/>
      <c r="R13" s="295"/>
      <c r="S13" s="381"/>
      <c r="T13" s="378"/>
      <c r="U13" s="390"/>
      <c r="V13" s="390"/>
      <c r="W13" s="390"/>
      <c r="X13" s="390"/>
      <c r="AB13" s="383"/>
      <c r="AC13" s="384"/>
      <c r="AD13" s="383"/>
    </row>
    <row r="14" spans="2:30" ht="12.75" hidden="1" outlineLevel="1">
      <c r="B14" s="313"/>
      <c r="C14" s="294" t="s">
        <v>152</v>
      </c>
      <c r="D14" s="294"/>
      <c r="E14" s="378"/>
      <c r="F14" s="385">
        <v>0</v>
      </c>
      <c r="G14" s="385">
        <v>0</v>
      </c>
      <c r="H14" s="386">
        <v>0</v>
      </c>
      <c r="I14" s="386">
        <v>0</v>
      </c>
      <c r="L14" s="279"/>
      <c r="M14" s="313"/>
      <c r="N14" s="294" t="s">
        <v>152</v>
      </c>
      <c r="O14" s="294"/>
      <c r="P14" s="295"/>
      <c r="Q14" s="387">
        <v>0</v>
      </c>
      <c r="R14" s="388">
        <v>2976.5262565000003</v>
      </c>
      <c r="S14" s="387">
        <v>0</v>
      </c>
      <c r="T14" s="389">
        <v>2976.5262565000003</v>
      </c>
      <c r="U14" s="390">
        <v>0</v>
      </c>
      <c r="V14" s="390">
        <v>930.9</v>
      </c>
      <c r="W14" s="390">
        <v>0</v>
      </c>
      <c r="X14" s="390">
        <v>930.9</v>
      </c>
      <c r="AB14" s="383">
        <v>-2976.5262565000003</v>
      </c>
      <c r="AC14" s="384"/>
      <c r="AD14" s="383">
        <v>-2976.5262565000003</v>
      </c>
    </row>
    <row r="15" spans="2:30" ht="12.75" hidden="1" outlineLevel="1">
      <c r="B15" s="313"/>
      <c r="C15" s="392" t="s">
        <v>154</v>
      </c>
      <c r="D15" s="294"/>
      <c r="E15" s="378"/>
      <c r="F15" s="385">
        <v>0</v>
      </c>
      <c r="G15" s="385">
        <v>0</v>
      </c>
      <c r="H15" s="386"/>
      <c r="I15" s="386"/>
      <c r="L15" s="279"/>
      <c r="M15" s="313"/>
      <c r="N15" s="392" t="s">
        <v>154</v>
      </c>
      <c r="O15" s="294"/>
      <c r="P15" s="295"/>
      <c r="Q15" s="387">
        <v>0</v>
      </c>
      <c r="R15" s="388">
        <v>8.683</v>
      </c>
      <c r="S15" s="387">
        <v>0</v>
      </c>
      <c r="T15" s="389">
        <v>8.683</v>
      </c>
      <c r="U15" s="390"/>
      <c r="V15" s="390"/>
      <c r="W15" s="390"/>
      <c r="X15" s="390"/>
      <c r="AB15" s="383">
        <v>-8.683</v>
      </c>
      <c r="AC15" s="384"/>
      <c r="AD15" s="383">
        <v>-8.683</v>
      </c>
    </row>
    <row r="16" spans="2:30" ht="12.75" hidden="1" outlineLevel="1">
      <c r="B16" s="313" t="s">
        <v>187</v>
      </c>
      <c r="C16" s="294"/>
      <c r="D16" s="294"/>
      <c r="E16" s="378"/>
      <c r="F16" s="391"/>
      <c r="G16" s="391"/>
      <c r="H16" s="386"/>
      <c r="I16" s="386"/>
      <c r="L16" s="279"/>
      <c r="M16" s="313" t="s">
        <v>187</v>
      </c>
      <c r="N16" s="294"/>
      <c r="O16" s="294"/>
      <c r="P16" s="295"/>
      <c r="Q16" s="381"/>
      <c r="R16" s="295"/>
      <c r="S16" s="381"/>
      <c r="T16" s="378"/>
      <c r="U16" s="390"/>
      <c r="V16" s="390"/>
      <c r="W16" s="390"/>
      <c r="X16" s="390"/>
      <c r="AB16" s="383"/>
      <c r="AC16" s="384"/>
      <c r="AD16" s="383"/>
    </row>
    <row r="17" spans="2:30" ht="12.75" hidden="1" outlineLevel="1">
      <c r="B17" s="365"/>
      <c r="C17" s="366" t="s">
        <v>156</v>
      </c>
      <c r="D17" s="366"/>
      <c r="E17" s="393"/>
      <c r="F17" s="394">
        <v>0</v>
      </c>
      <c r="G17" s="394">
        <v>0</v>
      </c>
      <c r="H17" s="395">
        <v>0</v>
      </c>
      <c r="I17" s="395">
        <v>0</v>
      </c>
      <c r="L17" s="279"/>
      <c r="M17" s="365"/>
      <c r="N17" s="366" t="s">
        <v>156</v>
      </c>
      <c r="O17" s="366"/>
      <c r="P17" s="396"/>
      <c r="Q17" s="397">
        <v>0</v>
      </c>
      <c r="R17" s="398">
        <v>4346.2835</v>
      </c>
      <c r="S17" s="397">
        <v>0</v>
      </c>
      <c r="T17" s="399">
        <v>4346.2835</v>
      </c>
      <c r="U17" s="400">
        <v>0</v>
      </c>
      <c r="V17" s="390">
        <v>4290.7</v>
      </c>
      <c r="W17" s="400">
        <v>0</v>
      </c>
      <c r="X17" s="390">
        <v>4290.7</v>
      </c>
      <c r="AB17" s="383">
        <v>-4346.2835</v>
      </c>
      <c r="AC17" s="384"/>
      <c r="AD17" s="383">
        <v>-4346.2835</v>
      </c>
    </row>
    <row r="18" spans="2:30" ht="12.75" collapsed="1">
      <c r="B18" s="372" t="s">
        <v>64</v>
      </c>
      <c r="C18" s="255"/>
      <c r="D18" s="255"/>
      <c r="E18" s="375"/>
      <c r="F18" s="374">
        <v>2.309787519011434</v>
      </c>
      <c r="G18" s="374">
        <v>1.3306373301731067</v>
      </c>
      <c r="H18" s="374">
        <v>5.6459666396246355</v>
      </c>
      <c r="I18" s="374">
        <v>1.605482259574876</v>
      </c>
      <c r="L18" s="279"/>
      <c r="M18" s="372" t="s">
        <v>64</v>
      </c>
      <c r="N18" s="255"/>
      <c r="O18" s="255"/>
      <c r="P18" s="375"/>
      <c r="Q18" s="376">
        <v>6906.606530397002</v>
      </c>
      <c r="R18" s="376">
        <v>2990.148</v>
      </c>
      <c r="S18" s="376">
        <v>6906.606530397002</v>
      </c>
      <c r="T18" s="376">
        <v>5190.45</v>
      </c>
      <c r="U18" s="376">
        <v>6461.046613554046</v>
      </c>
      <c r="V18" s="376">
        <v>1144.365</v>
      </c>
      <c r="W18" s="376">
        <v>6461.046613554046</v>
      </c>
      <c r="X18" s="376">
        <v>4024.3650000000007</v>
      </c>
      <c r="AB18" s="377">
        <v>3916.4585303970016</v>
      </c>
      <c r="AC18" s="279"/>
      <c r="AD18" s="377">
        <v>1716.156530397002</v>
      </c>
    </row>
    <row r="19" spans="2:30" ht="12.75" hidden="1" outlineLevel="1">
      <c r="B19" s="313" t="s">
        <v>155</v>
      </c>
      <c r="C19" s="294"/>
      <c r="D19" s="294"/>
      <c r="E19" s="295"/>
      <c r="F19" s="249"/>
      <c r="G19" s="249"/>
      <c r="H19" s="249"/>
      <c r="I19" s="401"/>
      <c r="L19" s="279"/>
      <c r="M19" s="313" t="s">
        <v>155</v>
      </c>
      <c r="N19" s="294"/>
      <c r="O19" s="294"/>
      <c r="P19" s="295"/>
      <c r="Q19" s="381"/>
      <c r="R19" s="295"/>
      <c r="S19" s="381"/>
      <c r="T19" s="295"/>
      <c r="U19" s="382"/>
      <c r="V19" s="390"/>
      <c r="W19" s="382"/>
      <c r="X19" s="390"/>
      <c r="AB19" s="402"/>
      <c r="AD19" s="402"/>
    </row>
    <row r="20" spans="2:30" ht="12.75" hidden="1" outlineLevel="1">
      <c r="B20" s="313"/>
      <c r="C20" s="294" t="s">
        <v>171</v>
      </c>
      <c r="D20" s="294"/>
      <c r="E20" s="295"/>
      <c r="F20" s="385">
        <v>2.309787519011434</v>
      </c>
      <c r="G20" s="385">
        <v>1.3306373301731067</v>
      </c>
      <c r="H20" s="249"/>
      <c r="I20" s="401"/>
      <c r="L20" s="279"/>
      <c r="M20" s="313"/>
      <c r="N20" s="294" t="s">
        <v>171</v>
      </c>
      <c r="O20" s="294"/>
      <c r="P20" s="295"/>
      <c r="Q20" s="387">
        <v>6906.606530397002</v>
      </c>
      <c r="R20" s="388">
        <v>2990.148</v>
      </c>
      <c r="S20" s="387">
        <v>6906.606530397002</v>
      </c>
      <c r="T20" s="388">
        <v>5190.45</v>
      </c>
      <c r="U20" s="382"/>
      <c r="V20" s="390"/>
      <c r="W20" s="382"/>
      <c r="X20" s="390"/>
      <c r="AB20" s="383">
        <v>3916.4585303970016</v>
      </c>
      <c r="AC20" s="384"/>
      <c r="AD20" s="383">
        <v>1716.156530397002</v>
      </c>
    </row>
    <row r="21" spans="2:30" ht="12.75" hidden="1" outlineLevel="1">
      <c r="B21" s="365"/>
      <c r="C21" s="366" t="s">
        <v>158</v>
      </c>
      <c r="D21" s="403"/>
      <c r="E21" s="403"/>
      <c r="F21" s="404"/>
      <c r="G21" s="404"/>
      <c r="H21" s="395">
        <v>5.6459666396246355</v>
      </c>
      <c r="I21" s="395">
        <v>1.605482259574876</v>
      </c>
      <c r="L21" s="279"/>
      <c r="M21" s="365"/>
      <c r="N21" s="366" t="s">
        <v>158</v>
      </c>
      <c r="O21" s="403"/>
      <c r="P21" s="403"/>
      <c r="Q21" s="405"/>
      <c r="R21" s="403"/>
      <c r="S21" s="405"/>
      <c r="T21" s="403"/>
      <c r="U21" s="400">
        <v>6461.046613554046</v>
      </c>
      <c r="V21" s="390">
        <v>1144.365</v>
      </c>
      <c r="W21" s="400">
        <v>6461.046613554046</v>
      </c>
      <c r="X21" s="390">
        <v>4024.3650000000007</v>
      </c>
      <c r="AB21" s="402"/>
      <c r="AD21" s="402"/>
    </row>
    <row r="22" spans="2:30" ht="12.75" collapsed="1">
      <c r="B22" s="372" t="s">
        <v>62</v>
      </c>
      <c r="C22" s="406"/>
      <c r="D22" s="406"/>
      <c r="E22" s="407"/>
      <c r="F22" s="374">
        <v>0.9047333575994088</v>
      </c>
      <c r="G22" s="374">
        <v>0.4779444481970126</v>
      </c>
      <c r="H22" s="374">
        <v>2.574695366078912</v>
      </c>
      <c r="I22" s="374">
        <v>1.0646031255505384</v>
      </c>
      <c r="L22" s="279"/>
      <c r="M22" s="372" t="s">
        <v>62</v>
      </c>
      <c r="N22" s="406"/>
      <c r="O22" s="406"/>
      <c r="P22" s="407"/>
      <c r="Q22" s="376">
        <v>13769.341097688324</v>
      </c>
      <c r="R22" s="376">
        <v>15219.2256227</v>
      </c>
      <c r="S22" s="376">
        <v>13769.341097688324</v>
      </c>
      <c r="T22" s="376">
        <v>28809.501082461553</v>
      </c>
      <c r="U22" s="376">
        <v>55552.50261494307</v>
      </c>
      <c r="V22" s="376">
        <v>21576.34</v>
      </c>
      <c r="W22" s="376">
        <v>55552.50261494307</v>
      </c>
      <c r="X22" s="376">
        <v>52181.41980018628</v>
      </c>
      <c r="AB22" s="377">
        <v>-1449.8845250116756</v>
      </c>
      <c r="AC22" s="279"/>
      <c r="AD22" s="377">
        <v>-15040.159984773229</v>
      </c>
    </row>
    <row r="23" spans="2:30" ht="12.75">
      <c r="B23" s="313" t="s">
        <v>94</v>
      </c>
      <c r="C23" s="274"/>
      <c r="D23" s="274"/>
      <c r="E23" s="408"/>
      <c r="F23" s="409"/>
      <c r="G23" s="409"/>
      <c r="H23" s="409"/>
      <c r="I23" s="410"/>
      <c r="L23" s="279"/>
      <c r="M23" s="313" t="s">
        <v>94</v>
      </c>
      <c r="N23" s="274"/>
      <c r="O23" s="274"/>
      <c r="P23" s="408"/>
      <c r="Q23" s="411"/>
      <c r="R23" s="408"/>
      <c r="S23" s="411"/>
      <c r="T23" s="408"/>
      <c r="U23" s="412"/>
      <c r="V23" s="412"/>
      <c r="W23" s="412"/>
      <c r="X23" s="412"/>
      <c r="AB23" s="402"/>
      <c r="AD23" s="402"/>
    </row>
    <row r="24" spans="2:30" ht="12.75">
      <c r="B24" s="313" t="s">
        <v>95</v>
      </c>
      <c r="C24" s="274"/>
      <c r="D24" s="274"/>
      <c r="E24" s="408"/>
      <c r="F24" s="413">
        <v>0.9047333575994088</v>
      </c>
      <c r="G24" s="413">
        <v>0.4779444481970126</v>
      </c>
      <c r="H24" s="414">
        <v>2.574695366078912</v>
      </c>
      <c r="I24" s="414">
        <v>1.0646031255505384</v>
      </c>
      <c r="L24" s="279"/>
      <c r="M24" s="313" t="s">
        <v>95</v>
      </c>
      <c r="N24" s="274"/>
      <c r="O24" s="274"/>
      <c r="P24" s="408"/>
      <c r="Q24" s="415">
        <v>13769.341097688324</v>
      </c>
      <c r="R24" s="415">
        <v>15219.2256227</v>
      </c>
      <c r="S24" s="415">
        <v>13769.341097688324</v>
      </c>
      <c r="T24" s="415">
        <v>28809.501082461553</v>
      </c>
      <c r="U24" s="415">
        <v>55552.50261494307</v>
      </c>
      <c r="V24" s="415">
        <v>21576.34</v>
      </c>
      <c r="W24" s="415">
        <v>55552.50261494307</v>
      </c>
      <c r="X24" s="415">
        <v>52181.41980018628</v>
      </c>
      <c r="AB24" s="383">
        <v>-1449.8845250116756</v>
      </c>
      <c r="AC24" s="384"/>
      <c r="AD24" s="383">
        <v>-15040.159984773229</v>
      </c>
    </row>
    <row r="25" spans="2:30" ht="12.75" hidden="1" outlineLevel="1">
      <c r="B25" s="313"/>
      <c r="C25" s="294" t="s">
        <v>153</v>
      </c>
      <c r="D25" s="274"/>
      <c r="E25" s="274"/>
      <c r="F25" s="409"/>
      <c r="G25" s="409"/>
      <c r="H25" s="409"/>
      <c r="I25" s="410"/>
      <c r="L25" s="279"/>
      <c r="M25" s="313"/>
      <c r="N25" s="294" t="s">
        <v>153</v>
      </c>
      <c r="O25" s="279"/>
      <c r="P25" s="274"/>
      <c r="Q25" s="416"/>
      <c r="R25" s="417"/>
      <c r="S25" s="416"/>
      <c r="T25" s="417"/>
      <c r="U25" s="418"/>
      <c r="V25" s="412"/>
      <c r="W25" s="418"/>
      <c r="X25" s="412"/>
      <c r="AB25" s="383"/>
      <c r="AC25" s="384"/>
      <c r="AD25" s="383"/>
    </row>
    <row r="26" spans="2:30" ht="12.75" hidden="1" outlineLevel="1">
      <c r="B26" s="313"/>
      <c r="C26" s="274"/>
      <c r="D26" s="294" t="s">
        <v>159</v>
      </c>
      <c r="E26" s="294"/>
      <c r="F26" s="385">
        <v>0.5510157057841086</v>
      </c>
      <c r="G26" s="385">
        <v>0.28607426625405274</v>
      </c>
      <c r="H26" s="386">
        <v>3.0881860001318913</v>
      </c>
      <c r="I26" s="386">
        <v>1.2164380195054965</v>
      </c>
      <c r="L26" s="279"/>
      <c r="M26" s="313"/>
      <c r="N26" s="274"/>
      <c r="O26" s="294" t="s">
        <v>159</v>
      </c>
      <c r="Q26" s="419">
        <v>1794.2512962497474</v>
      </c>
      <c r="R26" s="420">
        <v>3256.2616227</v>
      </c>
      <c r="S26" s="419">
        <v>1794.2512962497474</v>
      </c>
      <c r="T26" s="420">
        <v>6271.9772727</v>
      </c>
      <c r="U26" s="390">
        <v>10805.253995861474</v>
      </c>
      <c r="V26" s="390">
        <v>3498.9</v>
      </c>
      <c r="W26" s="390">
        <v>10805.253995861474</v>
      </c>
      <c r="X26" s="390">
        <v>8882.7</v>
      </c>
      <c r="AB26" s="383">
        <v>-1462.0103264502525</v>
      </c>
      <c r="AC26" s="384"/>
      <c r="AD26" s="383">
        <v>-4477.725976450252</v>
      </c>
    </row>
    <row r="27" spans="2:30" ht="12.75" hidden="1" outlineLevel="1">
      <c r="B27" s="313"/>
      <c r="C27" s="294" t="s">
        <v>155</v>
      </c>
      <c r="D27" s="274"/>
      <c r="E27" s="294"/>
      <c r="F27" s="385"/>
      <c r="G27" s="385"/>
      <c r="H27" s="386"/>
      <c r="I27" s="421"/>
      <c r="L27" s="279"/>
      <c r="M27" s="313"/>
      <c r="N27" s="294" t="s">
        <v>155</v>
      </c>
      <c r="O27" s="279"/>
      <c r="Q27" s="422"/>
      <c r="S27" s="422"/>
      <c r="U27" s="390"/>
      <c r="V27" s="251"/>
      <c r="W27" s="390"/>
      <c r="X27" s="251"/>
      <c r="AB27" s="383"/>
      <c r="AC27" s="384"/>
      <c r="AD27" s="383"/>
    </row>
    <row r="28" spans="1:30" s="279" customFormat="1" ht="12.75" hidden="1" outlineLevel="1">
      <c r="A28" s="253"/>
      <c r="B28" s="313"/>
      <c r="C28" s="274"/>
      <c r="D28" s="294" t="s">
        <v>188</v>
      </c>
      <c r="E28" s="274"/>
      <c r="F28" s="385">
        <v>1.0010136117970911</v>
      </c>
      <c r="G28" s="385">
        <v>0.5313400843198166</v>
      </c>
      <c r="H28" s="386">
        <v>2.4753089275407136</v>
      </c>
      <c r="I28" s="386">
        <v>1.0334543105565233</v>
      </c>
      <c r="M28" s="313"/>
      <c r="N28" s="274"/>
      <c r="O28" s="294" t="s">
        <v>188</v>
      </c>
      <c r="P28" s="274"/>
      <c r="Q28" s="419">
        <v>11975.089801438577</v>
      </c>
      <c r="R28" s="423">
        <v>11962.964</v>
      </c>
      <c r="S28" s="419">
        <v>11975.089801438577</v>
      </c>
      <c r="T28" s="423">
        <v>22537.52380976155</v>
      </c>
      <c r="U28" s="390">
        <v>44747.2486190816</v>
      </c>
      <c r="V28" s="390">
        <v>18077.44</v>
      </c>
      <c r="W28" s="390">
        <v>44747.2486190816</v>
      </c>
      <c r="X28" s="390">
        <v>43298.719800186285</v>
      </c>
      <c r="AB28" s="383">
        <v>12.125801438576673</v>
      </c>
      <c r="AC28" s="384"/>
      <c r="AD28" s="383">
        <v>-10562.434008322974</v>
      </c>
    </row>
    <row r="29" spans="2:30" s="279" customFormat="1" ht="12.75" collapsed="1">
      <c r="B29" s="365" t="s">
        <v>96</v>
      </c>
      <c r="C29" s="265"/>
      <c r="D29" s="366"/>
      <c r="E29" s="366"/>
      <c r="F29" s="404"/>
      <c r="G29" s="404"/>
      <c r="H29" s="424"/>
      <c r="I29" s="425"/>
      <c r="M29" s="365" t="s">
        <v>96</v>
      </c>
      <c r="N29" s="274"/>
      <c r="O29" s="366"/>
      <c r="P29" s="366"/>
      <c r="Q29" s="426"/>
      <c r="R29" s="366"/>
      <c r="S29" s="426"/>
      <c r="T29" s="366"/>
      <c r="U29" s="400"/>
      <c r="V29" s="400"/>
      <c r="W29" s="400"/>
      <c r="X29" s="400"/>
      <c r="AB29" s="402"/>
      <c r="AC29" s="253"/>
      <c r="AD29" s="402"/>
    </row>
    <row r="30" spans="2:30" s="279" customFormat="1" ht="15" customHeight="1">
      <c r="B30" s="372" t="s">
        <v>63</v>
      </c>
      <c r="C30" s="255"/>
      <c r="D30" s="255"/>
      <c r="E30" s="256"/>
      <c r="F30" s="374">
        <v>0.8010914792912613</v>
      </c>
      <c r="G30" s="374">
        <v>0.4734273168745665</v>
      </c>
      <c r="H30" s="374">
        <v>3.5098387057077893</v>
      </c>
      <c r="I30" s="374">
        <v>1.4972283014850074</v>
      </c>
      <c r="M30" s="372" t="s">
        <v>63</v>
      </c>
      <c r="N30" s="255"/>
      <c r="O30" s="255"/>
      <c r="P30" s="255"/>
      <c r="Q30" s="376">
        <v>17367.202081308063</v>
      </c>
      <c r="R30" s="376">
        <v>21679.4242983</v>
      </c>
      <c r="S30" s="376">
        <v>17367.202081308063</v>
      </c>
      <c r="T30" s="376">
        <v>36683.98814829999</v>
      </c>
      <c r="U30" s="376">
        <v>88162.88383335221</v>
      </c>
      <c r="V30" s="376">
        <v>25118.784999999996</v>
      </c>
      <c r="W30" s="376">
        <v>88162.88383335221</v>
      </c>
      <c r="X30" s="376">
        <v>58884.0618</v>
      </c>
      <c r="AB30" s="377">
        <v>-4312.222216991937</v>
      </c>
      <c r="AD30" s="377">
        <v>-19316.78606699193</v>
      </c>
    </row>
    <row r="31" spans="2:30" s="279" customFormat="1" ht="12.75">
      <c r="B31" s="313" t="s">
        <v>92</v>
      </c>
      <c r="C31" s="294"/>
      <c r="D31" s="294"/>
      <c r="E31" s="427"/>
      <c r="F31" s="413">
        <v>1.058176071345823</v>
      </c>
      <c r="G31" s="413">
        <v>0.5323150807514136</v>
      </c>
      <c r="H31" s="414">
        <v>3.5383982952565005</v>
      </c>
      <c r="I31" s="414">
        <v>0.9320057341015291</v>
      </c>
      <c r="M31" s="313" t="s">
        <v>92</v>
      </c>
      <c r="N31" s="294"/>
      <c r="O31" s="294"/>
      <c r="P31" s="294"/>
      <c r="Q31" s="251">
        <v>6775.21603336429</v>
      </c>
      <c r="R31" s="251">
        <v>6402.730336500001</v>
      </c>
      <c r="S31" s="251">
        <v>6775.21603336429</v>
      </c>
      <c r="T31" s="251">
        <v>12727.8303365</v>
      </c>
      <c r="U31" s="251">
        <v>12045.433168703656</v>
      </c>
      <c r="V31" s="251">
        <v>3404.205</v>
      </c>
      <c r="W31" s="251">
        <v>12045.433168703656</v>
      </c>
      <c r="X31" s="251">
        <v>12924.205000000004</v>
      </c>
      <c r="AB31" s="402">
        <v>372.4856968642889</v>
      </c>
      <c r="AC31" s="253"/>
      <c r="AD31" s="402">
        <v>-5952.61430313571</v>
      </c>
    </row>
    <row r="32" spans="2:30" s="279" customFormat="1" ht="12.75" hidden="1" outlineLevel="1" collapsed="1">
      <c r="B32" s="313"/>
      <c r="C32" s="294" t="s">
        <v>149</v>
      </c>
      <c r="D32" s="427"/>
      <c r="E32" s="427"/>
      <c r="F32" s="67"/>
      <c r="G32" s="249"/>
      <c r="H32" s="249"/>
      <c r="I32" s="401"/>
      <c r="M32" s="313"/>
      <c r="N32" s="294" t="s">
        <v>149</v>
      </c>
      <c r="O32" s="427"/>
      <c r="P32" s="294"/>
      <c r="Q32" s="422"/>
      <c r="R32" s="294"/>
      <c r="S32" s="422"/>
      <c r="T32" s="427"/>
      <c r="U32" s="382"/>
      <c r="V32" s="382"/>
      <c r="W32" s="382"/>
      <c r="X32" s="382"/>
      <c r="AB32" s="402"/>
      <c r="AC32" s="253"/>
      <c r="AD32" s="402"/>
    </row>
    <row r="33" spans="2:30" s="279" customFormat="1" ht="12.75" hidden="1" outlineLevel="1">
      <c r="B33" s="313"/>
      <c r="C33" s="294"/>
      <c r="D33" s="427" t="s">
        <v>162</v>
      </c>
      <c r="E33" s="427"/>
      <c r="F33" s="385">
        <v>0</v>
      </c>
      <c r="G33" s="385">
        <v>0</v>
      </c>
      <c r="H33" s="386">
        <v>0</v>
      </c>
      <c r="I33" s="386">
        <v>0</v>
      </c>
      <c r="M33" s="313"/>
      <c r="N33" s="294"/>
      <c r="O33" s="427" t="s">
        <v>162</v>
      </c>
      <c r="P33" s="294"/>
      <c r="Q33" s="419">
        <v>0</v>
      </c>
      <c r="R33" s="423">
        <v>19.057</v>
      </c>
      <c r="S33" s="419">
        <v>0</v>
      </c>
      <c r="T33" s="428">
        <v>19.057</v>
      </c>
      <c r="U33" s="390">
        <v>0</v>
      </c>
      <c r="V33" s="390">
        <v>63.13</v>
      </c>
      <c r="W33" s="390">
        <v>0</v>
      </c>
      <c r="X33" s="390">
        <v>63.13</v>
      </c>
      <c r="AB33" s="383">
        <v>-19.057</v>
      </c>
      <c r="AC33" s="384"/>
      <c r="AD33" s="383">
        <v>-19.057</v>
      </c>
    </row>
    <row r="34" spans="2:30" s="279" customFormat="1" ht="12.75" hidden="1" outlineLevel="1" collapsed="1">
      <c r="B34" s="313"/>
      <c r="C34" s="294"/>
      <c r="D34" s="427" t="s">
        <v>163</v>
      </c>
      <c r="E34" s="427"/>
      <c r="F34" s="385">
        <v>0</v>
      </c>
      <c r="G34" s="385">
        <v>0</v>
      </c>
      <c r="H34" s="386">
        <v>0</v>
      </c>
      <c r="I34" s="386">
        <v>0</v>
      </c>
      <c r="L34" s="253"/>
      <c r="M34" s="313"/>
      <c r="N34" s="294"/>
      <c r="O34" s="427" t="s">
        <v>163</v>
      </c>
      <c r="P34" s="294"/>
      <c r="Q34" s="419">
        <v>0</v>
      </c>
      <c r="R34" s="423">
        <v>829.8382789999999</v>
      </c>
      <c r="S34" s="419">
        <v>0</v>
      </c>
      <c r="T34" s="428">
        <v>829.8382789999999</v>
      </c>
      <c r="U34" s="390">
        <v>0</v>
      </c>
      <c r="V34" s="390">
        <v>938.39</v>
      </c>
      <c r="W34" s="390">
        <v>0</v>
      </c>
      <c r="X34" s="390">
        <v>938.39</v>
      </c>
      <c r="AB34" s="383">
        <v>-829.8382789999999</v>
      </c>
      <c r="AC34" s="384"/>
      <c r="AD34" s="383">
        <v>-829.8382789999999</v>
      </c>
    </row>
    <row r="35" spans="2:30" s="279" customFormat="1" ht="12.75" hidden="1" outlineLevel="1">
      <c r="B35" s="313"/>
      <c r="C35" s="294"/>
      <c r="D35" s="427" t="s">
        <v>164</v>
      </c>
      <c r="E35" s="427"/>
      <c r="F35" s="385">
        <v>0.0019596719716781495</v>
      </c>
      <c r="G35" s="385">
        <v>0.0019570510287598686</v>
      </c>
      <c r="H35" s="386">
        <v>0</v>
      </c>
      <c r="I35" s="386">
        <v>0</v>
      </c>
      <c r="M35" s="313"/>
      <c r="N35" s="294"/>
      <c r="O35" s="427" t="s">
        <v>164</v>
      </c>
      <c r="P35" s="294"/>
      <c r="Q35" s="419">
        <v>2.8533994929217252</v>
      </c>
      <c r="R35" s="423">
        <v>1456.059756</v>
      </c>
      <c r="S35" s="419">
        <v>2.8533994929217252</v>
      </c>
      <c r="T35" s="428">
        <v>1458.0097560000002</v>
      </c>
      <c r="U35" s="390">
        <v>0</v>
      </c>
      <c r="V35" s="390">
        <v>310.3</v>
      </c>
      <c r="W35" s="390">
        <v>0</v>
      </c>
      <c r="X35" s="390">
        <v>310.3</v>
      </c>
      <c r="AB35" s="383">
        <v>-1453.2063565070785</v>
      </c>
      <c r="AC35" s="384"/>
      <c r="AD35" s="383">
        <v>-1455.1563565070785</v>
      </c>
    </row>
    <row r="36" spans="1:30" ht="12.75" hidden="1" outlineLevel="1">
      <c r="A36" s="253"/>
      <c r="B36" s="313"/>
      <c r="C36" s="294" t="s">
        <v>155</v>
      </c>
      <c r="D36" s="427"/>
      <c r="E36" s="427"/>
      <c r="F36" s="429"/>
      <c r="G36" s="380"/>
      <c r="H36" s="249"/>
      <c r="I36" s="401"/>
      <c r="L36" s="279"/>
      <c r="M36" s="313"/>
      <c r="N36" s="294" t="s">
        <v>155</v>
      </c>
      <c r="O36" s="427"/>
      <c r="P36" s="294"/>
      <c r="Q36" s="422"/>
      <c r="R36" s="294"/>
      <c r="S36" s="422"/>
      <c r="T36" s="427"/>
      <c r="U36" s="390"/>
      <c r="V36" s="390"/>
      <c r="W36" s="390"/>
      <c r="X36" s="390"/>
      <c r="AB36" s="402"/>
      <c r="AD36" s="402"/>
    </row>
    <row r="37" spans="2:30" ht="12.75" hidden="1" outlineLevel="1" collapsed="1">
      <c r="B37" s="313"/>
      <c r="C37" s="294"/>
      <c r="D37" s="427" t="s">
        <v>165</v>
      </c>
      <c r="E37" s="427"/>
      <c r="F37" s="385">
        <v>0</v>
      </c>
      <c r="G37" s="385">
        <v>0</v>
      </c>
      <c r="H37" s="386">
        <v>0</v>
      </c>
      <c r="I37" s="386">
        <v>0</v>
      </c>
      <c r="L37" s="279"/>
      <c r="M37" s="313"/>
      <c r="N37" s="294"/>
      <c r="O37" s="427" t="s">
        <v>165</v>
      </c>
      <c r="P37" s="294"/>
      <c r="Q37" s="419">
        <v>0</v>
      </c>
      <c r="R37" s="423">
        <v>1644.6793015</v>
      </c>
      <c r="S37" s="419">
        <v>0</v>
      </c>
      <c r="T37" s="428">
        <v>1644.6793015</v>
      </c>
      <c r="U37" s="390">
        <v>0</v>
      </c>
      <c r="V37" s="390">
        <v>1294.7</v>
      </c>
      <c r="W37" s="390">
        <v>0</v>
      </c>
      <c r="X37" s="390">
        <v>1294.7</v>
      </c>
      <c r="AB37" s="383">
        <v>-1644.6793015</v>
      </c>
      <c r="AC37" s="384"/>
      <c r="AD37" s="383">
        <v>-1644.6793015</v>
      </c>
    </row>
    <row r="38" spans="2:30" ht="12.75" hidden="1" outlineLevel="1">
      <c r="B38" s="313"/>
      <c r="C38" s="294"/>
      <c r="D38" s="427" t="s">
        <v>189</v>
      </c>
      <c r="E38" s="427"/>
      <c r="F38" s="385">
        <v>2.760740971356754</v>
      </c>
      <c r="G38" s="385">
        <v>0.771669644842609</v>
      </c>
      <c r="H38" s="386">
        <v>15.100488499474926</v>
      </c>
      <c r="I38" s="386">
        <v>1.1674550220038362</v>
      </c>
      <c r="L38" s="279"/>
      <c r="M38" s="313"/>
      <c r="N38" s="294"/>
      <c r="O38" s="427" t="s">
        <v>189</v>
      </c>
      <c r="P38" s="294"/>
      <c r="Q38" s="419">
        <v>6772.3626338713675</v>
      </c>
      <c r="R38" s="423">
        <v>2453.096</v>
      </c>
      <c r="S38" s="419">
        <v>6772.3626338713675</v>
      </c>
      <c r="T38" s="428">
        <v>8776.246</v>
      </c>
      <c r="U38" s="390">
        <v>12045.433168703656</v>
      </c>
      <c r="V38" s="390">
        <v>797.685</v>
      </c>
      <c r="W38" s="390">
        <v>12045.433168703656</v>
      </c>
      <c r="X38" s="390">
        <v>10317.685000000003</v>
      </c>
      <c r="AB38" s="383">
        <v>4319.266633871368</v>
      </c>
      <c r="AC38" s="384"/>
      <c r="AD38" s="383">
        <v>-2003.8833661286317</v>
      </c>
    </row>
    <row r="39" spans="2:30" ht="12.75" customHeight="1" collapsed="1">
      <c r="B39" s="313" t="s">
        <v>93</v>
      </c>
      <c r="C39" s="294"/>
      <c r="D39" s="427"/>
      <c r="E39" s="427"/>
      <c r="F39" s="413">
        <v>0.6933428184415732</v>
      </c>
      <c r="G39" s="413">
        <v>0.4421404355053346</v>
      </c>
      <c r="H39" s="414">
        <v>3.5053614053160853</v>
      </c>
      <c r="I39" s="414">
        <v>1.6561724940937708</v>
      </c>
      <c r="L39" s="279"/>
      <c r="M39" s="313" t="s">
        <v>93</v>
      </c>
      <c r="N39" s="294"/>
      <c r="O39" s="427"/>
      <c r="P39" s="294"/>
      <c r="Q39" s="251">
        <v>10591.986047943774</v>
      </c>
      <c r="R39" s="251">
        <v>15276.6939618</v>
      </c>
      <c r="S39" s="251">
        <v>10591.986047943774</v>
      </c>
      <c r="T39" s="251">
        <v>23956.157811799996</v>
      </c>
      <c r="U39" s="251">
        <v>76117.45066464855</v>
      </c>
      <c r="V39" s="251">
        <v>21714.58</v>
      </c>
      <c r="W39" s="251">
        <v>76117.45066464855</v>
      </c>
      <c r="X39" s="251">
        <v>45959.8568</v>
      </c>
      <c r="AB39" s="402">
        <v>-4684.707913856226</v>
      </c>
      <c r="AD39" s="402">
        <v>-13364.171763856222</v>
      </c>
    </row>
    <row r="40" spans="2:30" ht="12.75" hidden="1" outlineLevel="1">
      <c r="B40" s="313"/>
      <c r="C40" s="294" t="s">
        <v>149</v>
      </c>
      <c r="D40" s="427"/>
      <c r="E40" s="427"/>
      <c r="F40" s="67"/>
      <c r="G40" s="249"/>
      <c r="H40" s="249"/>
      <c r="I40" s="401"/>
      <c r="L40" s="279"/>
      <c r="M40" s="313"/>
      <c r="N40" s="294" t="s">
        <v>149</v>
      </c>
      <c r="O40" s="427"/>
      <c r="P40" s="294"/>
      <c r="Q40" s="422"/>
      <c r="R40" s="294"/>
      <c r="S40" s="422"/>
      <c r="T40" s="427"/>
      <c r="U40" s="382"/>
      <c r="V40" s="382"/>
      <c r="W40" s="382"/>
      <c r="X40" s="382"/>
      <c r="AB40" s="383"/>
      <c r="AC40" s="384"/>
      <c r="AD40" s="383"/>
    </row>
    <row r="41" spans="2:30" ht="12.75" hidden="1" outlineLevel="1">
      <c r="B41" s="313"/>
      <c r="C41" s="294"/>
      <c r="D41" s="427" t="s">
        <v>167</v>
      </c>
      <c r="E41" s="427"/>
      <c r="F41" s="385">
        <v>0.028895189338331292</v>
      </c>
      <c r="G41" s="385">
        <v>0.027912798109929377</v>
      </c>
      <c r="H41" s="386">
        <v>1.752232439641864</v>
      </c>
      <c r="I41" s="386">
        <v>1.1132536954997152</v>
      </c>
      <c r="L41" s="279"/>
      <c r="M41" s="313"/>
      <c r="N41" s="294"/>
      <c r="O41" s="427" t="s">
        <v>167</v>
      </c>
      <c r="P41" s="294"/>
      <c r="Q41" s="419">
        <v>40.10596873634827</v>
      </c>
      <c r="R41" s="423">
        <v>1387.9808249999999</v>
      </c>
      <c r="S41" s="419">
        <v>40.10596873634827</v>
      </c>
      <c r="T41" s="428">
        <v>1436.830825</v>
      </c>
      <c r="U41" s="390">
        <v>7349.563744833834</v>
      </c>
      <c r="V41" s="390">
        <v>4194.4</v>
      </c>
      <c r="W41" s="390">
        <v>7349.563744833834</v>
      </c>
      <c r="X41" s="390">
        <v>6601.8768</v>
      </c>
      <c r="AB41" s="383">
        <v>-1347.8748562636515</v>
      </c>
      <c r="AC41" s="384"/>
      <c r="AD41" s="383">
        <v>-1396.7248562636516</v>
      </c>
    </row>
    <row r="42" spans="2:30" ht="12.75" hidden="1" outlineLevel="1">
      <c r="B42" s="313"/>
      <c r="C42" s="294" t="s">
        <v>151</v>
      </c>
      <c r="D42" s="427"/>
      <c r="E42" s="427"/>
      <c r="F42" s="429"/>
      <c r="G42" s="380"/>
      <c r="H42" s="380"/>
      <c r="I42" s="430"/>
      <c r="L42" s="279"/>
      <c r="M42" s="313"/>
      <c r="N42" s="294" t="s">
        <v>151</v>
      </c>
      <c r="O42" s="427"/>
      <c r="P42" s="294"/>
      <c r="Q42" s="422"/>
      <c r="R42" s="294"/>
      <c r="S42" s="422"/>
      <c r="T42" s="427"/>
      <c r="U42" s="390"/>
      <c r="V42" s="390"/>
      <c r="W42" s="390"/>
      <c r="X42" s="390"/>
      <c r="AB42" s="383"/>
      <c r="AC42" s="384"/>
      <c r="AD42" s="383"/>
    </row>
    <row r="43" spans="2:30" ht="12.75" hidden="1" outlineLevel="1">
      <c r="B43" s="313"/>
      <c r="C43" s="294"/>
      <c r="D43" s="427" t="s">
        <v>168</v>
      </c>
      <c r="E43" s="427"/>
      <c r="F43" s="385">
        <v>1.0415048071929784</v>
      </c>
      <c r="G43" s="385">
        <v>0.8221202543682874</v>
      </c>
      <c r="H43" s="386">
        <v>1.9663723985757684</v>
      </c>
      <c r="I43" s="386">
        <v>1.5645044023338341</v>
      </c>
      <c r="L43" s="279"/>
      <c r="M43" s="313"/>
      <c r="N43" s="294"/>
      <c r="O43" s="427" t="s">
        <v>168</v>
      </c>
      <c r="P43" s="294"/>
      <c r="Q43" s="419">
        <v>5645.976192280512</v>
      </c>
      <c r="R43" s="423">
        <v>5420.979484</v>
      </c>
      <c r="S43" s="419">
        <v>5645.976192280512</v>
      </c>
      <c r="T43" s="428">
        <v>6867.579484</v>
      </c>
      <c r="U43" s="390">
        <v>3429.5501003559975</v>
      </c>
      <c r="V43" s="390">
        <v>1744.1</v>
      </c>
      <c r="W43" s="390">
        <v>3429.5501003559975</v>
      </c>
      <c r="X43" s="390">
        <v>2192.1</v>
      </c>
      <c r="AB43" s="383">
        <v>224.99670828051148</v>
      </c>
      <c r="AC43" s="384"/>
      <c r="AD43" s="383">
        <v>-1221.603291719488</v>
      </c>
    </row>
    <row r="44" spans="2:30" ht="12.75" hidden="1" outlineLevel="1">
      <c r="B44" s="313"/>
      <c r="C44" s="294"/>
      <c r="D44" s="427" t="s">
        <v>190</v>
      </c>
      <c r="E44" s="427"/>
      <c r="F44" s="385">
        <v>0.8270015054387128</v>
      </c>
      <c r="G44" s="385">
        <v>0.7072004508964377</v>
      </c>
      <c r="H44" s="386">
        <v>5.271437588614521</v>
      </c>
      <c r="I44" s="386">
        <v>2.440821328512161</v>
      </c>
      <c r="L44" s="279"/>
      <c r="M44" s="313"/>
      <c r="N44" s="294"/>
      <c r="O44" s="427" t="s">
        <v>190</v>
      </c>
      <c r="P44" s="294"/>
      <c r="Q44" s="419">
        <v>719.317529010837</v>
      </c>
      <c r="R44" s="423">
        <v>869.7898665</v>
      </c>
      <c r="S44" s="419">
        <v>719.317529010837</v>
      </c>
      <c r="T44" s="428">
        <v>1017.1338665</v>
      </c>
      <c r="U44" s="390">
        <v>40126.07749578196</v>
      </c>
      <c r="V44" s="390">
        <v>7611.98</v>
      </c>
      <c r="W44" s="390">
        <v>40126.07749578196</v>
      </c>
      <c r="X44" s="390">
        <v>16439.58</v>
      </c>
      <c r="AB44" s="383">
        <v>-150.472337489163</v>
      </c>
      <c r="AC44" s="384"/>
      <c r="AD44" s="383">
        <v>-297.81633748916295</v>
      </c>
    </row>
    <row r="45" spans="2:30" ht="12.75" hidden="1" outlineLevel="1">
      <c r="B45" s="313"/>
      <c r="C45" s="294" t="s">
        <v>153</v>
      </c>
      <c r="D45" s="427"/>
      <c r="E45" s="427"/>
      <c r="F45" s="429"/>
      <c r="G45" s="380"/>
      <c r="H45" s="380"/>
      <c r="I45" s="430"/>
      <c r="L45" s="279"/>
      <c r="M45" s="313"/>
      <c r="N45" s="294" t="s">
        <v>153</v>
      </c>
      <c r="O45" s="427"/>
      <c r="P45" s="294"/>
      <c r="Q45" s="422"/>
      <c r="R45" s="294"/>
      <c r="S45" s="422"/>
      <c r="T45" s="427"/>
      <c r="U45" s="382"/>
      <c r="V45" s="382"/>
      <c r="W45" s="382"/>
      <c r="X45" s="382"/>
      <c r="AB45" s="383"/>
      <c r="AC45" s="384"/>
      <c r="AD45" s="383"/>
    </row>
    <row r="46" spans="2:30" ht="12.75" hidden="1" outlineLevel="1">
      <c r="B46" s="365"/>
      <c r="C46" s="366"/>
      <c r="D46" s="367" t="s">
        <v>170</v>
      </c>
      <c r="E46" s="367"/>
      <c r="F46" s="394">
        <v>0.5510157057841086</v>
      </c>
      <c r="G46" s="394">
        <v>0.2860742662540528</v>
      </c>
      <c r="H46" s="395">
        <v>3.0881860001318913</v>
      </c>
      <c r="I46" s="395">
        <v>1.2164380195054965</v>
      </c>
      <c r="L46" s="279"/>
      <c r="M46" s="313"/>
      <c r="N46" s="294"/>
      <c r="O46" s="427" t="s">
        <v>170</v>
      </c>
      <c r="P46" s="294"/>
      <c r="Q46" s="431">
        <v>4186.586357916077</v>
      </c>
      <c r="R46" s="423">
        <v>7597.943786299999</v>
      </c>
      <c r="S46" s="431">
        <v>4186.586357916077</v>
      </c>
      <c r="T46" s="428">
        <v>14634.613636299997</v>
      </c>
      <c r="U46" s="400">
        <v>25212.25932367677</v>
      </c>
      <c r="V46" s="390">
        <v>8164.1</v>
      </c>
      <c r="W46" s="400">
        <v>25212.25932367677</v>
      </c>
      <c r="X46" s="390">
        <v>20726.3</v>
      </c>
      <c r="AB46" s="383">
        <v>-3411.3574283839225</v>
      </c>
      <c r="AC46" s="384"/>
      <c r="AD46" s="383">
        <v>-10448.027278383921</v>
      </c>
    </row>
    <row r="47" spans="2:30" ht="12.75" collapsed="1">
      <c r="B47" s="269" t="s">
        <v>21</v>
      </c>
      <c r="C47" s="296"/>
      <c r="D47" s="290"/>
      <c r="E47" s="369"/>
      <c r="F47" s="432">
        <v>0.7570660623685653</v>
      </c>
      <c r="G47" s="432">
        <v>0.469402476587362</v>
      </c>
      <c r="H47" s="432">
        <v>2.7677450168044215</v>
      </c>
      <c r="I47" s="432">
        <v>1.2359198638114244</v>
      </c>
      <c r="M47" s="269" t="s">
        <v>21</v>
      </c>
      <c r="N47" s="296"/>
      <c r="O47" s="290"/>
      <c r="P47" s="369"/>
      <c r="Q47" s="433">
        <v>38043.14970939339</v>
      </c>
      <c r="R47" s="433">
        <v>50250.766215</v>
      </c>
      <c r="S47" s="433">
        <v>38043.14970939339</v>
      </c>
      <c r="T47" s="433">
        <v>81045.90752476154</v>
      </c>
      <c r="U47" s="433">
        <v>150176.43306184933</v>
      </c>
      <c r="V47" s="433">
        <v>54259.49</v>
      </c>
      <c r="W47" s="433">
        <v>150176.43306184933</v>
      </c>
      <c r="X47" s="433">
        <v>121509.8466001863</v>
      </c>
      <c r="AB47" s="377">
        <v>-12207.616505606617</v>
      </c>
      <c r="AC47" s="279"/>
      <c r="AD47" s="377">
        <v>-43002.75781536815</v>
      </c>
    </row>
    <row r="49" spans="2:3" ht="12.75">
      <c r="B49" s="303" t="s">
        <v>121</v>
      </c>
      <c r="C49" s="253" t="s">
        <v>122</v>
      </c>
    </row>
    <row r="50" spans="2:3" ht="12.75">
      <c r="B50" s="303"/>
      <c r="C50" s="253" t="s">
        <v>191</v>
      </c>
    </row>
    <row r="51" spans="2:3" ht="12.75">
      <c r="B51" s="304" t="s">
        <v>124</v>
      </c>
      <c r="C51" s="253" t="s">
        <v>192</v>
      </c>
    </row>
    <row r="52" spans="2:3" ht="12.75">
      <c r="B52" s="304"/>
      <c r="C52" s="253" t="s">
        <v>126</v>
      </c>
    </row>
    <row r="53" spans="2:3" ht="12.75">
      <c r="B53" s="304" t="s">
        <v>127</v>
      </c>
      <c r="C53" s="253" t="s">
        <v>193</v>
      </c>
    </row>
    <row r="54" spans="2:3" ht="12.75">
      <c r="B54" s="304"/>
      <c r="C54" s="253" t="s">
        <v>194</v>
      </c>
    </row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collapsed="1"/>
    <row r="69" ht="12.75" hidden="1"/>
    <row r="70" ht="12.75" hidden="1"/>
    <row r="71" ht="12.75" collapsed="1"/>
    <row r="74" ht="12.75" hidden="1"/>
    <row r="75" ht="12.75" hidden="1"/>
    <row r="76" ht="12.75" collapsed="1"/>
    <row r="78" ht="12.75" hidden="1"/>
    <row r="79" ht="12.75" hidden="1" collapsed="1"/>
    <row r="80" ht="12.75" hidden="1"/>
    <row r="81" ht="12.75" hidden="1"/>
    <row r="82" ht="12.75" hidden="1"/>
    <row r="83" ht="12.75" hidden="1"/>
    <row r="84" ht="12.75" hidden="1"/>
    <row r="85" ht="12.75" collapsed="1"/>
    <row r="86" ht="12.75" hidden="1" collapsed="1"/>
    <row r="87" ht="12.75" hidden="1"/>
    <row r="88" ht="12.75" hidden="1"/>
    <row r="89" ht="12.75" hidden="1"/>
    <row r="90" ht="12.75" hidden="1"/>
    <row r="91" ht="12.75" hidden="1"/>
    <row r="92" ht="12.75" hidden="1" collapsed="1"/>
    <row r="93" ht="12.75" hidden="1"/>
    <row r="94" ht="12.75" hidden="1" collapsed="1"/>
    <row r="95" ht="12.75" collapsed="1"/>
    <row r="96" ht="12.75" collapsed="1"/>
    <row r="99" ht="12.75" collapsed="1"/>
    <row r="101" spans="2:8" ht="12.75">
      <c r="B101" s="279"/>
      <c r="C101" s="294"/>
      <c r="D101" s="294"/>
      <c r="E101" s="294"/>
      <c r="F101" s="294"/>
      <c r="G101" s="294"/>
      <c r="H101" s="294"/>
    </row>
    <row r="102" spans="2:8" ht="12.75">
      <c r="B102" s="279"/>
      <c r="C102" s="294"/>
      <c r="D102" s="294"/>
      <c r="E102" s="294"/>
      <c r="F102" s="294"/>
      <c r="G102" s="434"/>
      <c r="H102" s="294"/>
    </row>
    <row r="103" spans="2:8" ht="12.75">
      <c r="B103" s="279"/>
      <c r="C103" s="294"/>
      <c r="D103" s="294"/>
      <c r="E103" s="294"/>
      <c r="F103" s="294"/>
      <c r="G103" s="294"/>
      <c r="H103" s="294"/>
    </row>
    <row r="104" spans="2:8" ht="12.75">
      <c r="B104" s="279"/>
      <c r="C104" s="294"/>
      <c r="D104" s="294"/>
      <c r="E104" s="294"/>
      <c r="F104" s="294"/>
      <c r="G104" s="294"/>
      <c r="H104" s="294"/>
    </row>
    <row r="105" spans="2:8" ht="12.75">
      <c r="B105" s="279"/>
      <c r="C105" s="294"/>
      <c r="D105" s="294"/>
      <c r="E105" s="294"/>
      <c r="F105" s="294"/>
      <c r="G105" s="434"/>
      <c r="H105" s="294"/>
    </row>
    <row r="106" spans="2:8" ht="12.75">
      <c r="B106" s="279"/>
      <c r="C106" s="294"/>
      <c r="D106" s="294"/>
      <c r="E106" s="294"/>
      <c r="F106" s="294"/>
      <c r="G106" s="294"/>
      <c r="H106" s="294"/>
    </row>
    <row r="107" spans="2:8" ht="12.75">
      <c r="B107" s="279"/>
      <c r="C107" s="294"/>
      <c r="D107" s="294"/>
      <c r="E107" s="294"/>
      <c r="F107" s="294"/>
      <c r="G107" s="434"/>
      <c r="H107" s="294"/>
    </row>
    <row r="108" spans="2:8" ht="12.75">
      <c r="B108" s="279"/>
      <c r="C108" s="294"/>
      <c r="D108" s="294"/>
      <c r="E108" s="294"/>
      <c r="F108" s="294"/>
      <c r="G108" s="294"/>
      <c r="H108" s="294"/>
    </row>
    <row r="109" spans="2:8" ht="12.75">
      <c r="B109" s="274"/>
      <c r="C109" s="274"/>
      <c r="D109" s="294"/>
      <c r="E109" s="294"/>
      <c r="F109" s="435"/>
      <c r="G109" s="294"/>
      <c r="H109" s="294"/>
    </row>
    <row r="110" spans="2:8" ht="12.75">
      <c r="B110" s="279"/>
      <c r="F110" s="294"/>
      <c r="G110" s="436"/>
      <c r="H110" s="294"/>
    </row>
    <row r="111" spans="6:8" ht="12.75">
      <c r="F111" s="436"/>
      <c r="G111" s="294"/>
      <c r="H111" s="294"/>
    </row>
    <row r="112" spans="6:8" ht="12.75">
      <c r="F112" s="436"/>
      <c r="G112" s="294"/>
      <c r="H112" s="294"/>
    </row>
    <row r="113" spans="6:8" ht="12.75">
      <c r="F113" s="436"/>
      <c r="G113" s="294"/>
      <c r="H113" s="294"/>
    </row>
    <row r="114" spans="6:8" ht="12.75">
      <c r="F114" s="436"/>
      <c r="G114" s="294"/>
      <c r="H114" s="294"/>
    </row>
    <row r="115" spans="6:8" ht="12.75">
      <c r="F115" s="436"/>
      <c r="G115" s="294"/>
      <c r="H115" s="294"/>
    </row>
    <row r="116" spans="6:8" ht="12.75">
      <c r="F116" s="436"/>
      <c r="G116" s="294"/>
      <c r="H116" s="294"/>
    </row>
    <row r="117" spans="6:8" ht="12.75">
      <c r="F117" s="436"/>
      <c r="G117" s="294"/>
      <c r="H117" s="294"/>
    </row>
    <row r="118" spans="6:8" ht="12.75">
      <c r="F118" s="436"/>
      <c r="G118" s="294"/>
      <c r="H118" s="294"/>
    </row>
  </sheetData>
  <printOptions horizontalCentered="1"/>
  <pageMargins left="0.75" right="0.75" top="1.15" bottom="1" header="0.5" footer="0.5"/>
  <pageSetup firstPageNumber="34" useFirstPageNumber="1" fitToHeight="1" fitToWidth="1" horizontalDpi="300" verticalDpi="300" orientation="portrait" r:id="rId1"/>
  <headerFooter alignWithMargins="0">
    <oddHeader xml:space="preserve">&amp;C&amp;"Times New Roman,Italic"
Pacific Gas and Electric Company Energy Efficiency Programs Annual Report - May 2001
_______________________________________________________________________________________
 </oddHeader>
    <oddFooter>&amp;C________________________________________________________________________________________
&amp;"Times New Roman,Regular"&amp;8 2 -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PG&amp;E Utility Employee</dc:creator>
  <cp:keywords/>
  <dc:description/>
  <cp:lastModifiedBy>PGE</cp:lastModifiedBy>
  <cp:lastPrinted>2001-05-08T16:17:22Z</cp:lastPrinted>
  <dcterms:created xsi:type="dcterms:W3CDTF">2001-04-24T16:41:29Z</dcterms:created>
  <dcterms:modified xsi:type="dcterms:W3CDTF">2001-05-08T17:16:18Z</dcterms:modified>
  <cp:category/>
  <cp:version/>
  <cp:contentType/>
  <cp:contentStatus/>
</cp:coreProperties>
</file>