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30" yWindow="990" windowWidth="20610" windowHeight="11640" tabRatio="789"/>
  </bookViews>
  <sheets>
    <sheet name="Program MW -ExPost&amp;ExAnte" sheetId="1" r:id="rId1"/>
    <sheet name="LI (ExPost &amp; ExAnte)" sheetId="2" r:id="rId2"/>
    <sheet name="2009 TA-TI Distribution" sheetId="3" r:id="rId3"/>
    <sheet name="2012 TA-TI Distribution" sheetId="4" r:id="rId4"/>
    <sheet name="2012 DRP Expenditures" sheetId="5" r:id="rId5"/>
    <sheet name="Fund Shift Log" sheetId="6" r:id="rId6"/>
    <sheet name="DRPBA Costs Tbl 1-2B Carryover" sheetId="7" r:id="rId7"/>
    <sheet name="Event Summary" sheetId="8" r:id="rId8"/>
    <sheet name="Bal Acct Info Costs-Incentives" sheetId="9" r:id="rId9"/>
    <sheet name="Estimated Monthly Allocations" sheetId="12" state="hidden" r:id="rId10"/>
    <sheet name="Quarterly Actual Expenditures" sheetId="13" state="hidden" r:id="rId11"/>
  </sheets>
  <externalReferences>
    <externalReference r:id="rId12"/>
  </externalReferences>
  <definedNames>
    <definedName name="___DAT1" localSheetId="4">#REF!</definedName>
    <definedName name="___DAT1" localSheetId="3">#REF!</definedName>
    <definedName name="___DAT1" localSheetId="6">#REF!</definedName>
    <definedName name="___DAT1" localSheetId="7">#REF!</definedName>
    <definedName name="___DAT1">#REF!</definedName>
    <definedName name="___DAT10" localSheetId="4">#REF!</definedName>
    <definedName name="___DAT10" localSheetId="3">#REF!</definedName>
    <definedName name="___DAT10" localSheetId="6">#REF!</definedName>
    <definedName name="___DAT10">#REF!</definedName>
    <definedName name="___DAT11" localSheetId="4">#REF!</definedName>
    <definedName name="___DAT11" localSheetId="3">#REF!</definedName>
    <definedName name="___DAT11" localSheetId="6">#REF!</definedName>
    <definedName name="___DAT11">#REF!</definedName>
    <definedName name="___DAT12" localSheetId="4">#REF!</definedName>
    <definedName name="___DAT12" localSheetId="3">#REF!</definedName>
    <definedName name="___DAT12" localSheetId="6">#REF!</definedName>
    <definedName name="___DAT12">#REF!</definedName>
    <definedName name="___DAT13" localSheetId="4">#REF!</definedName>
    <definedName name="___DAT13" localSheetId="3">#REF!</definedName>
    <definedName name="___DAT13" localSheetId="6">#REF!</definedName>
    <definedName name="___DAT13">#REF!</definedName>
    <definedName name="___DAT14" localSheetId="4">#REF!</definedName>
    <definedName name="___DAT14" localSheetId="3">#REF!</definedName>
    <definedName name="___DAT14" localSheetId="6">#REF!</definedName>
    <definedName name="___DAT14">#REF!</definedName>
    <definedName name="___DAT15" localSheetId="4">#REF!</definedName>
    <definedName name="___DAT15" localSheetId="3">#REF!</definedName>
    <definedName name="___DAT15" localSheetId="6">#REF!</definedName>
    <definedName name="___DAT15">#REF!</definedName>
    <definedName name="___DAT16" localSheetId="4">#REF!</definedName>
    <definedName name="___DAT16" localSheetId="3">#REF!</definedName>
    <definedName name="___DAT16" localSheetId="6">#REF!</definedName>
    <definedName name="___DAT16">#REF!</definedName>
    <definedName name="___DAT17" localSheetId="4">#REF!</definedName>
    <definedName name="___DAT17" localSheetId="3">#REF!</definedName>
    <definedName name="___DAT17" localSheetId="6">#REF!</definedName>
    <definedName name="___DAT17">#REF!</definedName>
    <definedName name="___DAT2" localSheetId="4">#REF!</definedName>
    <definedName name="___DAT2" localSheetId="3">#REF!</definedName>
    <definedName name="___DAT2" localSheetId="6">#REF!</definedName>
    <definedName name="___DAT2">#REF!</definedName>
    <definedName name="___DAT3" localSheetId="4">#REF!</definedName>
    <definedName name="___DAT3" localSheetId="3">#REF!</definedName>
    <definedName name="___DAT3" localSheetId="6">#REF!</definedName>
    <definedName name="___DAT3">#REF!</definedName>
    <definedName name="___DAT4" localSheetId="4">#REF!</definedName>
    <definedName name="___DAT4" localSheetId="3">#REF!</definedName>
    <definedName name="___DAT4" localSheetId="6">#REF!</definedName>
    <definedName name="___DAT4">#REF!</definedName>
    <definedName name="___DAT5" localSheetId="4">#REF!</definedName>
    <definedName name="___DAT5" localSheetId="3">#REF!</definedName>
    <definedName name="___DAT5" localSheetId="6">#REF!</definedName>
    <definedName name="___DAT5">#REF!</definedName>
    <definedName name="___DAT6" localSheetId="4">#REF!</definedName>
    <definedName name="___DAT6" localSheetId="3">#REF!</definedName>
    <definedName name="___DAT6" localSheetId="6">#REF!</definedName>
    <definedName name="___DAT6">#REF!</definedName>
    <definedName name="___DAT7" localSheetId="4">#REF!</definedName>
    <definedName name="___DAT7" localSheetId="3">#REF!</definedName>
    <definedName name="___DAT7" localSheetId="6">#REF!</definedName>
    <definedName name="___DAT7">#REF!</definedName>
    <definedName name="___DAT8" localSheetId="4">#REF!</definedName>
    <definedName name="___DAT8" localSheetId="3">#REF!</definedName>
    <definedName name="___DAT8" localSheetId="6">#REF!</definedName>
    <definedName name="___DAT8">#REF!</definedName>
    <definedName name="___DAT9" localSheetId="4">#REF!</definedName>
    <definedName name="___DAT9" localSheetId="3">#REF!</definedName>
    <definedName name="___DAT9" localSheetId="6">#REF!</definedName>
    <definedName name="___DAT9">#REF!</definedName>
    <definedName name="__DAT1" localSheetId="4">#REF!</definedName>
    <definedName name="__DAT1" localSheetId="3">#REF!</definedName>
    <definedName name="__DAT1" localSheetId="6">#REF!</definedName>
    <definedName name="__DAT1">#REF!</definedName>
    <definedName name="__DAT10" localSheetId="4">#REF!</definedName>
    <definedName name="__DAT10" localSheetId="3">#REF!</definedName>
    <definedName name="__DAT10" localSheetId="6">#REF!</definedName>
    <definedName name="__DAT10">#REF!</definedName>
    <definedName name="__DAT11" localSheetId="4">#REF!</definedName>
    <definedName name="__DAT11" localSheetId="3">#REF!</definedName>
    <definedName name="__DAT11" localSheetId="6">#REF!</definedName>
    <definedName name="__DAT11">#REF!</definedName>
    <definedName name="__DAT12" localSheetId="4">#REF!</definedName>
    <definedName name="__DAT12" localSheetId="3">#REF!</definedName>
    <definedName name="__DAT12" localSheetId="6">#REF!</definedName>
    <definedName name="__DAT12">#REF!</definedName>
    <definedName name="__DAT13" localSheetId="4">#REF!</definedName>
    <definedName name="__DAT13" localSheetId="3">#REF!</definedName>
    <definedName name="__DAT13" localSheetId="6">#REF!</definedName>
    <definedName name="__DAT13">#REF!</definedName>
    <definedName name="__DAT14" localSheetId="4">#REF!</definedName>
    <definedName name="__DAT14" localSheetId="3">#REF!</definedName>
    <definedName name="__DAT14" localSheetId="6">#REF!</definedName>
    <definedName name="__DAT14">#REF!</definedName>
    <definedName name="__DAT15" localSheetId="4">#REF!</definedName>
    <definedName name="__DAT15" localSheetId="3">#REF!</definedName>
    <definedName name="__DAT15" localSheetId="6">#REF!</definedName>
    <definedName name="__DAT15">#REF!</definedName>
    <definedName name="__DAT16" localSheetId="4">#REF!</definedName>
    <definedName name="__DAT16" localSheetId="3">#REF!</definedName>
    <definedName name="__DAT16" localSheetId="6">#REF!</definedName>
    <definedName name="__DAT16">#REF!</definedName>
    <definedName name="__DAT17" localSheetId="4">#REF!</definedName>
    <definedName name="__DAT17" localSheetId="3">#REF!</definedName>
    <definedName name="__DAT17" localSheetId="6">#REF!</definedName>
    <definedName name="__DAT17">#REF!</definedName>
    <definedName name="__DAT2" localSheetId="4">#REF!</definedName>
    <definedName name="__DAT2" localSheetId="3">#REF!</definedName>
    <definedName name="__DAT2" localSheetId="6">#REF!</definedName>
    <definedName name="__DAT2">#REF!</definedName>
    <definedName name="__DAT3" localSheetId="4">#REF!</definedName>
    <definedName name="__DAT3" localSheetId="3">#REF!</definedName>
    <definedName name="__DAT3" localSheetId="6">#REF!</definedName>
    <definedName name="__DAT3">#REF!</definedName>
    <definedName name="__DAT4" localSheetId="4">#REF!</definedName>
    <definedName name="__DAT4" localSheetId="3">#REF!</definedName>
    <definedName name="__DAT4" localSheetId="6">#REF!</definedName>
    <definedName name="__DAT4">#REF!</definedName>
    <definedName name="__DAT5" localSheetId="4">#REF!</definedName>
    <definedName name="__DAT5" localSheetId="3">#REF!</definedName>
    <definedName name="__DAT5" localSheetId="6">#REF!</definedName>
    <definedName name="__DAT5">#REF!</definedName>
    <definedName name="__DAT6" localSheetId="4">#REF!</definedName>
    <definedName name="__DAT6" localSheetId="3">#REF!</definedName>
    <definedName name="__DAT6" localSheetId="6">#REF!</definedName>
    <definedName name="__DAT6">#REF!</definedName>
    <definedName name="__DAT7" localSheetId="4">#REF!</definedName>
    <definedName name="__DAT7" localSheetId="3">#REF!</definedName>
    <definedName name="__DAT7" localSheetId="6">#REF!</definedName>
    <definedName name="__DAT7">#REF!</definedName>
    <definedName name="__DAT8" localSheetId="4">#REF!</definedName>
    <definedName name="__DAT8" localSheetId="3">#REF!</definedName>
    <definedName name="__DAT8" localSheetId="6">#REF!</definedName>
    <definedName name="__DAT8">#REF!</definedName>
    <definedName name="__DAT9" localSheetId="4">#REF!</definedName>
    <definedName name="__DAT9" localSheetId="3">#REF!</definedName>
    <definedName name="__DAT9" localSheetId="6">#REF!</definedName>
    <definedName name="__DAT9">#REF!</definedName>
    <definedName name="_DAT1" localSheetId="4">#REF!</definedName>
    <definedName name="_DAT1" localSheetId="3">#REF!</definedName>
    <definedName name="_DAT1" localSheetId="6">#REF!</definedName>
    <definedName name="_DAT1">#REF!</definedName>
    <definedName name="_DAT10" localSheetId="4">#REF!</definedName>
    <definedName name="_DAT10" localSheetId="3">#REF!</definedName>
    <definedName name="_DAT10" localSheetId="6">#REF!</definedName>
    <definedName name="_DAT10">#REF!</definedName>
    <definedName name="_DAT11" localSheetId="4">#REF!</definedName>
    <definedName name="_DAT11" localSheetId="3">#REF!</definedName>
    <definedName name="_DAT11" localSheetId="6">#REF!</definedName>
    <definedName name="_DAT11">#REF!</definedName>
    <definedName name="_DAT12" localSheetId="4">#REF!</definedName>
    <definedName name="_DAT12" localSheetId="3">#REF!</definedName>
    <definedName name="_DAT12" localSheetId="6">#REF!</definedName>
    <definedName name="_DAT12">#REF!</definedName>
    <definedName name="_DAT13" localSheetId="4">#REF!</definedName>
    <definedName name="_DAT13" localSheetId="3">#REF!</definedName>
    <definedName name="_DAT13" localSheetId="6">#REF!</definedName>
    <definedName name="_DAT13">#REF!</definedName>
    <definedName name="_DAT14" localSheetId="4">#REF!</definedName>
    <definedName name="_DAT14" localSheetId="3">#REF!</definedName>
    <definedName name="_DAT14" localSheetId="6">#REF!</definedName>
    <definedName name="_DAT14">#REF!</definedName>
    <definedName name="_DAT15" localSheetId="4">#REF!</definedName>
    <definedName name="_DAT15" localSheetId="3">#REF!</definedName>
    <definedName name="_DAT15" localSheetId="6">#REF!</definedName>
    <definedName name="_DAT15">#REF!</definedName>
    <definedName name="_DAT16" localSheetId="4">#REF!</definedName>
    <definedName name="_DAT16" localSheetId="3">#REF!</definedName>
    <definedName name="_DAT16" localSheetId="6">#REF!</definedName>
    <definedName name="_DAT16">#REF!</definedName>
    <definedName name="_DAT17" localSheetId="4">#REF!</definedName>
    <definedName name="_DAT17" localSheetId="3">#REF!</definedName>
    <definedName name="_DAT17" localSheetId="6">#REF!</definedName>
    <definedName name="_DAT17">#REF!</definedName>
    <definedName name="_DAT2" localSheetId="4">#REF!</definedName>
    <definedName name="_DAT2" localSheetId="3">#REF!</definedName>
    <definedName name="_DAT2" localSheetId="6">#REF!</definedName>
    <definedName name="_DAT2">#REF!</definedName>
    <definedName name="_DAT3" localSheetId="4">#REF!</definedName>
    <definedName name="_DAT3" localSheetId="3">#REF!</definedName>
    <definedName name="_DAT3" localSheetId="6">#REF!</definedName>
    <definedName name="_DAT3">#REF!</definedName>
    <definedName name="_DAT4" localSheetId="4">#REF!</definedName>
    <definedName name="_DAT4" localSheetId="3">#REF!</definedName>
    <definedName name="_DAT4" localSheetId="6">#REF!</definedName>
    <definedName name="_DAT4">#REF!</definedName>
    <definedName name="_DAT5" localSheetId="4">#REF!</definedName>
    <definedName name="_DAT5" localSheetId="3">#REF!</definedName>
    <definedName name="_DAT5" localSheetId="6">#REF!</definedName>
    <definedName name="_DAT5">#REF!</definedName>
    <definedName name="_DAT6" localSheetId="4">#REF!</definedName>
    <definedName name="_DAT6" localSheetId="3">#REF!</definedName>
    <definedName name="_DAT6" localSheetId="6">#REF!</definedName>
    <definedName name="_DAT6">#REF!</definedName>
    <definedName name="_DAT7" localSheetId="4">#REF!</definedName>
    <definedName name="_DAT7" localSheetId="3">#REF!</definedName>
    <definedName name="_DAT7" localSheetId="6">#REF!</definedName>
    <definedName name="_DAT7">#REF!</definedName>
    <definedName name="_DAT8" localSheetId="4">#REF!</definedName>
    <definedName name="_DAT8" localSheetId="3">#REF!</definedName>
    <definedName name="_DAT8" localSheetId="6">#REF!</definedName>
    <definedName name="_DAT8">#REF!</definedName>
    <definedName name="_DAT9" localSheetId="4">#REF!</definedName>
    <definedName name="_DAT9" localSheetId="3">#REF!</definedName>
    <definedName name="_DAT9" localSheetId="6">#REF!</definedName>
    <definedName name="_DAT9">#REF!</definedName>
    <definedName name="_xlnm._FilterDatabase" localSheetId="7" hidden="1">'Event Summary'!$B$2:$H$202</definedName>
    <definedName name="Achieve_GRC" localSheetId="4">#REF!</definedName>
    <definedName name="Achieve_GRC" localSheetId="3">#REF!</definedName>
    <definedName name="Achieve_GRC" localSheetId="6">#REF!</definedName>
    <definedName name="Achieve_GRC" localSheetId="1">#REF!</definedName>
    <definedName name="Achieve_GRC" localSheetId="0">#REF!</definedName>
    <definedName name="Achieve_GRC">#REF!</definedName>
    <definedName name="Achieve_Service_Excellenc" localSheetId="4">#REF!</definedName>
    <definedName name="Achieve_Service_Excellenc" localSheetId="3">#REF!</definedName>
    <definedName name="Achieve_Service_Excellenc" localSheetId="6">#REF!</definedName>
    <definedName name="Achieve_Service_Excellenc" localSheetId="1">#REF!</definedName>
    <definedName name="Achieve_Service_Excellenc" localSheetId="0">#REF!</definedName>
    <definedName name="Achieve_Service_Excellenc">#REF!</definedName>
    <definedName name="Achieve_Service_Excellence" localSheetId="4">#REF!</definedName>
    <definedName name="Achieve_Service_Excellence" localSheetId="3">#REF!</definedName>
    <definedName name="Achieve_Service_Excellence" localSheetId="6">#REF!</definedName>
    <definedName name="Achieve_Service_Excellence" localSheetId="1">#REF!</definedName>
    <definedName name="Achieve_Service_Excellence" localSheetId="0">#REF!</definedName>
    <definedName name="Achieve_Service_Excellence">#REF!</definedName>
    <definedName name="Collect_Revenue" localSheetId="4">#REF!</definedName>
    <definedName name="Collect_Revenue" localSheetId="3">#REF!</definedName>
    <definedName name="Collect_Revenue" localSheetId="6">#REF!</definedName>
    <definedName name="Collect_Revenue" localSheetId="1">#REF!</definedName>
    <definedName name="Collect_Revenue" localSheetId="0">#REF!</definedName>
    <definedName name="Collect_Revenue">#REF!</definedName>
    <definedName name="DATA1" localSheetId="4">#REF!</definedName>
    <definedName name="DATA1" localSheetId="3">#REF!</definedName>
    <definedName name="DATA1" localSheetId="6">#REF!</definedName>
    <definedName name="DATA1" localSheetId="1">#REF!</definedName>
    <definedName name="DATA1" localSheetId="0">#REF!</definedName>
    <definedName name="DATA1">#REF!</definedName>
    <definedName name="DATA10" localSheetId="4">#REF!</definedName>
    <definedName name="DATA10" localSheetId="3">#REF!</definedName>
    <definedName name="DATA10" localSheetId="6">#REF!</definedName>
    <definedName name="DATA10" localSheetId="1">#REF!</definedName>
    <definedName name="DATA10" localSheetId="0">#REF!</definedName>
    <definedName name="DATA10">#REF!</definedName>
    <definedName name="DATA11" localSheetId="4">#REF!</definedName>
    <definedName name="DATA11" localSheetId="3">#REF!</definedName>
    <definedName name="DATA11" localSheetId="6">#REF!</definedName>
    <definedName name="DATA11" localSheetId="1">#REF!</definedName>
    <definedName name="DATA11" localSheetId="0">#REF!</definedName>
    <definedName name="DATA11">#REF!</definedName>
    <definedName name="DATA12" localSheetId="4">#REF!</definedName>
    <definedName name="DATA12" localSheetId="3">#REF!</definedName>
    <definedName name="DATA12" localSheetId="6">#REF!</definedName>
    <definedName name="DATA12" localSheetId="1">#REF!</definedName>
    <definedName name="DATA12" localSheetId="0">#REF!</definedName>
    <definedName name="DATA12">#REF!</definedName>
    <definedName name="DATA13" localSheetId="4">#REF!</definedName>
    <definedName name="DATA13" localSheetId="3">#REF!</definedName>
    <definedName name="DATA13" localSheetId="6">#REF!</definedName>
    <definedName name="DATA13" localSheetId="1">#REF!</definedName>
    <definedName name="DATA13" localSheetId="0">#REF!</definedName>
    <definedName name="DATA13">#REF!</definedName>
    <definedName name="DATA14" localSheetId="4">#REF!</definedName>
    <definedName name="DATA14" localSheetId="3">#REF!</definedName>
    <definedName name="DATA14" localSheetId="6">#REF!</definedName>
    <definedName name="DATA14" localSheetId="1">#REF!</definedName>
    <definedName name="DATA14" localSheetId="0">#REF!</definedName>
    <definedName name="DATA14">#REF!</definedName>
    <definedName name="DATA15" localSheetId="4">#REF!</definedName>
    <definedName name="DATA15" localSheetId="3">#REF!</definedName>
    <definedName name="DATA15" localSheetId="6">#REF!</definedName>
    <definedName name="DATA15" localSheetId="1">#REF!</definedName>
    <definedName name="DATA15" localSheetId="0">#REF!</definedName>
    <definedName name="DATA15">#REF!</definedName>
    <definedName name="DATA16" localSheetId="4">#REF!</definedName>
    <definedName name="DATA16" localSheetId="3">#REF!</definedName>
    <definedName name="DATA16" localSheetId="6">#REF!</definedName>
    <definedName name="DATA16" localSheetId="1">#REF!</definedName>
    <definedName name="DATA16" localSheetId="0">#REF!</definedName>
    <definedName name="DATA16">#REF!</definedName>
    <definedName name="DATA17" localSheetId="4">#REF!</definedName>
    <definedName name="DATA17" localSheetId="3">#REF!</definedName>
    <definedName name="DATA17" localSheetId="6">#REF!</definedName>
    <definedName name="DATA17" localSheetId="1">#REF!</definedName>
    <definedName name="DATA17" localSheetId="0">#REF!</definedName>
    <definedName name="DATA17">#REF!</definedName>
    <definedName name="DATA18" localSheetId="4">#REF!</definedName>
    <definedName name="DATA18" localSheetId="3">#REF!</definedName>
    <definedName name="DATA18" localSheetId="6">#REF!</definedName>
    <definedName name="DATA18" localSheetId="1">#REF!</definedName>
    <definedName name="DATA18" localSheetId="0">#REF!</definedName>
    <definedName name="DATA18">#REF!</definedName>
    <definedName name="DATA19" localSheetId="4">#REF!</definedName>
    <definedName name="DATA19" localSheetId="3">#REF!</definedName>
    <definedName name="DATA19" localSheetId="6">#REF!</definedName>
    <definedName name="DATA19" localSheetId="1">#REF!</definedName>
    <definedName name="DATA19" localSheetId="0">#REF!</definedName>
    <definedName name="DATA19">#REF!</definedName>
    <definedName name="DATA2" localSheetId="4">#REF!</definedName>
    <definedName name="DATA2" localSheetId="3">#REF!</definedName>
    <definedName name="DATA2" localSheetId="6">#REF!</definedName>
    <definedName name="DATA2" localSheetId="1">#REF!</definedName>
    <definedName name="DATA2" localSheetId="0">#REF!</definedName>
    <definedName name="DATA2">#REF!</definedName>
    <definedName name="DATA20" localSheetId="4">#REF!</definedName>
    <definedName name="DATA20" localSheetId="3">#REF!</definedName>
    <definedName name="DATA20" localSheetId="6">#REF!</definedName>
    <definedName name="DATA20" localSheetId="1">#REF!</definedName>
    <definedName name="DATA20" localSheetId="0">#REF!</definedName>
    <definedName name="DATA20">#REF!</definedName>
    <definedName name="DATA3" localSheetId="4">#REF!</definedName>
    <definedName name="DATA3" localSheetId="3">#REF!</definedName>
    <definedName name="DATA3" localSheetId="6">#REF!</definedName>
    <definedName name="DATA3" localSheetId="1">#REF!</definedName>
    <definedName name="DATA3" localSheetId="0">#REF!</definedName>
    <definedName name="DATA3">#REF!</definedName>
    <definedName name="DATA4" localSheetId="4">#REF!</definedName>
    <definedName name="DATA4" localSheetId="3">#REF!</definedName>
    <definedName name="DATA4" localSheetId="6">#REF!</definedName>
    <definedName name="DATA4" localSheetId="1">#REF!</definedName>
    <definedName name="DATA4" localSheetId="0">#REF!</definedName>
    <definedName name="DATA4">#REF!</definedName>
    <definedName name="DATA5" localSheetId="4">#REF!</definedName>
    <definedName name="DATA5" localSheetId="3">#REF!</definedName>
    <definedName name="DATA5" localSheetId="6">#REF!</definedName>
    <definedName name="DATA5" localSheetId="1">#REF!</definedName>
    <definedName name="DATA5" localSheetId="0">#REF!</definedName>
    <definedName name="DATA5">#REF!</definedName>
    <definedName name="data5000">'[1]ACTMA Detail'!$N$2:$N$102</definedName>
    <definedName name="DATA6" localSheetId="4">#REF!</definedName>
    <definedName name="DATA6" localSheetId="3">#REF!</definedName>
    <definedName name="DATA6" localSheetId="6">#REF!</definedName>
    <definedName name="DATA6" localSheetId="1">#REF!</definedName>
    <definedName name="DATA6" localSheetId="0">#REF!</definedName>
    <definedName name="DATA6">#REF!</definedName>
    <definedName name="DATA7" localSheetId="4">#REF!</definedName>
    <definedName name="DATA7" localSheetId="3">#REF!</definedName>
    <definedName name="DATA7" localSheetId="6">#REF!</definedName>
    <definedName name="DATA7" localSheetId="1">#REF!</definedName>
    <definedName name="DATA7" localSheetId="0">#REF!</definedName>
    <definedName name="DATA7">#REF!</definedName>
    <definedName name="DATA8" localSheetId="4">#REF!</definedName>
    <definedName name="DATA8" localSheetId="3">#REF!</definedName>
    <definedName name="DATA8" localSheetId="6">#REF!</definedName>
    <definedName name="DATA8" localSheetId="1">#REF!</definedName>
    <definedName name="DATA8" localSheetId="0">#REF!</definedName>
    <definedName name="DATA8">#REF!</definedName>
    <definedName name="DATA9" localSheetId="4">#REF!</definedName>
    <definedName name="DATA9" localSheetId="3">#REF!</definedName>
    <definedName name="DATA9" localSheetId="6">#REF!</definedName>
    <definedName name="DATA9" localSheetId="1">#REF!</definedName>
    <definedName name="DATA9" localSheetId="0">#REF!</definedName>
    <definedName name="DATA9">#REF!</definedName>
    <definedName name="Enhance_Delivery_Channels" localSheetId="4">#REF!</definedName>
    <definedName name="Enhance_Delivery_Channels" localSheetId="3">#REF!</definedName>
    <definedName name="Enhance_Delivery_Channels" localSheetId="6">#REF!</definedName>
    <definedName name="Enhance_Delivery_Channels" localSheetId="1">#REF!</definedName>
    <definedName name="Enhance_Delivery_Channels" localSheetId="0">#REF!</definedName>
    <definedName name="Enhance_Delivery_Channels">#REF!</definedName>
    <definedName name="Ethics_and_Compliance" localSheetId="4">#REF!</definedName>
    <definedName name="Ethics_and_Compliance" localSheetId="3">#REF!</definedName>
    <definedName name="Ethics_and_Compliance" localSheetId="6">#REF!</definedName>
    <definedName name="Ethics_and_Compliance" localSheetId="1">#REF!</definedName>
    <definedName name="Ethics_and_Compliance" localSheetId="0">#REF!</definedName>
    <definedName name="Ethics_and_Compliance">#REF!</definedName>
    <definedName name="Launch_Refine_Market" localSheetId="4">#REF!</definedName>
    <definedName name="Launch_Refine_Market" localSheetId="3">#REF!</definedName>
    <definedName name="Launch_Refine_Market" localSheetId="6">#REF!</definedName>
    <definedName name="Launch_Refine_Market" localSheetId="1">#REF!</definedName>
    <definedName name="Launch_Refine_Market" localSheetId="0">#REF!</definedName>
    <definedName name="Launch_Refine_Market">#REF!</definedName>
    <definedName name="Manage_AMI" localSheetId="4">#REF!</definedName>
    <definedName name="Manage_AMI" localSheetId="3">#REF!</definedName>
    <definedName name="Manage_AMI" localSheetId="6">#REF!</definedName>
    <definedName name="Manage_AMI" localSheetId="1">#REF!</definedName>
    <definedName name="Manage_AMI" localSheetId="0">#REF!</definedName>
    <definedName name="Manage_AMI">#REF!</definedName>
    <definedName name="Meet_Financial_Targets" localSheetId="4">#REF!</definedName>
    <definedName name="Meet_Financial_Targets" localSheetId="3">#REF!</definedName>
    <definedName name="Meet_Financial_Targets" localSheetId="6">#REF!</definedName>
    <definedName name="Meet_Financial_Targets" localSheetId="1">#REF!</definedName>
    <definedName name="Meet_Financial_Targets" localSheetId="0">#REF!</definedName>
    <definedName name="Meet_Financial_Targets">#REF!</definedName>
    <definedName name="nnnnnn">'[1]ACTMA Detail'!$P$2:$P$102</definedName>
    <definedName name="_xlnm.Print_Area" localSheetId="2">'2009 TA-TI Distribution'!$B$2:$Z$65</definedName>
    <definedName name="_xlnm.Print_Area" localSheetId="4">'2012 DRP Expenditures'!$A$1:$T$95</definedName>
    <definedName name="_xlnm.Print_Area" localSheetId="3">'2012 TA-TI Distribution'!$B$2:$Z$65</definedName>
    <definedName name="_xlnm.Print_Area" localSheetId="8">'Bal Acct Info Costs-Incentives'!$A$1:$N$31</definedName>
    <definedName name="_xlnm.Print_Area" localSheetId="6">'DRPBA Costs Tbl 1-2B Carryover'!$A$1:$O$90</definedName>
    <definedName name="_xlnm.Print_Area" localSheetId="9">'Estimated Monthly Allocations'!$A$1</definedName>
    <definedName name="_xlnm.Print_Area" localSheetId="7">'Event Summary'!$A$1:$K$56</definedName>
    <definedName name="_xlnm.Print_Area" localSheetId="5">'Fund Shift Log'!$A$1:$E$17</definedName>
    <definedName name="_xlnm.Print_Area" localSheetId="1">'LI (ExPost &amp; ExAnte)'!$A$1:$O$47</definedName>
    <definedName name="_xlnm.Print_Area" localSheetId="0">'Program MW -ExPost&amp;ExAnte'!$A$1:$T$63</definedName>
    <definedName name="_xlnm.Print_Area" localSheetId="10">'Quarterly Actual Expenditures'!$A$1</definedName>
    <definedName name="_xlnm.Print_Titles" localSheetId="4">'2012 DRP Expenditures'!$1:$4</definedName>
    <definedName name="_xlnm.Print_Titles" localSheetId="6">'DRPBA Costs Tbl 1-2B Carryover'!$1:$4</definedName>
    <definedName name="_xlnm.Print_Titles" localSheetId="5">'Fund Shift Log'!$8:$8</definedName>
    <definedName name="Reliability_Expectations" localSheetId="4">#REF!</definedName>
    <definedName name="Reliability_Expectations" localSheetId="3">#REF!</definedName>
    <definedName name="Reliability_Expectations" localSheetId="6">#REF!</definedName>
    <definedName name="Reliability_Expectations" localSheetId="1">#REF!</definedName>
    <definedName name="Reliability_Expectations" localSheetId="0">#REF!</definedName>
    <definedName name="Reliability_Expectations">#REF!</definedName>
    <definedName name="Stabilization_Customer_Base" localSheetId="4">#REF!</definedName>
    <definedName name="Stabilization_Customer_Base" localSheetId="3">#REF!</definedName>
    <definedName name="Stabilization_Customer_Base" localSheetId="6">#REF!</definedName>
    <definedName name="Stabilization_Customer_Base" localSheetId="1">#REF!</definedName>
    <definedName name="Stabilization_Customer_Base" localSheetId="0">#REF!</definedName>
    <definedName name="Stabilization_Customer_Base">#REF!</definedName>
    <definedName name="TEST0" localSheetId="4">#REF!</definedName>
    <definedName name="TEST0" localSheetId="3">#REF!</definedName>
    <definedName name="TEST0" localSheetId="6">#REF!</definedName>
    <definedName name="TEST0" localSheetId="1">#REF!</definedName>
    <definedName name="TEST0" localSheetId="0">#REF!</definedName>
    <definedName name="TEST0">#REF!</definedName>
    <definedName name="TEST1" localSheetId="4">#REF!</definedName>
    <definedName name="TEST1" localSheetId="3">#REF!</definedName>
    <definedName name="TEST1" localSheetId="6">#REF!</definedName>
    <definedName name="TEST1" localSheetId="1">#REF!</definedName>
    <definedName name="TEST1" localSheetId="0">#REF!</definedName>
    <definedName name="TEST1">#REF!</definedName>
    <definedName name="TEST10" localSheetId="4">#REF!</definedName>
    <definedName name="TEST10" localSheetId="3">#REF!</definedName>
    <definedName name="TEST10" localSheetId="6">#REF!</definedName>
    <definedName name="TEST10" localSheetId="1">#REF!</definedName>
    <definedName name="TEST10" localSheetId="0">#REF!</definedName>
    <definedName name="TEST10">#REF!</definedName>
    <definedName name="TEST11" localSheetId="4">#REF!</definedName>
    <definedName name="TEST11" localSheetId="3">#REF!</definedName>
    <definedName name="TEST11" localSheetId="6">#REF!</definedName>
    <definedName name="TEST11" localSheetId="1">#REF!</definedName>
    <definedName name="TEST11" localSheetId="0">#REF!</definedName>
    <definedName name="TEST11">#REF!</definedName>
    <definedName name="TEST12" localSheetId="4">#REF!</definedName>
    <definedName name="TEST12" localSheetId="3">#REF!</definedName>
    <definedName name="TEST12" localSheetId="6">#REF!</definedName>
    <definedName name="TEST12" localSheetId="1">#REF!</definedName>
    <definedName name="TEST12" localSheetId="0">#REF!</definedName>
    <definedName name="TEST12">#REF!</definedName>
    <definedName name="TEST13" localSheetId="4">#REF!</definedName>
    <definedName name="TEST13" localSheetId="3">#REF!</definedName>
    <definedName name="TEST13" localSheetId="6">#REF!</definedName>
    <definedName name="TEST13" localSheetId="1">#REF!</definedName>
    <definedName name="TEST13" localSheetId="0">#REF!</definedName>
    <definedName name="TEST13">#REF!</definedName>
    <definedName name="TEST14" localSheetId="4">#REF!</definedName>
    <definedName name="TEST14" localSheetId="3">#REF!</definedName>
    <definedName name="TEST14" localSheetId="6">#REF!</definedName>
    <definedName name="TEST14" localSheetId="1">#REF!</definedName>
    <definedName name="TEST14" localSheetId="0">#REF!</definedName>
    <definedName name="TEST14">#REF!</definedName>
    <definedName name="TEST15" localSheetId="4">#REF!</definedName>
    <definedName name="TEST15" localSheetId="3">#REF!</definedName>
    <definedName name="TEST15" localSheetId="6">#REF!</definedName>
    <definedName name="TEST15" localSheetId="1">#REF!</definedName>
    <definedName name="TEST15" localSheetId="0">#REF!</definedName>
    <definedName name="TEST15">#REF!</definedName>
    <definedName name="TEST16" localSheetId="4">#REF!</definedName>
    <definedName name="TEST16" localSheetId="3">#REF!</definedName>
    <definedName name="TEST16" localSheetId="6">#REF!</definedName>
    <definedName name="TEST16" localSheetId="1">#REF!</definedName>
    <definedName name="TEST16" localSheetId="0">#REF!</definedName>
    <definedName name="TEST16">#REF!</definedName>
    <definedName name="TEST17" localSheetId="4">#REF!</definedName>
    <definedName name="TEST17" localSheetId="3">#REF!</definedName>
    <definedName name="TEST17" localSheetId="6">#REF!</definedName>
    <definedName name="TEST17" localSheetId="1">#REF!</definedName>
    <definedName name="TEST17" localSheetId="0">#REF!</definedName>
    <definedName name="TEST17">#REF!</definedName>
    <definedName name="TEST18" localSheetId="4">#REF!</definedName>
    <definedName name="TEST18" localSheetId="3">#REF!</definedName>
    <definedName name="TEST18" localSheetId="6">#REF!</definedName>
    <definedName name="TEST18" localSheetId="1">#REF!</definedName>
    <definedName name="TEST18" localSheetId="0">#REF!</definedName>
    <definedName name="TEST18">#REF!</definedName>
    <definedName name="TEST19" localSheetId="4">#REF!</definedName>
    <definedName name="TEST19" localSheetId="3">#REF!</definedName>
    <definedName name="TEST19" localSheetId="6">#REF!</definedName>
    <definedName name="TEST19" localSheetId="1">#REF!</definedName>
    <definedName name="TEST19" localSheetId="0">#REF!</definedName>
    <definedName name="TEST19">#REF!</definedName>
    <definedName name="TEST2" localSheetId="4">#REF!</definedName>
    <definedName name="TEST2" localSheetId="3">#REF!</definedName>
    <definedName name="TEST2" localSheetId="6">#REF!</definedName>
    <definedName name="TEST2" localSheetId="1">#REF!</definedName>
    <definedName name="TEST2" localSheetId="0">#REF!</definedName>
    <definedName name="TEST2">#REF!</definedName>
    <definedName name="TEST20" localSheetId="4">#REF!</definedName>
    <definedName name="TEST20" localSheetId="3">#REF!</definedName>
    <definedName name="TEST20" localSheetId="6">#REF!</definedName>
    <definedName name="TEST20" localSheetId="1">#REF!</definedName>
    <definedName name="TEST20" localSheetId="0">#REF!</definedName>
    <definedName name="TEST20">#REF!</definedName>
    <definedName name="TEST21" localSheetId="4">#REF!</definedName>
    <definedName name="TEST21" localSheetId="3">#REF!</definedName>
    <definedName name="TEST21" localSheetId="6">#REF!</definedName>
    <definedName name="TEST21" localSheetId="1">#REF!</definedName>
    <definedName name="TEST21" localSheetId="0">#REF!</definedName>
    <definedName name="TEST21">#REF!</definedName>
    <definedName name="TEST22" localSheetId="4">#REF!</definedName>
    <definedName name="TEST22" localSheetId="3">#REF!</definedName>
    <definedName name="TEST22" localSheetId="6">#REF!</definedName>
    <definedName name="TEST22" localSheetId="1">#REF!</definedName>
    <definedName name="TEST22" localSheetId="0">#REF!</definedName>
    <definedName name="TEST22">#REF!</definedName>
    <definedName name="TEST23" localSheetId="4">#REF!</definedName>
    <definedName name="TEST23" localSheetId="3">#REF!</definedName>
    <definedName name="TEST23" localSheetId="6">#REF!</definedName>
    <definedName name="TEST23" localSheetId="1">#REF!</definedName>
    <definedName name="TEST23" localSheetId="0">#REF!</definedName>
    <definedName name="TEST23">#REF!</definedName>
    <definedName name="TEST24" localSheetId="4">#REF!</definedName>
    <definedName name="TEST24" localSheetId="3">#REF!</definedName>
    <definedName name="TEST24" localSheetId="6">#REF!</definedName>
    <definedName name="TEST24" localSheetId="1">#REF!</definedName>
    <definedName name="TEST24" localSheetId="0">#REF!</definedName>
    <definedName name="TEST24">#REF!</definedName>
    <definedName name="TEST25" localSheetId="4">#REF!</definedName>
    <definedName name="TEST25" localSheetId="3">#REF!</definedName>
    <definedName name="TEST25" localSheetId="6">#REF!</definedName>
    <definedName name="TEST25" localSheetId="1">#REF!</definedName>
    <definedName name="TEST25" localSheetId="0">#REF!</definedName>
    <definedName name="TEST25">#REF!</definedName>
    <definedName name="TEST26" localSheetId="4">#REF!</definedName>
    <definedName name="TEST26" localSheetId="3">#REF!</definedName>
    <definedName name="TEST26" localSheetId="6">#REF!</definedName>
    <definedName name="TEST26" localSheetId="1">#REF!</definedName>
    <definedName name="TEST26" localSheetId="0">#REF!</definedName>
    <definedName name="TEST26">#REF!</definedName>
    <definedName name="TEST27" localSheetId="4">#REF!</definedName>
    <definedName name="TEST27" localSheetId="3">#REF!</definedName>
    <definedName name="TEST27" localSheetId="6">#REF!</definedName>
    <definedName name="TEST27" localSheetId="1">#REF!</definedName>
    <definedName name="TEST27" localSheetId="0">#REF!</definedName>
    <definedName name="TEST27">#REF!</definedName>
    <definedName name="TEST28" localSheetId="4">#REF!</definedName>
    <definedName name="TEST28" localSheetId="3">#REF!</definedName>
    <definedName name="TEST28" localSheetId="6">#REF!</definedName>
    <definedName name="TEST28" localSheetId="1">#REF!</definedName>
    <definedName name="TEST28" localSheetId="0">#REF!</definedName>
    <definedName name="TEST28">#REF!</definedName>
    <definedName name="TEST3" localSheetId="4">#REF!</definedName>
    <definedName name="TEST3" localSheetId="3">#REF!</definedName>
    <definedName name="TEST3" localSheetId="6">#REF!</definedName>
    <definedName name="TEST3" localSheetId="1">#REF!</definedName>
    <definedName name="TEST3" localSheetId="0">#REF!</definedName>
    <definedName name="TEST3">#REF!</definedName>
    <definedName name="TEST4" localSheetId="4">#REF!</definedName>
    <definedName name="TEST4" localSheetId="3">#REF!</definedName>
    <definedName name="TEST4" localSheetId="6">#REF!</definedName>
    <definedName name="TEST4" localSheetId="1">#REF!</definedName>
    <definedName name="TEST4" localSheetId="0">#REF!</definedName>
    <definedName name="TEST4">#REF!</definedName>
    <definedName name="TEST5" localSheetId="4">#REF!</definedName>
    <definedName name="TEST5" localSheetId="3">#REF!</definedName>
    <definedName name="TEST5" localSheetId="6">#REF!</definedName>
    <definedName name="TEST5" localSheetId="1">#REF!</definedName>
    <definedName name="TEST5" localSheetId="0">#REF!</definedName>
    <definedName name="TEST5">#REF!</definedName>
    <definedName name="TEST6" localSheetId="4">#REF!</definedName>
    <definedName name="TEST6" localSheetId="3">#REF!</definedName>
    <definedName name="TEST6" localSheetId="6">#REF!</definedName>
    <definedName name="TEST6" localSheetId="1">#REF!</definedName>
    <definedName name="TEST6" localSheetId="0">#REF!</definedName>
    <definedName name="TEST6">#REF!</definedName>
    <definedName name="TEST7" localSheetId="4">#REF!</definedName>
    <definedName name="TEST7" localSheetId="3">#REF!</definedName>
    <definedName name="TEST7" localSheetId="6">#REF!</definedName>
    <definedName name="TEST7" localSheetId="1">#REF!</definedName>
    <definedName name="TEST7" localSheetId="0">#REF!</definedName>
    <definedName name="TEST7">#REF!</definedName>
    <definedName name="TEST8" localSheetId="4">#REF!</definedName>
    <definedName name="TEST8" localSheetId="3">#REF!</definedName>
    <definedName name="TEST8" localSheetId="6">#REF!</definedName>
    <definedName name="TEST8" localSheetId="1">#REF!</definedName>
    <definedName name="TEST8" localSheetId="0">#REF!</definedName>
    <definedName name="TEST8">#REF!</definedName>
    <definedName name="TEST9" localSheetId="4">#REF!</definedName>
    <definedName name="TEST9" localSheetId="3">#REF!</definedName>
    <definedName name="TEST9" localSheetId="6">#REF!</definedName>
    <definedName name="TEST9" localSheetId="1">#REF!</definedName>
    <definedName name="TEST9" localSheetId="0">#REF!</definedName>
    <definedName name="TEST9">#REF!</definedName>
    <definedName name="TESTHKEY" localSheetId="4">#REF!</definedName>
    <definedName name="TESTHKEY" localSheetId="3">#REF!</definedName>
    <definedName name="TESTHKEY" localSheetId="6">#REF!</definedName>
    <definedName name="TESTHKEY" localSheetId="1">#REF!</definedName>
    <definedName name="TESTHKEY" localSheetId="0">#REF!</definedName>
    <definedName name="TESTHKEY">#REF!</definedName>
    <definedName name="TESTKEYS" localSheetId="4">#REF!</definedName>
    <definedName name="TESTKEYS" localSheetId="3">#REF!</definedName>
    <definedName name="TESTKEYS" localSheetId="6">#REF!</definedName>
    <definedName name="TESTKEYS" localSheetId="1">#REF!</definedName>
    <definedName name="TESTKEYS" localSheetId="0">#REF!</definedName>
    <definedName name="TESTKEYS">#REF!</definedName>
    <definedName name="TESTVKEY" localSheetId="4">#REF!</definedName>
    <definedName name="TESTVKEY" localSheetId="3">#REF!</definedName>
    <definedName name="TESTVKEY" localSheetId="6">#REF!</definedName>
    <definedName name="TESTVKEY" localSheetId="1">#REF!</definedName>
    <definedName name="TESTVKEY" localSheetId="0">#REF!</definedName>
    <definedName name="TESTVKEY">#REF!</definedName>
    <definedName name="Valued_Service_Provider" localSheetId="4">#REF!</definedName>
    <definedName name="Valued_Service_Provider" localSheetId="3">#REF!</definedName>
    <definedName name="Valued_Service_Provider" localSheetId="6">#REF!</definedName>
    <definedName name="Valued_Service_Provider" localSheetId="1">#REF!</definedName>
    <definedName name="Valued_Service_Provider" localSheetId="0">#REF!</definedName>
    <definedName name="Valued_Service_Provider">#REF!</definedName>
    <definedName name="Voice_of_Customer" localSheetId="4">#REF!</definedName>
    <definedName name="Voice_of_Customer" localSheetId="3">#REF!</definedName>
    <definedName name="Voice_of_Customer" localSheetId="6">#REF!</definedName>
    <definedName name="Voice_of_Customer" localSheetId="1">#REF!</definedName>
    <definedName name="Voice_of_Customer" localSheetId="0">#REF!</definedName>
    <definedName name="Voice_of_Customer">#REF!</definedName>
    <definedName name="Z_E8B3D8CC_BCDF_4785_836B_2A5CFEB31B52_.wvu.FilterData" localSheetId="7" hidden="1">'Event Summary'!$B$2:$H$202</definedName>
    <definedName name="Z_E8B3D8CC_BCDF_4785_836B_2A5CFEB31B52_.wvu.PrintArea" localSheetId="4" hidden="1">'2012 DRP Expenditures'!$A$1:$T$95</definedName>
    <definedName name="Z_E8B3D8CC_BCDF_4785_836B_2A5CFEB31B52_.wvu.PrintArea" localSheetId="8" hidden="1">'Bal Acct Info Costs-Incentives'!$A$1:$N$31</definedName>
    <definedName name="Z_E8B3D8CC_BCDF_4785_836B_2A5CFEB31B52_.wvu.PrintArea" localSheetId="6" hidden="1">'DRPBA Costs Tbl 1-2B Carryover'!$A$1:$O$93</definedName>
    <definedName name="Z_E8B3D8CC_BCDF_4785_836B_2A5CFEB31B52_.wvu.PrintArea" localSheetId="7" hidden="1">'Event Summary'!$A$1:$K$56</definedName>
    <definedName name="Z_E8B3D8CC_BCDF_4785_836B_2A5CFEB31B52_.wvu.PrintArea" localSheetId="5" hidden="1">'Fund Shift Log'!$A$1:$E$17</definedName>
    <definedName name="Z_E8B3D8CC_BCDF_4785_836B_2A5CFEB31B52_.wvu.PrintArea" localSheetId="1" hidden="1">'LI (ExPost &amp; ExAnte)'!$A$1:$O$47</definedName>
    <definedName name="Z_E8B3D8CC_BCDF_4785_836B_2A5CFEB31B52_.wvu.PrintArea" localSheetId="0" hidden="1">'Program MW -ExPost&amp;ExAnte'!$A$1:$T$63</definedName>
    <definedName name="Z_E8B3D8CC_BCDF_4785_836B_2A5CFEB31B52_.wvu.PrintTitles" localSheetId="5" hidden="1">'Fund Shift Log'!$8:$8</definedName>
    <definedName name="Z_E8B3D8CC_BCDF_4785_836B_2A5CFEB31B52_.wvu.Rows" localSheetId="8" hidden="1">'Bal Acct Info Costs-Incentives'!#REF!</definedName>
    <definedName name="Z_E8B3D8CC_BCDF_4785_836B_2A5CFEB31B52_.wvu.Rows" localSheetId="0" hidden="1">'Program MW -ExPost&amp;ExAnte'!$49:$49</definedName>
  </definedNames>
  <calcPr calcId="145621"/>
  <customWorkbookViews>
    <customWorkbookView name="Jeremy McMillan - Personal View" guid="{E8B3D8CC-BCDF-4785-836B-2A5CFEB31B52}" mergeInterval="0" personalView="1" maximized="1" windowWidth="1356" windowHeight="604" tabRatio="789" activeSheetId="11"/>
  </customWorkbookViews>
</workbook>
</file>

<file path=xl/calcChain.xml><?xml version="1.0" encoding="utf-8"?>
<calcChain xmlns="http://schemas.openxmlformats.org/spreadsheetml/2006/main">
  <c r="Q81" i="5" l="1"/>
  <c r="N81" i="5"/>
  <c r="M81" i="5"/>
  <c r="L81" i="5"/>
  <c r="K81" i="5"/>
  <c r="J81" i="5"/>
  <c r="I81" i="5"/>
  <c r="O78" i="5"/>
  <c r="O38" i="5" l="1"/>
  <c r="P38" i="5" s="1"/>
  <c r="S38" i="5" l="1"/>
  <c r="P76" i="5" l="1"/>
  <c r="P70" i="5"/>
  <c r="P65" i="5"/>
  <c r="P47" i="5"/>
  <c r="P35" i="5"/>
  <c r="P40" i="5"/>
  <c r="P25" i="5"/>
  <c r="P21" i="5"/>
  <c r="P11" i="5"/>
  <c r="B12" i="6" l="1"/>
  <c r="D79" i="7" l="1"/>
  <c r="C79" i="7"/>
  <c r="Q25" i="1" l="1"/>
  <c r="O77" i="7" l="1"/>
  <c r="O74" i="7"/>
  <c r="O73" i="7"/>
  <c r="O72" i="7"/>
  <c r="O71" i="7"/>
  <c r="O70" i="7"/>
  <c r="O69" i="7"/>
  <c r="O68" i="7"/>
  <c r="O67" i="7"/>
  <c r="O63" i="7"/>
  <c r="O62" i="7"/>
  <c r="O61" i="7"/>
  <c r="O60" i="7"/>
  <c r="O59" i="7"/>
  <c r="O58" i="7"/>
  <c r="O57" i="7"/>
  <c r="O53" i="7"/>
  <c r="O52" i="7"/>
  <c r="O51" i="7"/>
  <c r="O47" i="7"/>
  <c r="O43" i="7"/>
  <c r="O40" i="7"/>
  <c r="O39" i="7"/>
  <c r="O38" i="7"/>
  <c r="O37" i="7"/>
  <c r="O33" i="7"/>
  <c r="O32" i="7"/>
  <c r="O31" i="7"/>
  <c r="O30" i="7"/>
  <c r="O29" i="7"/>
  <c r="O28" i="7"/>
  <c r="O25" i="7"/>
  <c r="O24" i="7"/>
  <c r="O21" i="7"/>
  <c r="O20" i="7"/>
  <c r="O19" i="7"/>
  <c r="O18" i="7"/>
  <c r="O17" i="7"/>
  <c r="O16" i="7"/>
  <c r="O13" i="7"/>
  <c r="O12" i="7"/>
  <c r="O11" i="7"/>
  <c r="O10" i="7"/>
  <c r="O9" i="7"/>
  <c r="O8" i="7"/>
  <c r="O7" i="7"/>
  <c r="O6" i="7"/>
  <c r="O19" i="5"/>
  <c r="O18" i="5"/>
  <c r="N21" i="5"/>
  <c r="J21" i="5"/>
  <c r="F21" i="5"/>
  <c r="D21" i="5"/>
  <c r="C21" i="5"/>
  <c r="E21" i="5"/>
  <c r="G21" i="5"/>
  <c r="H21" i="5"/>
  <c r="I21" i="5"/>
  <c r="K21" i="5"/>
  <c r="L21" i="5"/>
  <c r="M21" i="5"/>
  <c r="S18" i="5" l="1"/>
  <c r="P18" i="5"/>
  <c r="S19" i="5"/>
  <c r="P19" i="5"/>
  <c r="P59" i="13"/>
  <c r="M59" i="13"/>
  <c r="L59" i="13"/>
  <c r="K59" i="13"/>
  <c r="J59" i="13"/>
  <c r="I59" i="13"/>
  <c r="H59" i="13"/>
  <c r="G59" i="13"/>
  <c r="F59" i="13"/>
  <c r="E59" i="13"/>
  <c r="D59" i="13"/>
  <c r="C59" i="13"/>
  <c r="B59" i="13"/>
  <c r="O58" i="13"/>
  <c r="N58" i="13"/>
  <c r="O57" i="13"/>
  <c r="N57" i="13"/>
  <c r="O56" i="13"/>
  <c r="N56" i="13"/>
  <c r="O55" i="13"/>
  <c r="O59" i="13" s="1"/>
  <c r="N55" i="13"/>
  <c r="N59" i="13" s="1"/>
  <c r="P52" i="13"/>
  <c r="M51" i="13"/>
  <c r="L51" i="13"/>
  <c r="K51" i="13"/>
  <c r="J51" i="13"/>
  <c r="I51" i="13"/>
  <c r="H51" i="13"/>
  <c r="G51" i="13"/>
  <c r="F51" i="13"/>
  <c r="E51" i="13"/>
  <c r="D51" i="13"/>
  <c r="C51" i="13"/>
  <c r="B51" i="13"/>
  <c r="N51" i="13" s="1"/>
  <c r="O51" i="13" s="1"/>
  <c r="M50" i="13"/>
  <c r="L50" i="13"/>
  <c r="K50" i="13"/>
  <c r="J50" i="13"/>
  <c r="I50" i="13"/>
  <c r="H50" i="13"/>
  <c r="G50" i="13"/>
  <c r="F50" i="13"/>
  <c r="E50" i="13"/>
  <c r="D50" i="13"/>
  <c r="C50" i="13"/>
  <c r="B50" i="13"/>
  <c r="N50" i="13" s="1"/>
  <c r="O50" i="13" s="1"/>
  <c r="M49" i="13"/>
  <c r="L49" i="13"/>
  <c r="K49" i="13"/>
  <c r="J49" i="13"/>
  <c r="I49" i="13"/>
  <c r="H49" i="13"/>
  <c r="G49" i="13"/>
  <c r="F49" i="13"/>
  <c r="E49" i="13"/>
  <c r="D49" i="13"/>
  <c r="C49" i="13"/>
  <c r="B49" i="13"/>
  <c r="N49" i="13" s="1"/>
  <c r="O49" i="13" s="1"/>
  <c r="M48" i="13"/>
  <c r="L48" i="13"/>
  <c r="K48" i="13"/>
  <c r="J48" i="13"/>
  <c r="I48" i="13"/>
  <c r="H48" i="13"/>
  <c r="G48" i="13"/>
  <c r="F48" i="13"/>
  <c r="E48" i="13"/>
  <c r="D48" i="13"/>
  <c r="C48" i="13"/>
  <c r="B48" i="13"/>
  <c r="N48" i="13" s="1"/>
  <c r="O48" i="13" s="1"/>
  <c r="M47" i="13"/>
  <c r="M52" i="13" s="1"/>
  <c r="L47" i="13"/>
  <c r="L52" i="13" s="1"/>
  <c r="K47" i="13"/>
  <c r="K52" i="13" s="1"/>
  <c r="J47" i="13"/>
  <c r="J52" i="13" s="1"/>
  <c r="I47" i="13"/>
  <c r="I52" i="13" s="1"/>
  <c r="H47" i="13"/>
  <c r="H52" i="13" s="1"/>
  <c r="G47" i="13"/>
  <c r="G52" i="13" s="1"/>
  <c r="F47" i="13"/>
  <c r="F52" i="13" s="1"/>
  <c r="E47" i="13"/>
  <c r="E52" i="13" s="1"/>
  <c r="D47" i="13"/>
  <c r="D52" i="13" s="1"/>
  <c r="C47" i="13"/>
  <c r="C52" i="13" s="1"/>
  <c r="B47" i="13"/>
  <c r="B52" i="13" s="1"/>
  <c r="P44" i="13"/>
  <c r="M44" i="13"/>
  <c r="L44" i="13"/>
  <c r="K44" i="13"/>
  <c r="J44" i="13"/>
  <c r="I44" i="13"/>
  <c r="H44" i="13"/>
  <c r="G44" i="13"/>
  <c r="F44" i="13"/>
  <c r="E44" i="13"/>
  <c r="D44" i="13"/>
  <c r="C44" i="13"/>
  <c r="B44" i="13"/>
  <c r="O43" i="13"/>
  <c r="N43" i="13"/>
  <c r="O42" i="13"/>
  <c r="N42" i="13"/>
  <c r="O41" i="13"/>
  <c r="N41" i="13"/>
  <c r="O40" i="13"/>
  <c r="N40" i="13"/>
  <c r="O39" i="13"/>
  <c r="N39" i="13"/>
  <c r="O37" i="13"/>
  <c r="N37" i="13"/>
  <c r="O36" i="13"/>
  <c r="N36" i="13"/>
  <c r="O35" i="13"/>
  <c r="N35" i="13"/>
  <c r="O34" i="13"/>
  <c r="N34" i="13"/>
  <c r="O33" i="13"/>
  <c r="N33" i="13"/>
  <c r="O31" i="13"/>
  <c r="N31" i="13"/>
  <c r="O30" i="13"/>
  <c r="N30" i="13"/>
  <c r="O29" i="13"/>
  <c r="N29" i="13"/>
  <c r="O28" i="13"/>
  <c r="N28" i="13"/>
  <c r="O27" i="13"/>
  <c r="O44" i="13" s="1"/>
  <c r="N27" i="13"/>
  <c r="N44" i="13" s="1"/>
  <c r="O23" i="13"/>
  <c r="N23" i="13"/>
  <c r="O22" i="13"/>
  <c r="N22" i="13"/>
  <c r="O21" i="13"/>
  <c r="N21" i="13"/>
  <c r="O20" i="13"/>
  <c r="N20" i="13"/>
  <c r="O19" i="13"/>
  <c r="N19" i="13"/>
  <c r="O18" i="13"/>
  <c r="N18" i="13"/>
  <c r="O17" i="13"/>
  <c r="N17" i="13"/>
  <c r="O16" i="13"/>
  <c r="N16" i="13"/>
  <c r="O15" i="13"/>
  <c r="N15" i="13"/>
  <c r="O14" i="13"/>
  <c r="N14" i="13"/>
  <c r="O13" i="13"/>
  <c r="N13" i="13"/>
  <c r="P7" i="13"/>
  <c r="M7" i="13"/>
  <c r="L7" i="13"/>
  <c r="K7" i="13"/>
  <c r="J7" i="13"/>
  <c r="I7" i="13"/>
  <c r="H7" i="13"/>
  <c r="G7" i="13"/>
  <c r="F7" i="13"/>
  <c r="E7" i="13"/>
  <c r="D7" i="13"/>
  <c r="C7" i="13"/>
  <c r="B7" i="13"/>
  <c r="N6" i="13"/>
  <c r="O6" i="13" s="1"/>
  <c r="N5" i="13"/>
  <c r="O5" i="13" s="1"/>
  <c r="O58" i="12"/>
  <c r="N58" i="12"/>
  <c r="O57" i="12"/>
  <c r="N57" i="12"/>
  <c r="O56" i="12"/>
  <c r="N56" i="12"/>
  <c r="O55" i="12"/>
  <c r="O59" i="12" s="1"/>
  <c r="N55" i="12"/>
  <c r="O51" i="12"/>
  <c r="N51" i="12"/>
  <c r="O50" i="12"/>
  <c r="N50" i="12"/>
  <c r="O49" i="12"/>
  <c r="N49" i="12"/>
  <c r="O48" i="12"/>
  <c r="N48" i="12"/>
  <c r="O47" i="12"/>
  <c r="O52" i="12" s="1"/>
  <c r="N47" i="12"/>
  <c r="N52" i="12"/>
  <c r="M51" i="12"/>
  <c r="L51" i="12"/>
  <c r="K51" i="12"/>
  <c r="J51" i="12"/>
  <c r="I51" i="12"/>
  <c r="H51" i="12"/>
  <c r="G51" i="12"/>
  <c r="F51" i="12"/>
  <c r="E51" i="12"/>
  <c r="D51" i="12"/>
  <c r="C51" i="12"/>
  <c r="M50" i="12"/>
  <c r="L50" i="12"/>
  <c r="K50" i="12"/>
  <c r="J50" i="12"/>
  <c r="I50" i="12"/>
  <c r="H50" i="12"/>
  <c r="G50" i="12"/>
  <c r="F50" i="12"/>
  <c r="E50" i="12"/>
  <c r="D50" i="12"/>
  <c r="C50" i="12"/>
  <c r="M49" i="12"/>
  <c r="L49" i="12"/>
  <c r="K49" i="12"/>
  <c r="J49" i="12"/>
  <c r="I49" i="12"/>
  <c r="H49" i="12"/>
  <c r="G49" i="12"/>
  <c r="F49" i="12"/>
  <c r="E49" i="12"/>
  <c r="D49" i="12"/>
  <c r="C49" i="12"/>
  <c r="M48" i="12"/>
  <c r="L48" i="12"/>
  <c r="K48" i="12"/>
  <c r="J48" i="12"/>
  <c r="I48" i="12"/>
  <c r="H48" i="12"/>
  <c r="G48" i="12"/>
  <c r="F48" i="12"/>
  <c r="E48" i="12"/>
  <c r="D48" i="12"/>
  <c r="C48" i="12"/>
  <c r="M47" i="12"/>
  <c r="M52" i="12" s="1"/>
  <c r="L47" i="12"/>
  <c r="K47" i="12"/>
  <c r="K52" i="12" s="1"/>
  <c r="J47" i="12"/>
  <c r="I47" i="12"/>
  <c r="I52" i="12" s="1"/>
  <c r="H47" i="12"/>
  <c r="G47" i="12"/>
  <c r="G52" i="12" s="1"/>
  <c r="F47" i="12"/>
  <c r="E47" i="12"/>
  <c r="E52" i="12" s="1"/>
  <c r="D47" i="12"/>
  <c r="C47" i="12"/>
  <c r="C52" i="12" s="1"/>
  <c r="B51" i="12"/>
  <c r="B50" i="12"/>
  <c r="B49" i="12"/>
  <c r="B48" i="12"/>
  <c r="B47" i="12"/>
  <c r="O14" i="12"/>
  <c r="N43" i="12"/>
  <c r="O43" i="12" s="1"/>
  <c r="N42" i="12"/>
  <c r="O42" i="12" s="1"/>
  <c r="N41" i="12"/>
  <c r="O41" i="12" s="1"/>
  <c r="N40" i="12"/>
  <c r="O40" i="12" s="1"/>
  <c r="N39" i="12"/>
  <c r="O39" i="12" s="1"/>
  <c r="N37" i="12"/>
  <c r="O37" i="12" s="1"/>
  <c r="N36" i="12"/>
  <c r="O36" i="12" s="1"/>
  <c r="N35" i="12"/>
  <c r="O35" i="12" s="1"/>
  <c r="N34" i="12"/>
  <c r="O34" i="12" s="1"/>
  <c r="N33" i="12"/>
  <c r="O33" i="12" s="1"/>
  <c r="N31" i="12"/>
  <c r="O31" i="12" s="1"/>
  <c r="N30" i="12"/>
  <c r="O30" i="12" s="1"/>
  <c r="N29" i="12"/>
  <c r="O29" i="12" s="1"/>
  <c r="N28" i="12"/>
  <c r="O28" i="12" s="1"/>
  <c r="N27" i="12"/>
  <c r="O27" i="12" s="1"/>
  <c r="N23" i="12"/>
  <c r="O23" i="12" s="1"/>
  <c r="N22" i="12"/>
  <c r="O22" i="12" s="1"/>
  <c r="N21" i="12"/>
  <c r="O21" i="12" s="1"/>
  <c r="N20" i="12"/>
  <c r="O20" i="12" s="1"/>
  <c r="N19" i="12"/>
  <c r="O19" i="12" s="1"/>
  <c r="N18" i="12"/>
  <c r="O18" i="12" s="1"/>
  <c r="N17" i="12"/>
  <c r="O17" i="12" s="1"/>
  <c r="N16" i="12"/>
  <c r="O16" i="12" s="1"/>
  <c r="N15" i="12"/>
  <c r="O15" i="12" s="1"/>
  <c r="N14" i="12"/>
  <c r="N13" i="12"/>
  <c r="O13" i="12" s="1"/>
  <c r="N6" i="12"/>
  <c r="N5" i="12"/>
  <c r="O5" i="12" s="1"/>
  <c r="P59" i="12"/>
  <c r="N59" i="12"/>
  <c r="M59" i="12"/>
  <c r="L59" i="12"/>
  <c r="K59" i="12"/>
  <c r="J59" i="12"/>
  <c r="I59" i="12"/>
  <c r="H59" i="12"/>
  <c r="G59" i="12"/>
  <c r="F59" i="12"/>
  <c r="E59" i="12"/>
  <c r="D59" i="12"/>
  <c r="C59" i="12"/>
  <c r="B59" i="12"/>
  <c r="P52" i="12"/>
  <c r="L52" i="12"/>
  <c r="J52" i="12"/>
  <c r="H52" i="12"/>
  <c r="F52" i="12"/>
  <c r="D52" i="12"/>
  <c r="P44" i="12"/>
  <c r="M44" i="12"/>
  <c r="L44" i="12"/>
  <c r="K44" i="12"/>
  <c r="J44" i="12"/>
  <c r="I44" i="12"/>
  <c r="H44" i="12"/>
  <c r="G44" i="12"/>
  <c r="F44" i="12"/>
  <c r="E44" i="12"/>
  <c r="D44" i="12"/>
  <c r="C44" i="12"/>
  <c r="B44" i="12"/>
  <c r="P7" i="12"/>
  <c r="M7" i="12"/>
  <c r="L7" i="12"/>
  <c r="K7" i="12"/>
  <c r="J7" i="12"/>
  <c r="I7" i="12"/>
  <c r="H7" i="12"/>
  <c r="G7" i="12"/>
  <c r="F7" i="12"/>
  <c r="E7" i="12"/>
  <c r="D7" i="12"/>
  <c r="C7" i="12"/>
  <c r="B7" i="12"/>
  <c r="O7" i="13" l="1"/>
  <c r="N47" i="13"/>
  <c r="N7" i="13"/>
  <c r="B52" i="12"/>
  <c r="N7" i="12"/>
  <c r="O6" i="12"/>
  <c r="O7" i="12" s="1"/>
  <c r="O44" i="12"/>
  <c r="N44" i="12"/>
  <c r="N52" i="13" l="1"/>
  <c r="O47" i="13"/>
  <c r="O52" i="13" s="1"/>
  <c r="Y25" i="3"/>
  <c r="O28" i="5" l="1"/>
  <c r="P28" i="5" s="1"/>
  <c r="B32" i="8" l="1"/>
  <c r="B23" i="8"/>
  <c r="B14" i="8"/>
  <c r="B5" i="8"/>
  <c r="N15" i="9" l="1"/>
  <c r="N14" i="9"/>
  <c r="N13" i="9"/>
  <c r="N12" i="9"/>
  <c r="N11" i="9"/>
  <c r="N10" i="9"/>
  <c r="N9" i="9"/>
  <c r="N7" i="9"/>
  <c r="M16" i="9"/>
  <c r="L16" i="9"/>
  <c r="K16" i="9"/>
  <c r="J16" i="9"/>
  <c r="I16" i="9"/>
  <c r="H16" i="9"/>
  <c r="G8" i="9"/>
  <c r="G16" i="9" s="1"/>
  <c r="S50" i="1"/>
  <c r="R50" i="1"/>
  <c r="Q50" i="1"/>
  <c r="P50" i="1"/>
  <c r="O50" i="1"/>
  <c r="N50" i="1"/>
  <c r="M50" i="1"/>
  <c r="L50" i="1"/>
  <c r="K50" i="1"/>
  <c r="J50" i="1"/>
  <c r="I50" i="1"/>
  <c r="H50" i="1"/>
  <c r="G50" i="1"/>
  <c r="F50" i="1"/>
  <c r="E50" i="1"/>
  <c r="D50" i="1"/>
  <c r="C50" i="1"/>
  <c r="B50" i="1"/>
  <c r="S38" i="1"/>
  <c r="S51" i="1" s="1"/>
  <c r="R38" i="1"/>
  <c r="R51" i="1" s="1"/>
  <c r="Q38" i="1"/>
  <c r="Q51" i="1" s="1"/>
  <c r="P38" i="1"/>
  <c r="P51" i="1" s="1"/>
  <c r="O38" i="1"/>
  <c r="O51" i="1" s="1"/>
  <c r="N38" i="1"/>
  <c r="N51" i="1" s="1"/>
  <c r="M38" i="1"/>
  <c r="M51" i="1" s="1"/>
  <c r="L38" i="1"/>
  <c r="L51" i="1" s="1"/>
  <c r="K38" i="1"/>
  <c r="K51" i="1" s="1"/>
  <c r="J38" i="1"/>
  <c r="J51" i="1" s="1"/>
  <c r="I38" i="1"/>
  <c r="I51" i="1" s="1"/>
  <c r="H38" i="1"/>
  <c r="H51" i="1" s="1"/>
  <c r="G38" i="1"/>
  <c r="G51" i="1" s="1"/>
  <c r="F38" i="1"/>
  <c r="F51" i="1" s="1"/>
  <c r="E38" i="1"/>
  <c r="E51" i="1" s="1"/>
  <c r="D38" i="1"/>
  <c r="D51" i="1" s="1"/>
  <c r="C38" i="1"/>
  <c r="C51" i="1" s="1"/>
  <c r="B38" i="1"/>
  <c r="B51" i="1" s="1"/>
  <c r="S25" i="1"/>
  <c r="R25" i="1"/>
  <c r="P25" i="1"/>
  <c r="P26" i="1" s="1"/>
  <c r="O25" i="1"/>
  <c r="N25" i="1"/>
  <c r="M25" i="1"/>
  <c r="L25" i="1"/>
  <c r="L26" i="1" s="1"/>
  <c r="K25" i="1"/>
  <c r="K26" i="1" s="1"/>
  <c r="J25" i="1"/>
  <c r="I25" i="1"/>
  <c r="H25" i="1"/>
  <c r="H26" i="1" s="1"/>
  <c r="G25" i="1"/>
  <c r="G26" i="1" s="1"/>
  <c r="F25" i="1"/>
  <c r="E25" i="1"/>
  <c r="D25" i="1"/>
  <c r="D26" i="1" s="1"/>
  <c r="C25" i="1"/>
  <c r="C26" i="1" s="1"/>
  <c r="B25" i="1"/>
  <c r="S14" i="1"/>
  <c r="R14" i="1"/>
  <c r="Q14" i="1"/>
  <c r="P14" i="1"/>
  <c r="O14" i="1"/>
  <c r="N14" i="1"/>
  <c r="N26" i="1" s="1"/>
  <c r="M14" i="1"/>
  <c r="M26" i="1" s="1"/>
  <c r="L14" i="1"/>
  <c r="K14" i="1"/>
  <c r="J14" i="1"/>
  <c r="J26" i="1" s="1"/>
  <c r="I14" i="1"/>
  <c r="I26" i="1" s="1"/>
  <c r="H14" i="1"/>
  <c r="G14" i="1"/>
  <c r="F14" i="1"/>
  <c r="F26" i="1" s="1"/>
  <c r="E14" i="1"/>
  <c r="E26" i="1" s="1"/>
  <c r="D14" i="1"/>
  <c r="C14" i="1"/>
  <c r="B14" i="1"/>
  <c r="B26" i="1" s="1"/>
  <c r="N8" i="9" l="1"/>
  <c r="N16" i="9" s="1"/>
  <c r="Q26" i="1"/>
  <c r="O26" i="1"/>
  <c r="S26" i="1"/>
  <c r="R26" i="1"/>
  <c r="G27" i="4"/>
  <c r="Q76" i="5" l="1"/>
  <c r="N76" i="5"/>
  <c r="M76" i="5"/>
  <c r="L76" i="5"/>
  <c r="K76" i="5"/>
  <c r="J76" i="5"/>
  <c r="I76" i="5"/>
  <c r="H76" i="5"/>
  <c r="G76" i="5"/>
  <c r="F76" i="5"/>
  <c r="E76" i="5"/>
  <c r="D76" i="5"/>
  <c r="C76" i="5"/>
  <c r="Q70" i="5"/>
  <c r="N70" i="5"/>
  <c r="M70" i="5"/>
  <c r="L70" i="5"/>
  <c r="K70" i="5"/>
  <c r="J70" i="5"/>
  <c r="I70" i="5"/>
  <c r="H70" i="5"/>
  <c r="G70" i="5"/>
  <c r="F70" i="5"/>
  <c r="E70" i="5"/>
  <c r="D70" i="5"/>
  <c r="C70" i="5"/>
  <c r="Q65" i="5"/>
  <c r="N65" i="5"/>
  <c r="M65" i="5"/>
  <c r="L65" i="5"/>
  <c r="K65" i="5"/>
  <c r="J65" i="5"/>
  <c r="I65" i="5"/>
  <c r="H65" i="5"/>
  <c r="G65" i="5"/>
  <c r="F65" i="5"/>
  <c r="E65" i="5"/>
  <c r="D65" i="5"/>
  <c r="C65" i="5"/>
  <c r="Q51" i="5"/>
  <c r="N51" i="5"/>
  <c r="M51" i="5"/>
  <c r="L51" i="5"/>
  <c r="K51" i="5"/>
  <c r="J51" i="5"/>
  <c r="I51" i="5"/>
  <c r="H51" i="5"/>
  <c r="G51" i="5"/>
  <c r="F51" i="5"/>
  <c r="E51" i="5"/>
  <c r="D51" i="5"/>
  <c r="C51" i="5"/>
  <c r="Q47" i="5"/>
  <c r="N47" i="5"/>
  <c r="M47" i="5"/>
  <c r="L47" i="5"/>
  <c r="K47" i="5"/>
  <c r="J47" i="5"/>
  <c r="I47" i="5"/>
  <c r="H47" i="5"/>
  <c r="G47" i="5"/>
  <c r="F47" i="5"/>
  <c r="E47" i="5"/>
  <c r="D47" i="5"/>
  <c r="C47" i="5"/>
  <c r="Q40" i="5"/>
  <c r="N40" i="5"/>
  <c r="M40" i="5"/>
  <c r="L40" i="5"/>
  <c r="K40" i="5"/>
  <c r="J40" i="5"/>
  <c r="I40" i="5"/>
  <c r="H40" i="5"/>
  <c r="Q30" i="5"/>
  <c r="N30" i="5"/>
  <c r="M30" i="5"/>
  <c r="L30" i="5"/>
  <c r="K30" i="5"/>
  <c r="J30" i="5"/>
  <c r="I30" i="5"/>
  <c r="H30" i="5"/>
  <c r="H81" i="5" s="1"/>
  <c r="G30" i="5"/>
  <c r="G81" i="5" s="1"/>
  <c r="F30" i="5"/>
  <c r="F81" i="5" s="1"/>
  <c r="E30" i="5"/>
  <c r="E81" i="5" s="1"/>
  <c r="D30" i="5"/>
  <c r="D81" i="5" s="1"/>
  <c r="C30" i="5"/>
  <c r="C81" i="5" s="1"/>
  <c r="Q25" i="5"/>
  <c r="N25" i="5"/>
  <c r="M25" i="5"/>
  <c r="L25" i="5"/>
  <c r="K25" i="5"/>
  <c r="J25" i="5"/>
  <c r="I25" i="5"/>
  <c r="H25" i="5"/>
  <c r="G25" i="5"/>
  <c r="F25" i="5"/>
  <c r="E25" i="5"/>
  <c r="D25" i="5"/>
  <c r="C25" i="5"/>
  <c r="Q21" i="5"/>
  <c r="Q11" i="5"/>
  <c r="N11" i="5"/>
  <c r="M11" i="5"/>
  <c r="L11" i="5"/>
  <c r="K11" i="5"/>
  <c r="J11" i="5"/>
  <c r="I11" i="5"/>
  <c r="H11" i="5"/>
  <c r="G11" i="5"/>
  <c r="F11" i="5"/>
  <c r="E11" i="5"/>
  <c r="D11" i="5"/>
  <c r="C11" i="5"/>
  <c r="F16" i="9"/>
  <c r="E16" i="9"/>
  <c r="D16" i="9"/>
  <c r="C16" i="9"/>
  <c r="B16" i="9"/>
  <c r="N75" i="7"/>
  <c r="M75" i="7"/>
  <c r="L75" i="7"/>
  <c r="K75" i="7"/>
  <c r="J75" i="7"/>
  <c r="I75" i="7"/>
  <c r="H75" i="7"/>
  <c r="G75" i="7"/>
  <c r="F75" i="7"/>
  <c r="E75" i="7"/>
  <c r="D75" i="7"/>
  <c r="C75" i="7"/>
  <c r="O75" i="7" s="1"/>
  <c r="N64" i="7"/>
  <c r="M64" i="7"/>
  <c r="L64" i="7"/>
  <c r="K64" i="7"/>
  <c r="J64" i="7"/>
  <c r="I64" i="7"/>
  <c r="H64" i="7"/>
  <c r="G64" i="7"/>
  <c r="F64" i="7"/>
  <c r="E64" i="7"/>
  <c r="D64" i="7"/>
  <c r="C64" i="7"/>
  <c r="N54" i="7"/>
  <c r="M54" i="7"/>
  <c r="L54" i="7"/>
  <c r="K54" i="7"/>
  <c r="J54" i="7"/>
  <c r="I54" i="7"/>
  <c r="H54" i="7"/>
  <c r="G54" i="7"/>
  <c r="F54" i="7"/>
  <c r="E54" i="7"/>
  <c r="D54" i="7"/>
  <c r="C54" i="7"/>
  <c r="N48" i="7"/>
  <c r="M48" i="7"/>
  <c r="L48" i="7"/>
  <c r="K48" i="7"/>
  <c r="J48" i="7"/>
  <c r="I48" i="7"/>
  <c r="H48" i="7"/>
  <c r="G48" i="7"/>
  <c r="F48" i="7"/>
  <c r="E48" i="7"/>
  <c r="D48" i="7"/>
  <c r="C48" i="7"/>
  <c r="N44" i="7"/>
  <c r="M44" i="7"/>
  <c r="L44" i="7"/>
  <c r="K44" i="7"/>
  <c r="J44" i="7"/>
  <c r="I44" i="7"/>
  <c r="H44" i="7"/>
  <c r="G44" i="7"/>
  <c r="F44" i="7"/>
  <c r="E44" i="7"/>
  <c r="D44" i="7"/>
  <c r="C44" i="7"/>
  <c r="N40" i="7"/>
  <c r="M40" i="7"/>
  <c r="L40" i="7"/>
  <c r="K40" i="7"/>
  <c r="J40" i="7"/>
  <c r="I40" i="7"/>
  <c r="H40" i="7"/>
  <c r="G40" i="7"/>
  <c r="F40" i="7"/>
  <c r="E40" i="7"/>
  <c r="D40" i="7"/>
  <c r="C40" i="7"/>
  <c r="N34" i="7"/>
  <c r="M34" i="7"/>
  <c r="L34" i="7"/>
  <c r="K34" i="7"/>
  <c r="J34" i="7"/>
  <c r="I34" i="7"/>
  <c r="H34" i="7"/>
  <c r="G34" i="7"/>
  <c r="F34" i="7"/>
  <c r="E34" i="7"/>
  <c r="D34" i="7"/>
  <c r="C34" i="7"/>
  <c r="N25" i="7"/>
  <c r="M25" i="7"/>
  <c r="L25" i="7"/>
  <c r="K25" i="7"/>
  <c r="J25" i="7"/>
  <c r="I25" i="7"/>
  <c r="H25" i="7"/>
  <c r="G25" i="7"/>
  <c r="F25" i="7"/>
  <c r="E25" i="7"/>
  <c r="D25" i="7"/>
  <c r="C25" i="7"/>
  <c r="N21" i="7"/>
  <c r="M21" i="7"/>
  <c r="L21" i="7"/>
  <c r="K21" i="7"/>
  <c r="J21" i="7"/>
  <c r="I21" i="7"/>
  <c r="H21" i="7"/>
  <c r="G21" i="7"/>
  <c r="F21" i="7"/>
  <c r="E21" i="7"/>
  <c r="D21" i="7"/>
  <c r="C21" i="7"/>
  <c r="N13" i="7"/>
  <c r="M13" i="7"/>
  <c r="L13" i="7"/>
  <c r="K13" i="7"/>
  <c r="J13" i="7"/>
  <c r="I13" i="7"/>
  <c r="H13" i="7"/>
  <c r="G13" i="7"/>
  <c r="F13" i="7"/>
  <c r="E13" i="7"/>
  <c r="D13" i="7"/>
  <c r="C13" i="7"/>
  <c r="O34" i="7" l="1"/>
  <c r="O64" i="7"/>
  <c r="O54" i="7"/>
  <c r="O48" i="7"/>
  <c r="O44" i="7"/>
  <c r="E79" i="7"/>
  <c r="I79" i="7"/>
  <c r="M79" i="7"/>
  <c r="J79" i="7"/>
  <c r="H79" i="7"/>
  <c r="K79" i="7"/>
  <c r="L79" i="7"/>
  <c r="G79" i="7"/>
  <c r="F79" i="7"/>
  <c r="N79" i="7"/>
  <c r="G40" i="5"/>
  <c r="F40" i="5"/>
  <c r="E40" i="5"/>
  <c r="D40" i="5"/>
  <c r="C40" i="5"/>
  <c r="O79" i="7" l="1"/>
  <c r="W50" i="3"/>
  <c r="W52" i="3" s="1"/>
  <c r="S50" i="3"/>
  <c r="S52" i="3" s="1"/>
  <c r="O50" i="3"/>
  <c r="O52" i="3" s="1"/>
  <c r="K50" i="3"/>
  <c r="K52" i="3" s="1"/>
  <c r="I50" i="3"/>
  <c r="G50" i="3"/>
  <c r="G52" i="3" s="1"/>
  <c r="C50" i="3"/>
  <c r="C52" i="3" s="1"/>
  <c r="Y44" i="3"/>
  <c r="X44" i="3"/>
  <c r="U44" i="3"/>
  <c r="T44" i="3"/>
  <c r="Q44" i="3"/>
  <c r="P44" i="3"/>
  <c r="M44" i="3"/>
  <c r="L44" i="3"/>
  <c r="E44" i="3"/>
  <c r="D44" i="3"/>
  <c r="Z43" i="3"/>
  <c r="V43" i="3"/>
  <c r="R43" i="3"/>
  <c r="N43" i="3"/>
  <c r="F43" i="3"/>
  <c r="Z42" i="3"/>
  <c r="V42" i="3"/>
  <c r="R42" i="3"/>
  <c r="N42" i="3"/>
  <c r="F42" i="3"/>
  <c r="Z41" i="3"/>
  <c r="V41" i="3"/>
  <c r="R41" i="3"/>
  <c r="N41" i="3"/>
  <c r="F41" i="3"/>
  <c r="Z40" i="3"/>
  <c r="Z44" i="3" s="1"/>
  <c r="V40" i="3"/>
  <c r="V44" i="3" s="1"/>
  <c r="R40" i="3"/>
  <c r="R44" i="3" s="1"/>
  <c r="N40" i="3"/>
  <c r="N44" i="3" s="1"/>
  <c r="F40" i="3"/>
  <c r="F44" i="3" s="1"/>
  <c r="Y37" i="3"/>
  <c r="Y47" i="3" s="1"/>
  <c r="X37" i="3"/>
  <c r="X47" i="3" s="1"/>
  <c r="U37" i="3"/>
  <c r="U47" i="3" s="1"/>
  <c r="T37" i="3"/>
  <c r="T47" i="3" s="1"/>
  <c r="Q37" i="3"/>
  <c r="Q47" i="3" s="1"/>
  <c r="P37" i="3"/>
  <c r="P47" i="3" s="1"/>
  <c r="M37" i="3"/>
  <c r="M47" i="3" s="1"/>
  <c r="L37" i="3"/>
  <c r="L47" i="3" s="1"/>
  <c r="I37" i="3"/>
  <c r="I47" i="3" s="1"/>
  <c r="H37" i="3"/>
  <c r="H47" i="3" s="1"/>
  <c r="E37" i="3"/>
  <c r="E47" i="3" s="1"/>
  <c r="D37" i="3"/>
  <c r="D47" i="3" s="1"/>
  <c r="Z36" i="3"/>
  <c r="V36" i="3"/>
  <c r="N36" i="3"/>
  <c r="J36" i="3"/>
  <c r="F36" i="3"/>
  <c r="Z35" i="3"/>
  <c r="V35" i="3"/>
  <c r="R35" i="3"/>
  <c r="N35" i="3"/>
  <c r="J35" i="3"/>
  <c r="F35" i="3"/>
  <c r="Z34" i="3"/>
  <c r="V34" i="3"/>
  <c r="R34" i="3"/>
  <c r="N34" i="3"/>
  <c r="J34" i="3"/>
  <c r="F34" i="3"/>
  <c r="Z33" i="3"/>
  <c r="V33" i="3"/>
  <c r="R33" i="3"/>
  <c r="N33" i="3"/>
  <c r="J33" i="3"/>
  <c r="F33" i="3"/>
  <c r="Z32" i="3"/>
  <c r="V32" i="3"/>
  <c r="R32" i="3"/>
  <c r="N32" i="3"/>
  <c r="J32" i="3"/>
  <c r="F32" i="3"/>
  <c r="Z31" i="3"/>
  <c r="Z37" i="3" s="1"/>
  <c r="Z47" i="3" s="1"/>
  <c r="V31" i="3"/>
  <c r="V37" i="3" s="1"/>
  <c r="R31" i="3"/>
  <c r="R37" i="3" s="1"/>
  <c r="N31" i="3"/>
  <c r="N37" i="3" s="1"/>
  <c r="N47" i="3" s="1"/>
  <c r="J31" i="3"/>
  <c r="J37" i="3" s="1"/>
  <c r="J47" i="3" s="1"/>
  <c r="F31" i="3"/>
  <c r="F37" i="3" s="1"/>
  <c r="F47" i="3" s="1"/>
  <c r="W25" i="3"/>
  <c r="W27" i="3" s="1"/>
  <c r="U25" i="3"/>
  <c r="S25" i="3"/>
  <c r="S27" i="3" s="1"/>
  <c r="Q25" i="3"/>
  <c r="O25" i="3"/>
  <c r="O27" i="3" s="1"/>
  <c r="M25" i="3"/>
  <c r="K25" i="3"/>
  <c r="K27" i="3" s="1"/>
  <c r="E25" i="3"/>
  <c r="C25" i="3"/>
  <c r="C27" i="3" s="1"/>
  <c r="Y19" i="3"/>
  <c r="X19" i="3"/>
  <c r="U19" i="3"/>
  <c r="T19" i="3"/>
  <c r="E19" i="3"/>
  <c r="D19" i="3"/>
  <c r="Z18" i="3"/>
  <c r="V18" i="3"/>
  <c r="F18" i="3"/>
  <c r="Z17" i="3"/>
  <c r="V17" i="3"/>
  <c r="F17" i="3"/>
  <c r="Z16" i="3"/>
  <c r="V16" i="3"/>
  <c r="F16" i="3"/>
  <c r="Z15" i="3"/>
  <c r="V15" i="3"/>
  <c r="V19" i="3" s="1"/>
  <c r="F15" i="3"/>
  <c r="F19" i="3" s="1"/>
  <c r="Y12" i="3"/>
  <c r="Y22" i="3" s="1"/>
  <c r="X12" i="3"/>
  <c r="X22" i="3" s="1"/>
  <c r="V12" i="3"/>
  <c r="V22" i="3" s="1"/>
  <c r="U12" i="3"/>
  <c r="U22" i="3" s="1"/>
  <c r="T12" i="3"/>
  <c r="T22" i="3" s="1"/>
  <c r="R12" i="3"/>
  <c r="R22" i="3" s="1"/>
  <c r="Q12" i="3"/>
  <c r="Q22" i="3" s="1"/>
  <c r="P12" i="3"/>
  <c r="P22" i="3" s="1"/>
  <c r="N12" i="3"/>
  <c r="N22" i="3" s="1"/>
  <c r="M12" i="3"/>
  <c r="M22" i="3" s="1"/>
  <c r="L12" i="3"/>
  <c r="L22" i="3" s="1"/>
  <c r="I12" i="3"/>
  <c r="H12" i="3"/>
  <c r="E12" i="3"/>
  <c r="E22" i="3" s="1"/>
  <c r="D12" i="3"/>
  <c r="D22" i="3" s="1"/>
  <c r="Z11" i="3"/>
  <c r="J11" i="3"/>
  <c r="F11" i="3"/>
  <c r="Z10" i="3"/>
  <c r="J10" i="3"/>
  <c r="F10" i="3"/>
  <c r="Z9" i="3"/>
  <c r="J9" i="3"/>
  <c r="F9" i="3"/>
  <c r="Z8" i="3"/>
  <c r="J8" i="3"/>
  <c r="F8" i="3"/>
  <c r="Z7" i="3"/>
  <c r="J7" i="3"/>
  <c r="F7" i="3"/>
  <c r="Z6" i="3"/>
  <c r="J6" i="3"/>
  <c r="J12" i="3" s="1"/>
  <c r="F6" i="3"/>
  <c r="F12" i="3" s="1"/>
  <c r="Z19" i="3" l="1"/>
  <c r="Z12" i="3"/>
  <c r="F22" i="3"/>
  <c r="V47" i="3"/>
  <c r="R47" i="3"/>
  <c r="O75" i="5"/>
  <c r="O74" i="5"/>
  <c r="P74" i="5" s="1"/>
  <c r="O73" i="5"/>
  <c r="P73" i="5" s="1"/>
  <c r="O69" i="5"/>
  <c r="P69" i="5" s="1"/>
  <c r="O64" i="5"/>
  <c r="P64" i="5" s="1"/>
  <c r="O63" i="5"/>
  <c r="P63" i="5" s="1"/>
  <c r="O62" i="5"/>
  <c r="P62" i="5" s="1"/>
  <c r="O61" i="5"/>
  <c r="P61" i="5" s="1"/>
  <c r="O60" i="5"/>
  <c r="P60" i="5" s="1"/>
  <c r="O59" i="5"/>
  <c r="P59" i="5" s="1"/>
  <c r="O58" i="5"/>
  <c r="P58" i="5" s="1"/>
  <c r="O57" i="5"/>
  <c r="P57" i="5" s="1"/>
  <c r="O56" i="5"/>
  <c r="P56" i="5" s="1"/>
  <c r="O55" i="5"/>
  <c r="P55" i="5" s="1"/>
  <c r="O54" i="5"/>
  <c r="P54" i="5" s="1"/>
  <c r="O50" i="5"/>
  <c r="P50" i="5" s="1"/>
  <c r="P51" i="5" s="1"/>
  <c r="O46" i="5"/>
  <c r="P46" i="5" s="1"/>
  <c r="O45" i="5"/>
  <c r="P45" i="5" s="1"/>
  <c r="O44" i="5"/>
  <c r="P44" i="5" s="1"/>
  <c r="O43" i="5"/>
  <c r="O39" i="5"/>
  <c r="O35" i="5"/>
  <c r="O34" i="5"/>
  <c r="O33" i="5"/>
  <c r="O29" i="5"/>
  <c r="P29" i="5" s="1"/>
  <c r="P30" i="5" s="1"/>
  <c r="P81" i="5" s="1"/>
  <c r="O24" i="5"/>
  <c r="O20" i="5"/>
  <c r="O17" i="5"/>
  <c r="O16" i="5"/>
  <c r="O15" i="5"/>
  <c r="O14" i="5"/>
  <c r="P14" i="5" s="1"/>
  <c r="O10" i="5"/>
  <c r="O9" i="5"/>
  <c r="O8" i="5"/>
  <c r="O7" i="5"/>
  <c r="O6" i="5"/>
  <c r="P6" i="5" s="1"/>
  <c r="O25" i="5" l="1"/>
  <c r="P24" i="5"/>
  <c r="S10" i="5"/>
  <c r="P10" i="5"/>
  <c r="S33" i="5"/>
  <c r="P33" i="5"/>
  <c r="S43" i="5"/>
  <c r="P43" i="5"/>
  <c r="S7" i="5"/>
  <c r="P7" i="5"/>
  <c r="S20" i="5"/>
  <c r="P20" i="5"/>
  <c r="S34" i="5"/>
  <c r="P34" i="5"/>
  <c r="S35" i="5"/>
  <c r="S15" i="5"/>
  <c r="P15" i="5"/>
  <c r="S9" i="5"/>
  <c r="P9" i="5"/>
  <c r="S16" i="5"/>
  <c r="P16" i="5"/>
  <c r="S39" i="5"/>
  <c r="P39" i="5"/>
  <c r="S75" i="5"/>
  <c r="P75" i="5"/>
  <c r="S8" i="5"/>
  <c r="P8" i="5"/>
  <c r="S17" i="5"/>
  <c r="P17" i="5"/>
  <c r="S73" i="5"/>
  <c r="O76" i="5"/>
  <c r="S69" i="5"/>
  <c r="O70" i="5"/>
  <c r="S56" i="5"/>
  <c r="S64" i="5"/>
  <c r="S57" i="5"/>
  <c r="S61" i="5"/>
  <c r="S55" i="5"/>
  <c r="S54" i="5"/>
  <c r="O65" i="5"/>
  <c r="S62" i="5"/>
  <c r="S59" i="5"/>
  <c r="S58" i="5"/>
  <c r="S63" i="5"/>
  <c r="S60" i="5"/>
  <c r="S50" i="5"/>
  <c r="O51" i="5"/>
  <c r="Z22" i="3"/>
  <c r="S46" i="5"/>
  <c r="S45" i="5"/>
  <c r="S44" i="5"/>
  <c r="O47" i="5"/>
  <c r="S29" i="5"/>
  <c r="O21" i="5"/>
  <c r="S6" i="5"/>
  <c r="O11" i="5"/>
  <c r="O40" i="5"/>
  <c r="S74" i="5"/>
  <c r="N20" i="9"/>
  <c r="O52" i="4"/>
  <c r="W50" i="4"/>
  <c r="W52" i="4" s="1"/>
  <c r="S50" i="4"/>
  <c r="S52" i="4" s="1"/>
  <c r="O50" i="4"/>
  <c r="K50" i="4"/>
  <c r="K52" i="4" s="1"/>
  <c r="I50" i="4"/>
  <c r="G50" i="4"/>
  <c r="G52" i="4" s="1"/>
  <c r="C50" i="4"/>
  <c r="C52" i="4" s="1"/>
  <c r="Y44" i="4"/>
  <c r="X44" i="4"/>
  <c r="U44" i="4"/>
  <c r="T44" i="4"/>
  <c r="Q44" i="4"/>
  <c r="P44" i="4"/>
  <c r="M44" i="4"/>
  <c r="L44" i="4"/>
  <c r="E44" i="4"/>
  <c r="D44" i="4"/>
  <c r="Z43" i="4"/>
  <c r="V43" i="4"/>
  <c r="R43" i="4"/>
  <c r="N43" i="4"/>
  <c r="F43" i="4"/>
  <c r="Z42" i="4"/>
  <c r="V42" i="4"/>
  <c r="R42" i="4"/>
  <c r="N42" i="4"/>
  <c r="F42" i="4"/>
  <c r="Z41" i="4"/>
  <c r="V41" i="4"/>
  <c r="R41" i="4"/>
  <c r="N41" i="4"/>
  <c r="F41" i="4"/>
  <c r="Z40" i="4"/>
  <c r="Z44" i="4" s="1"/>
  <c r="V40" i="4"/>
  <c r="V44" i="4" s="1"/>
  <c r="R40" i="4"/>
  <c r="R44" i="4" s="1"/>
  <c r="N40" i="4"/>
  <c r="N44" i="4" s="1"/>
  <c r="F40" i="4"/>
  <c r="F44" i="4" s="1"/>
  <c r="Y37" i="4"/>
  <c r="Y47" i="4" s="1"/>
  <c r="X37" i="4"/>
  <c r="X47" i="4" s="1"/>
  <c r="U37" i="4"/>
  <c r="U47" i="4" s="1"/>
  <c r="T37" i="4"/>
  <c r="T47" i="4" s="1"/>
  <c r="Q37" i="4"/>
  <c r="Q47" i="4" s="1"/>
  <c r="P37" i="4"/>
  <c r="P47" i="4" s="1"/>
  <c r="M37" i="4"/>
  <c r="M47" i="4" s="1"/>
  <c r="L37" i="4"/>
  <c r="L47" i="4" s="1"/>
  <c r="I37" i="4"/>
  <c r="I47" i="4" s="1"/>
  <c r="H37" i="4"/>
  <c r="H47" i="4" s="1"/>
  <c r="E37" i="4"/>
  <c r="E47" i="4" s="1"/>
  <c r="D37" i="4"/>
  <c r="D47" i="4" s="1"/>
  <c r="Z36" i="4"/>
  <c r="V36" i="4"/>
  <c r="N36" i="4"/>
  <c r="J36" i="4"/>
  <c r="F36" i="4"/>
  <c r="Z35" i="4"/>
  <c r="V35" i="4"/>
  <c r="R35" i="4"/>
  <c r="N35" i="4"/>
  <c r="J35" i="4"/>
  <c r="F35" i="4"/>
  <c r="Z34" i="4"/>
  <c r="V34" i="4"/>
  <c r="R34" i="4"/>
  <c r="N34" i="4"/>
  <c r="J34" i="4"/>
  <c r="F34" i="4"/>
  <c r="Z33" i="4"/>
  <c r="V33" i="4"/>
  <c r="R33" i="4"/>
  <c r="N33" i="4"/>
  <c r="J33" i="4"/>
  <c r="F33" i="4"/>
  <c r="Z32" i="4"/>
  <c r="V32" i="4"/>
  <c r="R32" i="4"/>
  <c r="N32" i="4"/>
  <c r="J32" i="4"/>
  <c r="F32" i="4"/>
  <c r="Z31" i="4"/>
  <c r="Z37" i="4" s="1"/>
  <c r="V31" i="4"/>
  <c r="V37" i="4" s="1"/>
  <c r="V47" i="4" s="1"/>
  <c r="R31" i="4"/>
  <c r="R37" i="4" s="1"/>
  <c r="R47" i="4" s="1"/>
  <c r="N31" i="4"/>
  <c r="N37" i="4" s="1"/>
  <c r="N47" i="4" s="1"/>
  <c r="J31" i="4"/>
  <c r="J37" i="4" s="1"/>
  <c r="J47" i="4" s="1"/>
  <c r="F31" i="4"/>
  <c r="F37" i="4" s="1"/>
  <c r="F47" i="4" s="1"/>
  <c r="W27" i="4"/>
  <c r="O27" i="4"/>
  <c r="W25" i="4"/>
  <c r="U25" i="4"/>
  <c r="S25" i="4"/>
  <c r="S27" i="4" s="1"/>
  <c r="Q25" i="4"/>
  <c r="O25" i="4"/>
  <c r="M25" i="4"/>
  <c r="K25" i="4"/>
  <c r="K27" i="4" s="1"/>
  <c r="I25" i="4"/>
  <c r="G25" i="4"/>
  <c r="E25" i="4"/>
  <c r="C25" i="4"/>
  <c r="C27" i="4" s="1"/>
  <c r="Y19" i="4"/>
  <c r="X19" i="4"/>
  <c r="U19" i="4"/>
  <c r="T19" i="4"/>
  <c r="E19" i="4"/>
  <c r="D19" i="4"/>
  <c r="Z18" i="4"/>
  <c r="V18" i="4"/>
  <c r="F18" i="4"/>
  <c r="Z17" i="4"/>
  <c r="V17" i="4"/>
  <c r="F17" i="4"/>
  <c r="Z16" i="4"/>
  <c r="Z19" i="4" s="1"/>
  <c r="V16" i="4"/>
  <c r="F16" i="4"/>
  <c r="Z15" i="4"/>
  <c r="V15" i="4"/>
  <c r="V19" i="4" s="1"/>
  <c r="F15" i="4"/>
  <c r="F19" i="4" s="1"/>
  <c r="Y12" i="4"/>
  <c r="Y22" i="4" s="1"/>
  <c r="X12" i="4"/>
  <c r="U12" i="4"/>
  <c r="U22" i="4" s="1"/>
  <c r="T12" i="4"/>
  <c r="Q12" i="4"/>
  <c r="Q22" i="4" s="1"/>
  <c r="P12" i="4"/>
  <c r="P22" i="4" s="1"/>
  <c r="M12" i="4"/>
  <c r="M22" i="4" s="1"/>
  <c r="L12" i="4"/>
  <c r="L22" i="4" s="1"/>
  <c r="I12" i="4"/>
  <c r="I22" i="4" s="1"/>
  <c r="H12" i="4"/>
  <c r="H22" i="4" s="1"/>
  <c r="E12" i="4"/>
  <c r="E22" i="4" s="1"/>
  <c r="D12" i="4"/>
  <c r="D22" i="4" s="1"/>
  <c r="Z11" i="4"/>
  <c r="V11" i="4"/>
  <c r="R11" i="4"/>
  <c r="N11" i="4"/>
  <c r="J11" i="4"/>
  <c r="F11" i="4"/>
  <c r="Z10" i="4"/>
  <c r="V10" i="4"/>
  <c r="R10" i="4"/>
  <c r="N10" i="4"/>
  <c r="J10" i="4"/>
  <c r="F10" i="4"/>
  <c r="Z9" i="4"/>
  <c r="V9" i="4"/>
  <c r="R9" i="4"/>
  <c r="N9" i="4"/>
  <c r="J9" i="4"/>
  <c r="F9" i="4"/>
  <c r="Z8" i="4"/>
  <c r="V8" i="4"/>
  <c r="R8" i="4"/>
  <c r="N8" i="4"/>
  <c r="J8" i="4"/>
  <c r="F8" i="4"/>
  <c r="Z7" i="4"/>
  <c r="V7" i="4"/>
  <c r="R7" i="4"/>
  <c r="N7" i="4"/>
  <c r="J7" i="4"/>
  <c r="F7" i="4"/>
  <c r="Z6" i="4"/>
  <c r="Z12" i="4" s="1"/>
  <c r="V6" i="4"/>
  <c r="V12" i="4" s="1"/>
  <c r="V22" i="4" s="1"/>
  <c r="R6" i="4"/>
  <c r="R12" i="4" s="1"/>
  <c r="R22" i="4" s="1"/>
  <c r="N6" i="4"/>
  <c r="N12" i="4" s="1"/>
  <c r="N22" i="4" s="1"/>
  <c r="J6" i="4"/>
  <c r="J12" i="4" s="1"/>
  <c r="J22" i="4" s="1"/>
  <c r="F6" i="4"/>
  <c r="F12" i="4" s="1"/>
  <c r="F22" i="4" s="1"/>
  <c r="J30" i="2"/>
  <c r="I30" i="2"/>
  <c r="H30" i="2"/>
  <c r="G30" i="2"/>
  <c r="M8" i="2"/>
  <c r="L8" i="2"/>
  <c r="K8" i="2"/>
  <c r="J8" i="2"/>
  <c r="I8" i="2"/>
  <c r="H8" i="2"/>
  <c r="G8" i="2"/>
  <c r="F8" i="2"/>
  <c r="E8" i="2"/>
  <c r="D8" i="2"/>
  <c r="C8" i="2"/>
  <c r="B8" i="2"/>
  <c r="S47" i="5" l="1"/>
  <c r="S65" i="5"/>
  <c r="S51" i="5"/>
  <c r="S76" i="5"/>
  <c r="S21" i="5"/>
  <c r="S40" i="5"/>
  <c r="S70" i="5"/>
  <c r="S11" i="5"/>
  <c r="X22" i="4"/>
  <c r="Z22" i="4"/>
  <c r="S28" i="5"/>
  <c r="O30" i="5"/>
  <c r="O81" i="5" s="1"/>
  <c r="T22" i="4"/>
  <c r="Z47" i="4"/>
  <c r="S30" i="5" l="1"/>
  <c r="S81" i="5"/>
</calcChain>
</file>

<file path=xl/sharedStrings.xml><?xml version="1.0" encoding="utf-8"?>
<sst xmlns="http://schemas.openxmlformats.org/spreadsheetml/2006/main" count="928" uniqueCount="355">
  <si>
    <t>Southern California Edison</t>
  </si>
  <si>
    <t>Monthly Program Enrollment and Estimated Load Impacts</t>
  </si>
  <si>
    <t>January</t>
  </si>
  <si>
    <t>February</t>
  </si>
  <si>
    <t>March</t>
  </si>
  <si>
    <t>April</t>
  </si>
  <si>
    <t>May</t>
  </si>
  <si>
    <t>June</t>
  </si>
  <si>
    <t>Programs</t>
  </si>
  <si>
    <t>Service
Accounts</t>
  </si>
  <si>
    <t>Ex Ante Estimated MW</t>
  </si>
  <si>
    <t>Ex Post Estimated MW</t>
  </si>
  <si>
    <t>Interruptible/Reliability</t>
  </si>
  <si>
    <t>BIP - 30 Minute Option</t>
  </si>
  <si>
    <t>BIP - 15 Minute Option</t>
  </si>
  <si>
    <t>SDP - Commercial - Base</t>
  </si>
  <si>
    <t>SDP - Commercial - Enhanced</t>
  </si>
  <si>
    <t>OBMC</t>
  </si>
  <si>
    <t>N/A</t>
  </si>
  <si>
    <t>AP-I</t>
  </si>
  <si>
    <t xml:space="preserve">  Sub-Total Interruptible</t>
  </si>
  <si>
    <t>Price Response</t>
  </si>
  <si>
    <t>SDP - Residential</t>
  </si>
  <si>
    <t>CPP (Summer Advantage Incentive)</t>
  </si>
  <si>
    <t xml:space="preserve">DBP </t>
  </si>
  <si>
    <t>CBP - (DA)</t>
  </si>
  <si>
    <t>CBP - (DO)</t>
  </si>
  <si>
    <t>DR Contracts</t>
  </si>
  <si>
    <t>RTP</t>
  </si>
  <si>
    <t>PTR (Peak Time Rebate / Save Power Day)</t>
  </si>
  <si>
    <t>SLRP</t>
  </si>
  <si>
    <t xml:space="preserve">  Sub-Total Price Response</t>
  </si>
  <si>
    <t>Total All Programs</t>
  </si>
  <si>
    <t>July</t>
  </si>
  <si>
    <t>August</t>
  </si>
  <si>
    <t>September</t>
  </si>
  <si>
    <t>October</t>
  </si>
  <si>
    <t>November</t>
  </si>
  <si>
    <t>December</t>
  </si>
  <si>
    <t>PTR (Peak time Rebate / Save Power Day)</t>
  </si>
  <si>
    <t>Notes:</t>
  </si>
  <si>
    <t>3.  Load Impacts are not available for the SLRP, therefore MW are estimated based on the hour of peak scheduled load reduction.</t>
  </si>
  <si>
    <t xml:space="preserve">5.  For May through October the CBP service accounts reported reflect only those nominated to participate in Day-Of and Day-Ahead events.  During November through April CBP services accounts reported reflects the estimated number of accounts that participated during the active program season.  </t>
  </si>
  <si>
    <t>Program Eligibility and Average Load Impacts based on June 1, 2012 compliance filing</t>
  </si>
  <si>
    <t>Average Ex Post Load Impact kW / Customer</t>
  </si>
  <si>
    <t>Program</t>
  </si>
  <si>
    <t xml:space="preserve">August </t>
  </si>
  <si>
    <t xml:space="preserve">September </t>
  </si>
  <si>
    <t xml:space="preserve">November </t>
  </si>
  <si>
    <t>Eligibility Criteria</t>
  </si>
  <si>
    <t>BIP</t>
  </si>
  <si>
    <t>All C &amp; I customers &gt; 200kW</t>
  </si>
  <si>
    <t>All residential customers with air conditioning</t>
  </si>
  <si>
    <t>SDP - Commercial</t>
  </si>
  <si>
    <t>All commercial customers with air conditioning</t>
  </si>
  <si>
    <t>All non-res. customers who can reduce circuit load by 15%</t>
  </si>
  <si>
    <t>All customers &gt; 37kW on an Ag &amp; Pumping rate</t>
  </si>
  <si>
    <t>CPP</t>
  </si>
  <si>
    <t>All non-residential customers &gt; 200kW</t>
  </si>
  <si>
    <t>DBP</t>
  </si>
  <si>
    <t>CBP - Day Of</t>
  </si>
  <si>
    <t>All non-residential customers</t>
  </si>
  <si>
    <t>CBP - Day Ahead</t>
  </si>
  <si>
    <t>DR Contracts - Day Of</t>
  </si>
  <si>
    <t>DR Contracts - Day Ahead</t>
  </si>
  <si>
    <t>All non-res. bundled service customers &gt; 500kW</t>
  </si>
  <si>
    <t>PTR (Peak Time Rebate)</t>
  </si>
  <si>
    <t>All residential customers with SmartMeters excluding those on rates DM, DMS-1, DMS-2, DMS-3, and DS.</t>
  </si>
  <si>
    <t xml:space="preserve">All non-res. bundled service customers &gt;100kW </t>
  </si>
  <si>
    <t>Estimated Average Ex Post Load Impact kW / Customer = Average kW / Customer service account over actual event hours during the 1 - 6 pm window for the preceeding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 with the exception of RTP.  A zero (0) load impact value is reported for RTP for October through July as the load impacts for these months are negative.   PTR load impacts are not available and will be reported as zero (0) until data is available.</t>
  </si>
  <si>
    <t xml:space="preserve">*Ex Post OBMC Load Impacts are based on program year 2008.  </t>
  </si>
  <si>
    <t>Average Ex Ante Load Impact kW / Customer</t>
  </si>
  <si>
    <t xml:space="preserve"> </t>
  </si>
  <si>
    <t xml:space="preserve">Estimated Average Ex Ante Load Impact kW/Customer = Average kW / Customer, under 1-in-2 weather conditions, of an event that would occur from 1 - 6 pm on the system peak day of the month, as reported in the load impact reports filed June 2012 for April through September/October.  For programs that are not active outside of the summer season a zero load impact value is reported.  For programs available outside of the summer season, estimated Average Ex Ante Load Impacts for November through March/April/May are used depending on available data and reflect a typical event that would occur from 4 - 9 pm under the same conditions.  Data from Ex Ante load impact reports filed in 2009 is used for OBMC reporting.  PTR load impacts are not available and will be reported as zero (0) until data is available.  </t>
  </si>
  <si>
    <t>Detailed Breakdown of MW To Date in TA/Auto DR/TI Programs</t>
  </si>
  <si>
    <t>2012-2014</t>
  </si>
  <si>
    <t>Price Responsive</t>
  </si>
  <si>
    <t>TA Identified MW</t>
  </si>
  <si>
    <t>Auto DR Verified MW</t>
  </si>
  <si>
    <t>TI Verified MW</t>
  </si>
  <si>
    <t>Total Technology MW</t>
  </si>
  <si>
    <t>Capacity Bidding Program</t>
  </si>
  <si>
    <t xml:space="preserve">Critical Peak Pricing </t>
  </si>
  <si>
    <t>Demand Bidding Program</t>
  </si>
  <si>
    <t>Demand Response Contracts</t>
  </si>
  <si>
    <t>Real Time Pricing</t>
  </si>
  <si>
    <t>Total</t>
  </si>
  <si>
    <t>Base Interruptible Program</t>
  </si>
  <si>
    <t>Summer Discount Program</t>
  </si>
  <si>
    <t>Agricultural Pumping Interruptible</t>
  </si>
  <si>
    <t>General Program</t>
  </si>
  <si>
    <t>TA (may also be enrolled in TI and AutoDR)</t>
  </si>
  <si>
    <t>Total TA MW</t>
  </si>
  <si>
    <t>Activity reflects projects initiated in 2012-2014</t>
  </si>
  <si>
    <t>Customer counts reported on this page are not excluded from counts in the Program MW tab.  MWs reported on this page are not directly related to MW reported in the Program MW tab.</t>
  </si>
  <si>
    <t>Represents identified MW for service accounts from completed TA.</t>
  </si>
  <si>
    <t>AutoDR Verified MW</t>
  </si>
  <si>
    <t>Represents verified/tested MW for service accounts that participated in Auto DR.</t>
  </si>
  <si>
    <t>Represents verified MW for service accounts that participated in TI (i.e. must be enrolled in DR) and not in AutoDR; MW reported here not necessarily amount enrolled in DR.</t>
  </si>
  <si>
    <t xml:space="preserve">*A reduction in standard TI MWs can occur when a customer upgrades to Auto-DR (subsequently, the ADR MWs increase).  </t>
  </si>
  <si>
    <t xml:space="preserve">*Also, if a customer leaves a DR program it will reduce the MWs for that particular DR program. </t>
  </si>
  <si>
    <t>Represents the sum of verified MW associated with the service accounts in the TI and Auto DR programs.</t>
  </si>
  <si>
    <t>General Program category</t>
  </si>
  <si>
    <t>Represents MW of participants in the TA stage and may include participants who have completed TI and Auto DR.</t>
  </si>
  <si>
    <t>Year-to-Date Program Expenditures</t>
  </si>
  <si>
    <t>2012-01-Jan</t>
  </si>
  <si>
    <t>2012-02-Feb</t>
  </si>
  <si>
    <t>2012-03-Mar</t>
  </si>
  <si>
    <t>2012-04-Apr</t>
  </si>
  <si>
    <t>2012-05-May</t>
  </si>
  <si>
    <t>2012-06-Jun</t>
  </si>
  <si>
    <t>2012-07-Jul</t>
  </si>
  <si>
    <t>2012-08-Aug</t>
  </si>
  <si>
    <t>2012-09-Sep</t>
  </si>
  <si>
    <t>2012-10-Oct</t>
  </si>
  <si>
    <t>2012-11-Nov</t>
  </si>
  <si>
    <t>2012-12-Dec</t>
  </si>
  <si>
    <t>Cost Item</t>
  </si>
  <si>
    <r>
      <t xml:space="preserve">2012 Expenditures </t>
    </r>
    <r>
      <rPr>
        <b/>
        <vertAlign val="superscript"/>
        <sz val="12"/>
        <rFont val="Calibri"/>
        <family val="2"/>
        <scheme val="minor"/>
      </rPr>
      <t>(1) (6)</t>
    </r>
  </si>
  <si>
    <t>Year-to Date 2012 Expenditures</t>
  </si>
  <si>
    <t>3-Year Funding</t>
  </si>
  <si>
    <r>
      <t>Fundshift Adjustments</t>
    </r>
    <r>
      <rPr>
        <b/>
        <vertAlign val="superscript"/>
        <sz val="10"/>
        <rFont val="Calibri"/>
        <family val="2"/>
        <scheme val="minor"/>
      </rPr>
      <t xml:space="preserve"> (4)</t>
    </r>
  </si>
  <si>
    <t>Percent Funding</t>
  </si>
  <si>
    <t>Program-to-Date Total Expenditures 2012-2014</t>
  </si>
  <si>
    <t>Category 1:  Reliability Programs</t>
  </si>
  <si>
    <t>Agricultural Pumping Interuptible (API)</t>
  </si>
  <si>
    <t>Base Interruptible Program (BIP)</t>
  </si>
  <si>
    <t>Optional Binding Mandatory Curtailment (OBMC)</t>
  </si>
  <si>
    <t>Rotating Outages (RO)</t>
  </si>
  <si>
    <t>Scheduled Load Reduction Program (SLRP)</t>
  </si>
  <si>
    <t>Category 1 Total</t>
  </si>
  <si>
    <t>Category 2:  Price Responsive Programs</t>
  </si>
  <si>
    <t>Ancillary Service Tariff (AS)</t>
  </si>
  <si>
    <t>Capacity Bidding Program (CBP)</t>
  </si>
  <si>
    <t>Demand Bidding Program (DBP)</t>
  </si>
  <si>
    <t>AC Cycling : Summer Discount Plan (SDP)</t>
  </si>
  <si>
    <r>
      <t>AC Cycling : Summer Discount Plan - Transition</t>
    </r>
    <r>
      <rPr>
        <vertAlign val="superscript"/>
        <sz val="10"/>
        <rFont val="Calibri"/>
        <family val="2"/>
        <scheme val="minor"/>
      </rPr>
      <t xml:space="preserve"> (5)</t>
    </r>
  </si>
  <si>
    <t>Peak Time Rebate / Save Power Day (PTR)</t>
  </si>
  <si>
    <t>Category 2 Total</t>
  </si>
  <si>
    <t>Category 3:  DR Provider/Aggregated Managed Programs</t>
  </si>
  <si>
    <r>
      <t xml:space="preserve">DR Contracts </t>
    </r>
    <r>
      <rPr>
        <vertAlign val="superscript"/>
        <sz val="10"/>
        <rFont val="Calibri"/>
        <family val="2"/>
        <scheme val="minor"/>
      </rPr>
      <t>(2)</t>
    </r>
  </si>
  <si>
    <t>Category 3 Total</t>
  </si>
  <si>
    <t>Category 4:  Emerging &amp; Enabling Technologies</t>
  </si>
  <si>
    <r>
      <t xml:space="preserve">Emerging Markets &amp; Technologies </t>
    </r>
    <r>
      <rPr>
        <vertAlign val="superscript"/>
        <sz val="10"/>
        <rFont val="Calibri"/>
        <family val="2"/>
        <scheme val="minor"/>
      </rPr>
      <t>(7)</t>
    </r>
  </si>
  <si>
    <t>Category 4 Total</t>
  </si>
  <si>
    <t>Category 5:  Pilots</t>
  </si>
  <si>
    <t>Smart Charging Pilot</t>
  </si>
  <si>
    <t>Workplace Charging Pilot</t>
  </si>
  <si>
    <t>Category 5 Total</t>
  </si>
  <si>
    <t>Category 6 : Evaluation, Measurement and Verification</t>
  </si>
  <si>
    <t>DRMEC (M&amp;E)</t>
  </si>
  <si>
    <t>DR Research Studies</t>
  </si>
  <si>
    <t>Category 6 Total</t>
  </si>
  <si>
    <t>Category 7 : Marketing, Education &amp; Outreach</t>
  </si>
  <si>
    <t>Statewide Marketing - Flex Alert/Engage 360</t>
  </si>
  <si>
    <t>Circuit Savers Program</t>
  </si>
  <si>
    <t>DR Marketing, Education &amp; Outreach</t>
  </si>
  <si>
    <t>Other Local Marketing</t>
  </si>
  <si>
    <t>Category 7 Total</t>
  </si>
  <si>
    <t>Category 8 : DR System Support Activities</t>
  </si>
  <si>
    <t>DR Systems &amp; Technology (S&amp;T)</t>
  </si>
  <si>
    <t>Category 8 Total</t>
  </si>
  <si>
    <t>Category 9 : Integrated Programs and Activities (Including Technical Assistance)</t>
  </si>
  <si>
    <t>Integrated DSM Marketing</t>
  </si>
  <si>
    <t>Statewide IDSM</t>
  </si>
  <si>
    <t>DR Institutional Partnership</t>
  </si>
  <si>
    <t>DR Technology Resource Incubator Program (TRIO)</t>
  </si>
  <si>
    <t>DR Energy Leadership Partnership (ELP)</t>
  </si>
  <si>
    <t>Federal Power Reserve Partnership (FedPower)</t>
  </si>
  <si>
    <t>Technical Assistance (TA)</t>
  </si>
  <si>
    <t>Commercial New Construction</t>
  </si>
  <si>
    <t>IDSM food Processing Pilot</t>
  </si>
  <si>
    <t>Residential New Construction Pilot</t>
  </si>
  <si>
    <t>Workforce Education &amp; Training Smart Students (SmartStudents)</t>
  </si>
  <si>
    <t>Category 9 Total</t>
  </si>
  <si>
    <t>Category 10 - Special Projects</t>
  </si>
  <si>
    <t>Permanent Load Shift</t>
  </si>
  <si>
    <t>Category 10 Total</t>
  </si>
  <si>
    <t>Category 11 - Dynamic Pricing</t>
  </si>
  <si>
    <r>
      <t xml:space="preserve">Critical Peak Pricing &lt; 200 kW </t>
    </r>
    <r>
      <rPr>
        <sz val="8"/>
        <rFont val="Calibri"/>
        <family val="2"/>
        <scheme val="minor"/>
      </rPr>
      <t>(aka Summer Advantage Incentive)</t>
    </r>
  </si>
  <si>
    <r>
      <t>Critical Peak Pricing &gt;=200kW</t>
    </r>
    <r>
      <rPr>
        <sz val="8"/>
        <rFont val="Calibri"/>
        <family val="2"/>
        <scheme val="minor"/>
      </rPr>
      <t xml:space="preserve"> (aka Summer Advantage Incentive)</t>
    </r>
  </si>
  <si>
    <t>Category 11 Total</t>
  </si>
  <si>
    <t>Total Incremental Cost</t>
  </si>
  <si>
    <t xml:space="preserve">(1) Per ACR issued on 12/28/11, continuing program costs reported here are recorded in SCE's Demand Response Program Balancing Account (DRPBA), unless otherwise noted. </t>
  </si>
  <si>
    <t xml:space="preserve">       Due to timing differences, the amounts in the table may not reflect transactions to reflect respective bridge funding and carryover activities.</t>
  </si>
  <si>
    <t xml:space="preserve">(2) Funding and expenses for DR Contracts reflect the administrative portion of costs tracked in the Purchase Agreement Administrative Costs Balancing Account (PAACBA).  Incentive payments are recorded separately in Table I-4. </t>
  </si>
  <si>
    <t>(4) See Table I-2A (Fund Shift Log) for explanations.</t>
  </si>
  <si>
    <t>(6) Negative expenses in January are a result of 2011 year-end accrual reversals.</t>
  </si>
  <si>
    <t>FUND SHIFTING DOCUMENTATION PER DECISION 09-08-027 ORDERING PARAGRAPH 35</t>
  </si>
  <si>
    <t>OP 35:</t>
  </si>
  <si>
    <t>The utilities may shift up to 50% of a program's funds to another program within the same budget category.</t>
  </si>
  <si>
    <t>The utilities shall document the amount of and reason for each shift in their monthly demand response reports.</t>
  </si>
  <si>
    <t>Program Category</t>
  </si>
  <si>
    <t>Fund Shift</t>
  </si>
  <si>
    <t>Programs Impacted</t>
  </si>
  <si>
    <t>Date</t>
  </si>
  <si>
    <t>Rationale for Fundshift</t>
  </si>
  <si>
    <t>Category 1:  Emergency Programs</t>
  </si>
  <si>
    <t xml:space="preserve">AP-I </t>
  </si>
  <si>
    <t>SDP - Summer Discount Plan</t>
  </si>
  <si>
    <t>Rotating Outages Management</t>
  </si>
  <si>
    <t>Optional Binding Mandatory Curtailment</t>
  </si>
  <si>
    <t xml:space="preserve"> Budget Category 1 Total</t>
  </si>
  <si>
    <t>Critical Peak Pricing (Summer Advantage Incentive)</t>
  </si>
  <si>
    <t>Energy Options Program</t>
  </si>
  <si>
    <t xml:space="preserve"> Budget Category 2 Total</t>
  </si>
  <si>
    <t>Category 3:  DR Aggregator Managed Programs</t>
  </si>
  <si>
    <t xml:space="preserve"> Budget Category 3 Total</t>
  </si>
  <si>
    <t>Category 4:  DR Enabled Programs</t>
  </si>
  <si>
    <t>Auto DR</t>
  </si>
  <si>
    <t>Agriculture Pump Timer Program</t>
  </si>
  <si>
    <t>Emerging Markets &amp; Technologies</t>
  </si>
  <si>
    <r>
      <t>Technical Assistance &amp; Technology Incentives - Admin</t>
    </r>
    <r>
      <rPr>
        <vertAlign val="superscript"/>
        <sz val="10"/>
        <rFont val="Calibri"/>
        <family val="2"/>
        <scheme val="minor"/>
      </rPr>
      <t xml:space="preserve"> (3)</t>
    </r>
  </si>
  <si>
    <r>
      <t>Technical Assistance &amp; Technology Incentives - Incentives</t>
    </r>
    <r>
      <rPr>
        <vertAlign val="superscript"/>
        <sz val="10"/>
        <rFont val="Calibri"/>
        <family val="2"/>
        <scheme val="minor"/>
      </rPr>
      <t xml:space="preserve"> (3)</t>
    </r>
  </si>
  <si>
    <t xml:space="preserve"> Budget Category 4 Total</t>
  </si>
  <si>
    <t>Category 5:  Pilots &amp; SmartConnect Enabled Programs</t>
  </si>
  <si>
    <t>Participating Load / Proxy Demand Resource Pilot</t>
  </si>
  <si>
    <t>SmartConnect Thermostats for CPP</t>
  </si>
  <si>
    <t>SmartConnect Customer Experience Pilot</t>
  </si>
  <si>
    <t xml:space="preserve"> Budget Category 5 Total</t>
  </si>
  <si>
    <t>Category 6:  Statewide Marketing Program</t>
  </si>
  <si>
    <t>Flex Alert</t>
  </si>
  <si>
    <t xml:space="preserve"> Budget Category 6 Total</t>
  </si>
  <si>
    <t xml:space="preserve">Category 7:  Measurement &amp; Evaluation </t>
  </si>
  <si>
    <t>Measurement &amp; Evaluation</t>
  </si>
  <si>
    <t xml:space="preserve"> Budget Category 7 Total</t>
  </si>
  <si>
    <t>Category 8:  System Support Activities</t>
  </si>
  <si>
    <t>DR Forecasting Tool</t>
  </si>
  <si>
    <t>DR Resource Portal</t>
  </si>
  <si>
    <t>DR System Infrastructure</t>
  </si>
  <si>
    <t xml:space="preserve"> Budget Category 8 Total</t>
  </si>
  <si>
    <t>Category 9:  Marketing Education &amp; Outreach</t>
  </si>
  <si>
    <t>Agriculture &amp; Water Outreach</t>
  </si>
  <si>
    <t xml:space="preserve">Circuit Savers </t>
  </si>
  <si>
    <t>Federal Power Reserves  Partnership</t>
  </si>
  <si>
    <t>Income Qualified Customer Outreach</t>
  </si>
  <si>
    <r>
      <t xml:space="preserve">DR Energy Leadership Partnership </t>
    </r>
    <r>
      <rPr>
        <sz val="8"/>
        <rFont val="Calibri"/>
        <family val="2"/>
        <scheme val="minor"/>
      </rPr>
      <t>(Community EE/DR Partnership)</t>
    </r>
  </si>
  <si>
    <t xml:space="preserve">PEAK </t>
  </si>
  <si>
    <t xml:space="preserve"> Budget Category 9 Total</t>
  </si>
  <si>
    <t>Category 10:  Integrated Programs</t>
  </si>
  <si>
    <t>Non-residential New Construction</t>
  </si>
  <si>
    <t>Residential New Construction</t>
  </si>
  <si>
    <t>Institutional &amp; Govt Partnership Program</t>
  </si>
  <si>
    <t>WE&amp;T Smart Students</t>
  </si>
  <si>
    <t>IDEAA Program</t>
  </si>
  <si>
    <t>TRIO Program</t>
  </si>
  <si>
    <t>Statewide IDSM Program</t>
  </si>
  <si>
    <t xml:space="preserve"> Budget Category 10 Total</t>
  </si>
  <si>
    <t>Programs Support costs</t>
  </si>
  <si>
    <t>(3) TA&amp;TI expenses include Auto DR incentives for 2009-2011 projects.</t>
  </si>
  <si>
    <t>Year-to-Date Event Summary</t>
  </si>
  <si>
    <t>Event No.</t>
  </si>
  <si>
    <r>
      <t xml:space="preserve">Event Trigger </t>
    </r>
    <r>
      <rPr>
        <b/>
        <vertAlign val="superscript"/>
        <sz val="10"/>
        <rFont val="Calibri"/>
        <family val="2"/>
        <scheme val="minor"/>
      </rPr>
      <t>(1)</t>
    </r>
  </si>
  <si>
    <r>
      <t xml:space="preserve">Load Reduction kW </t>
    </r>
    <r>
      <rPr>
        <b/>
        <vertAlign val="superscript"/>
        <sz val="10"/>
        <rFont val="Calibri"/>
        <family val="2"/>
        <scheme val="minor"/>
      </rPr>
      <t>(2) (3)</t>
    </r>
  </si>
  <si>
    <r>
      <t>Event Beginning: End</t>
    </r>
    <r>
      <rPr>
        <b/>
        <vertAlign val="superscript"/>
        <sz val="10"/>
        <rFont val="Calibri"/>
        <family val="2"/>
        <scheme val="minor"/>
      </rPr>
      <t xml:space="preserve"> (5)</t>
    </r>
  </si>
  <si>
    <r>
      <t>Program Tolled Hours (Annual)</t>
    </r>
    <r>
      <rPr>
        <b/>
        <vertAlign val="superscript"/>
        <sz val="10"/>
        <rFont val="Calibri"/>
        <family val="2"/>
        <scheme val="minor"/>
      </rPr>
      <t xml:space="preserve"> (4)</t>
    </r>
  </si>
  <si>
    <t xml:space="preserve">January - no events </t>
  </si>
  <si>
    <t xml:space="preserve">February - no events </t>
  </si>
  <si>
    <t xml:space="preserve">March - no events </t>
  </si>
  <si>
    <t xml:space="preserve">April - no events </t>
  </si>
  <si>
    <t>May - no events</t>
  </si>
  <si>
    <t>January - no events</t>
  </si>
  <si>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</si>
  <si>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(2) Initial event data subject to change based on billing records and verification.</t>
  </si>
  <si>
    <t xml:space="preserve">(3) Customer's load reduction is measured as follows: </t>
  </si>
  <si>
    <t xml:space="preserve">          BIP:  The maximum hourly load reduction compared to 10 day rolling average, measured over the duration of the entire event day.  10 in 10 baseline is used and calculated for each 15 minute interval. </t>
  </si>
  <si>
    <t xml:space="preserve">          DBP: The maximum hourly load reduction measured over the duration of the DBP event is compared to a 10 in 10 day baseline with optional day-of adjustment. </t>
  </si>
  <si>
    <t xml:space="preserve">          SDP: Estimated based on ac tonnage, cycling strategy and load diversity at time of event.</t>
  </si>
  <si>
    <t xml:space="preserve">          OBMC:  The maximum hourly load reduction compared to 10 day rolling average, measured over the duration of the entire event day.  10 in 10 baseline is used and calculated for each 15 minute interval. </t>
  </si>
  <si>
    <t xml:space="preserve">          AP-I: The maximum hourly load reduction compared to 10 day rolling average, measured over the duration of the entire event day.  10 in 10 baseline is used and calculated for each 15 minute interval.  </t>
  </si>
  <si>
    <t xml:space="preserve">          CPP (SAI): The maximum hourly load reduction measured over the duration of the CPP event is compared to 10 in 10 Adjusted baseline.</t>
  </si>
  <si>
    <t xml:space="preserve">          CBP: Reported to SCE in aggregate by portfolio and by product by APX.  These load reductions reflect the highest hourly reduction per event.  10 in 10 baseline and 10 in 10 with adjustment is used to determine event 
          load reduction.    </t>
  </si>
  <si>
    <t xml:space="preserve">          DR Contracts:  Based on event reduction results using baseline established for each contract.</t>
  </si>
  <si>
    <t>(4) Individual customer tolled hours or event limits may vary due to different customer contact times and/or load blocking.</t>
  </si>
  <si>
    <t>(5) Event times are based on GCC start and end times or SCE determined start and end times.</t>
  </si>
  <si>
    <t>Annual Total Cost</t>
  </si>
  <si>
    <r>
      <t>Total Embedded Cost and Revenues</t>
    </r>
    <r>
      <rPr>
        <b/>
        <vertAlign val="superscript"/>
        <sz val="12"/>
        <rFont val="Calibri"/>
        <family val="2"/>
        <scheme val="minor"/>
      </rPr>
      <t xml:space="preserve"> (1)</t>
    </r>
  </si>
  <si>
    <t>Year-to-Date Total Cost</t>
  </si>
  <si>
    <r>
      <t xml:space="preserve">Program Incentives </t>
    </r>
    <r>
      <rPr>
        <b/>
        <vertAlign val="superscript"/>
        <sz val="10"/>
        <rFont val="Calibri"/>
        <family val="2"/>
        <scheme val="minor"/>
      </rPr>
      <t>(2)</t>
    </r>
  </si>
  <si>
    <t>SDP - Residential (O-Switch)</t>
  </si>
  <si>
    <r>
      <t xml:space="preserve">Capacity Bidding Program </t>
    </r>
    <r>
      <rPr>
        <vertAlign val="superscript"/>
        <sz val="10"/>
        <rFont val="Calibri"/>
        <family val="2"/>
        <scheme val="minor"/>
      </rPr>
      <t>(4)</t>
    </r>
  </si>
  <si>
    <r>
      <t xml:space="preserve">DR Contracts </t>
    </r>
    <r>
      <rPr>
        <vertAlign val="superscript"/>
        <sz val="10"/>
        <rFont val="Calibri"/>
        <family val="2"/>
        <scheme val="minor"/>
      </rPr>
      <t>(4)</t>
    </r>
  </si>
  <si>
    <t xml:space="preserve">  Total Cost of Incentives</t>
  </si>
  <si>
    <r>
      <t xml:space="preserve">Revenues from Excess Energy Charges </t>
    </r>
    <r>
      <rPr>
        <b/>
        <vertAlign val="superscript"/>
        <sz val="10"/>
        <rFont val="Calibri"/>
        <family val="2"/>
        <scheme val="minor"/>
      </rPr>
      <t>(3)</t>
    </r>
  </si>
  <si>
    <t>(1) Amounts reported are for incentives costs that are not recovered in the Demand Response Program Balancing Account.</t>
  </si>
  <si>
    <t xml:space="preserve">(2) Incentive data is preliminary and subject to change based on billing records.  </t>
  </si>
  <si>
    <t>(3) Revenues assessed by BIP participants for failure to reduce load when requested during curtailment events.</t>
  </si>
  <si>
    <t>(4) Includes Capacity Payments for CBP and DR Contracts as reported in the BRRBA.</t>
  </si>
  <si>
    <r>
      <t xml:space="preserve">Auto DR / Technology Incentives (AutoDR-TI) </t>
    </r>
    <r>
      <rPr>
        <vertAlign val="superscript"/>
        <sz val="10"/>
        <rFont val="Calibri"/>
        <family val="2"/>
        <scheme val="minor"/>
      </rPr>
      <t>3</t>
    </r>
  </si>
  <si>
    <t>Category 9</t>
  </si>
  <si>
    <t>From Federal Power Reserve Partnership (FedPower) to Statewide IDSM</t>
  </si>
  <si>
    <t>In D. 09-09-047 there were eight tasks defined for Statewide IDSM Pilot program.The total fund required for the eight tasks were $535,647 for 2012.  Due to minimal approval from D.12-04-045, the scope of work has been reduced to half with required fund of $126K in 2012. Fund shift is needed to be in compliance with D.09-09-047.</t>
  </si>
  <si>
    <t>2009 - 2011</t>
  </si>
  <si>
    <t xml:space="preserve">Activity reflects projects initiated in 2009-2011.  </t>
  </si>
  <si>
    <t>1.  Ex Ante Estimated MW = The monthly ex ante average load impact per customer reported in the annual June 1, 2012 D. 08-04-050 Compliance Filing multiplied by the number of currently enrolled service accounts for the reporting month, where the ex ante average load impact is the average hourly load impact for an event that would occur from 1 - 6 pm on the system peak day of the month with the exception of CPP where the average hourly load impacts from 2 - 6 pm are used.  Monthly ex ante estimates are indicated only for programs which can be called for events that reporting month. For programs that are not available that month or do not have a positive load impact, a value of zero is reported.</t>
  </si>
  <si>
    <t>2.  Ex Post Estimated MW = The annual ex post average load impact per customer reported in the annual June 1, 2012 D.08-04-050 Compliance Filing multiplied by the number of currently enrolled service accounts for the reporting month, where the ex post load impact per customer is the average load impact per customer for those customers that may have participated in an event(s) between 1 - 6pm on event days in the preceeding year when or if events occurred. New programs report "n/a", as there were no prior events.  Ex Post OBMC Load Impacts are based on program year 2008.</t>
  </si>
  <si>
    <t>7. January - April reflects numbers based on the 2010 Load Impacts filed April 1, 2011. May-December reflects numbers based on the 2011 Load Impacts filed June 1, 2012</t>
  </si>
  <si>
    <r>
      <t xml:space="preserve">2012 Expenditures of Carry-over Funds </t>
    </r>
    <r>
      <rPr>
        <b/>
        <vertAlign val="superscript"/>
        <sz val="12"/>
        <rFont val="Calibri"/>
        <family val="2"/>
        <scheme val="minor"/>
      </rPr>
      <t>(1)</t>
    </r>
  </si>
  <si>
    <t>June - no events</t>
  </si>
  <si>
    <t>14:00 - 18:00</t>
  </si>
  <si>
    <t>Peak Load Forecast</t>
  </si>
  <si>
    <t>Critical Peak Pricing &gt;= 200 kW</t>
  </si>
  <si>
    <t>Critical Peak Pricing &lt; 200 KW</t>
  </si>
  <si>
    <r>
      <t xml:space="preserve">Technical Assistance &amp; Technology Incentives (TA&amp;TI) commitments as of </t>
    </r>
    <r>
      <rPr>
        <b/>
        <sz val="10"/>
        <rFont val="Calibri"/>
        <family val="2"/>
        <scheme val="minor"/>
      </rPr>
      <t>6/30/2012</t>
    </r>
  </si>
  <si>
    <t>Labor</t>
  </si>
  <si>
    <t>Circuit Savers</t>
  </si>
  <si>
    <t>2012- 2014 Funding Cycle Customer Communication, Marketing, and Outreach</t>
  </si>
  <si>
    <t>2012-2014 Total Expenditures</t>
  </si>
  <si>
    <t>Authorized Budget (if Applicable)</t>
  </si>
  <si>
    <t xml:space="preserve">I. STATEWIDE MARKETING </t>
  </si>
  <si>
    <t>IOU Administrative Costs</t>
  </si>
  <si>
    <t>Statewide ME&amp;O contract</t>
  </si>
  <si>
    <t xml:space="preserve">I. TOTAL STATEWIDE MARKETING </t>
  </si>
  <si>
    <t>II. UTILITY MARKETING BY ACTIVITY * (1)</t>
  </si>
  <si>
    <t>TOTAL AUTHORIZED UTILITY MARKETING BUDGET FOR 2012-2014</t>
  </si>
  <si>
    <t xml:space="preserve">PROGRAMS, RATES &amp; ACTIVITES WHICH DO NOT REQUIRE ITEMIZED ACCOUNTING </t>
  </si>
  <si>
    <t>Marketing My Account/Energy and Integrated Online Audit Tools</t>
  </si>
  <si>
    <t>Permanent Load Shifting</t>
  </si>
  <si>
    <t>Small Commercial Technology Deployment</t>
  </si>
  <si>
    <t>Technical Incentives</t>
  </si>
  <si>
    <t>Peak Choice</t>
  </si>
  <si>
    <t xml:space="preserve">PROGRAMS &amp; RATES WHICH REQUIRE ITEMIZED ACCOUNTING   </t>
  </si>
  <si>
    <t>Customer Research</t>
  </si>
  <si>
    <t>Collateral- Development, Printing, Distribution etc. (all non-labor costs)</t>
  </si>
  <si>
    <t xml:space="preserve">Labor </t>
  </si>
  <si>
    <t>Paid Media</t>
  </si>
  <si>
    <t>Other Costs</t>
  </si>
  <si>
    <t>II. TOTAL UTILITY MARKETING BY ACTIVITY</t>
  </si>
  <si>
    <t xml:space="preserve">III. UTILITY MARKETING BY ITEMIZED COST </t>
  </si>
  <si>
    <t xml:space="preserve">III. TOTAL UTILITY MARKETING BY ITEMIZED COST </t>
  </si>
  <si>
    <t>IV. UTILITY MARKETING BY CUSTOMER SEGMENT</t>
  </si>
  <si>
    <t>Agricultrual</t>
  </si>
  <si>
    <t>Large Commercial and Industrial</t>
  </si>
  <si>
    <t>Small and Medium Commercial</t>
  </si>
  <si>
    <t>Residential</t>
  </si>
  <si>
    <t>IV. TOTAL UTILITY MARKETING BY CUSTOMER SEGMENT</t>
  </si>
  <si>
    <t xml:space="preserve">* (1) Utility Marketing includes all activities to market individual utility programs or rates, demand response concepts, and customer tools,  that were approved or directed by Decision 12-04-045,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</si>
  <si>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Critical Peak Pricing &lt; 200 kW (aka Summer Advantage Incentive)</t>
  </si>
  <si>
    <t>Critical Peak Pricing &gt;=200kW (aka Summer Advantage Incentive)</t>
  </si>
  <si>
    <r>
      <t>Eligible Accounts
as of
Jan 1, 2012</t>
    </r>
    <r>
      <rPr>
        <b/>
        <vertAlign val="superscript"/>
        <sz val="10"/>
        <rFont val="Calibri"/>
        <family val="2"/>
        <scheme val="minor"/>
      </rPr>
      <t xml:space="preserve"> (6)</t>
    </r>
  </si>
  <si>
    <r>
      <t>Eligible Accounts
as of
Jan 1, 2012</t>
    </r>
    <r>
      <rPr>
        <b/>
        <vertAlign val="superscript"/>
        <sz val="10"/>
        <rFont val="Calibri"/>
        <family val="2"/>
        <scheme val="minor"/>
      </rPr>
      <t xml:space="preserve"> (1)(2)</t>
    </r>
  </si>
  <si>
    <t xml:space="preserve">4.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June 1st Compliance Filings pursuant to Decision D.08-04-050.  SCE provides reports to various other agencies (CAISO, FERC, NERC, etc.) which may differ from the load impact estimates in this report but are still based on the June 1st Compliance Filing.  The differences are attributed to the use of average values over specific load impact hours and other factors.  </t>
  </si>
  <si>
    <t>6.  PTR Service Accounts reflects the total number of customers prior to cut over to operation status</t>
  </si>
  <si>
    <t>2.  PTR Service Accounts reflects the total number of customers prior to cut over to operation status</t>
  </si>
  <si>
    <t>1.  The accounts eligible to participate in OBMC is not available because the number of customers who can reduce 15% of their entire circuit load during every rotating outage cannot be reasonably estimated.</t>
  </si>
  <si>
    <t>(1) Per ACR issued on 12/28/11, continuing program costs reported here are recorded in SCE's Demand Response Program Balancing Account (DRPBA), unless otherwise noted.</t>
  </si>
  <si>
    <r>
      <t>10:10 Summer Readiness</t>
    </r>
    <r>
      <rPr>
        <vertAlign val="superscript"/>
        <sz val="10"/>
        <rFont val="Calibri"/>
        <family val="2"/>
        <scheme val="minor"/>
      </rPr>
      <t xml:space="preserve"> (3)</t>
    </r>
  </si>
  <si>
    <t>Category 2</t>
  </si>
  <si>
    <t>From Summer Discount Plan Transition to 10:10 Summer Readiness</t>
  </si>
  <si>
    <t>Per Resolution E-4502, the Commission approved SCE's new Schedule 10/10 and associated program costs submitted in SCE Advice Letters 2721-E and 2721-E-A.  This fund shift is for the estimated implementation costs for the 10 For 10 Program.</t>
  </si>
  <si>
    <r>
      <t>Peak Time Rebate / Save Power Day (PTR)</t>
    </r>
    <r>
      <rPr>
        <vertAlign val="superscript"/>
        <sz val="10"/>
        <rFont val="Calibri"/>
        <family val="2"/>
        <scheme val="minor"/>
      </rPr>
      <t xml:space="preserve"> (7)</t>
    </r>
  </si>
  <si>
    <t>SDP - Transition</t>
  </si>
  <si>
    <r>
      <t>(3) Per Advice Letter 2721-E-A, 10:10 Summer Readiness Program anticipates $3</t>
    </r>
    <r>
      <rPr>
        <b/>
        <sz val="10"/>
        <rFont val="Calibri"/>
        <family val="2"/>
        <scheme val="minor"/>
      </rPr>
      <t>.</t>
    </r>
    <r>
      <rPr>
        <sz val="10"/>
        <rFont val="Calibri"/>
        <family val="2"/>
        <scheme val="minor"/>
      </rPr>
      <t>3 million to be transferred from funds previously approved in D. 11-11-002 for SCE's Summer Discount Plan Transition.</t>
    </r>
  </si>
  <si>
    <r>
      <t xml:space="preserve">(5) SDP Transition Program-to-Date Total Expenditures and 3-Year Funding includes only 2011 &amp; 2012 authorized in D.11-11-002.  </t>
    </r>
    <r>
      <rPr>
        <i/>
        <sz val="10"/>
        <rFont val="Calibri"/>
        <family val="2"/>
        <scheme val="minor"/>
      </rPr>
      <t>Program-to-Date amount needs to be updated to reflect SDP Transition expenses incurred in 2011.</t>
    </r>
  </si>
  <si>
    <r>
      <t xml:space="preserve">(7) 2012 funding for Peak Time Rebate / Save Power Day (PTR) was approved in </t>
    </r>
    <r>
      <rPr>
        <sz val="10"/>
        <rFont val="Calibri"/>
        <family val="2"/>
        <scheme val="minor"/>
      </rPr>
      <t>D. 08-09-039. 2012 PTR expenses record to the Edison SmartConnect</t>
    </r>
    <r>
      <rPr>
        <vertAlign val="superscript"/>
        <sz val="8"/>
        <rFont val="Calibri"/>
        <family val="2"/>
        <scheme val="minor"/>
      </rPr>
      <t>TM</t>
    </r>
    <r>
      <rPr>
        <sz val="10"/>
        <rFont val="Calibri"/>
        <family val="2"/>
        <scheme val="minor"/>
      </rPr>
      <t xml:space="preserve"> Balancing Account (ESCBA).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</si>
</sst>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_);\(#,##0.0\)"/>
    <numFmt numFmtId="165" formatCode="[=0]\ ;#,##0.0"/>
    <numFmt numFmtId="166" formatCode="#,##0.0"/>
    <numFmt numFmtId="167" formatCode="0.0"/>
    <numFmt numFmtId="168" formatCode="#,##0.0_);[Red]\(#,##0.0\)"/>
    <numFmt numFmtId="169" formatCode="#,##0.000000_);\(#,##0.000000\)"/>
    <numFmt numFmtId="170" formatCode="#,##0.00000_);\(#,##0.00000\)"/>
    <numFmt numFmtId="171" formatCode="[=0]\ ;0"/>
    <numFmt numFmtId="172" formatCode="#,##0.0000"/>
    <numFmt numFmtId="173" formatCode="_(* #,##0_);_(* \(#,##0\);_(* &quot;-&quot;??_);_(@_)"/>
    <numFmt numFmtId="174" formatCode="_(* #,##0.0_);_(* \(#,##0.0\);_(* &quot;-&quot;??_);_(@_)"/>
    <numFmt numFmtId="175" formatCode="0.0%"/>
    <numFmt numFmtId="176" formatCode="&quot;$&quot;#,##0.0_);[Red]\(&quot;$&quot;#,##0.0\)"/>
    <numFmt numFmtId="177" formatCode="_(&quot;$&quot;* #,##0_);_(&quot;$&quot;* \(#,##0\);_(&quot;$&quot;* &quot;-&quot;??_);_(@_)"/>
    <numFmt numFmtId="178" formatCode="mm/dd/yy;@"/>
    <numFmt numFmtId="179" formatCode="_-* #,##0.00\ _D_M_-;\-* #,##0.00\ _D_M_-;_-* &quot;-&quot;??\ _D_M_-;_-@_-"/>
    <numFmt numFmtId="180" formatCode="0.00\ &quot;MW&quot;"/>
    <numFmt numFmtId="181" formatCode="&quot;$&quot;#,##0"/>
  </numFmts>
  <fonts count="102" x14ac:knownFonts="1">
    <font>
      <sz val="8"/>
      <color theme="1"/>
      <name val="Tahoma"/>
      <family val="2"/>
    </font>
    <font>
      <sz val="10"/>
      <color theme="1"/>
      <name val="Arial"/>
      <family val="2"/>
    </font>
    <font>
      <sz val="10"/>
      <name val="Arial"/>
      <family val="2"/>
    </font>
    <font>
      <b/>
      <sz val="12"/>
      <name val="Calibri"/>
      <family val="2"/>
      <scheme val="minor"/>
    </font>
    <font>
      <sz val="10"/>
      <name val="Calibri"/>
      <family val="2"/>
      <scheme val="minor"/>
    </font>
    <font>
      <b/>
      <sz val="10"/>
      <name val="Calibri"/>
      <family val="2"/>
      <scheme val="minor"/>
    </font>
    <font>
      <b/>
      <sz val="11"/>
      <name val="Calibri"/>
      <family val="2"/>
      <scheme val="minor"/>
    </font>
    <font>
      <sz val="9"/>
      <name val="Calibri"/>
      <family val="2"/>
      <scheme val="minor"/>
    </font>
    <font>
      <b/>
      <vertAlign val="superscript"/>
      <sz val="10"/>
      <name val="Calibri"/>
      <family val="2"/>
      <scheme val="minor"/>
    </font>
    <font>
      <strike/>
      <sz val="10"/>
      <name val="Calibri"/>
      <family val="2"/>
      <scheme val="minor"/>
    </font>
    <font>
      <b/>
      <strike/>
      <sz val="10"/>
      <name val="Calibri"/>
      <family val="2"/>
      <scheme val="minor"/>
    </font>
    <font>
      <sz val="10"/>
      <color theme="0"/>
      <name val="Calibri"/>
      <family val="2"/>
      <scheme val="minor"/>
    </font>
    <font>
      <b/>
      <vertAlign val="superscript"/>
      <sz val="12"/>
      <name val="Calibri"/>
      <family val="2"/>
      <scheme val="minor"/>
    </font>
    <font>
      <b/>
      <i/>
      <sz val="10"/>
      <name val="Calibri"/>
      <family val="2"/>
      <scheme val="minor"/>
    </font>
    <font>
      <vertAlign val="superscript"/>
      <sz val="10"/>
      <name val="Calibri"/>
      <family val="2"/>
      <scheme val="minor"/>
    </font>
    <font>
      <sz val="8"/>
      <name val="Calibri"/>
      <family val="2"/>
      <scheme val="minor"/>
    </font>
    <font>
      <b/>
      <sz val="10"/>
      <color theme="1"/>
      <name val="Calibri"/>
      <family val="2"/>
      <scheme val="minor"/>
    </font>
    <font>
      <sz val="10"/>
      <color indexed="8"/>
      <name val="Arial"/>
      <family val="2"/>
    </font>
    <font>
      <b/>
      <sz val="10"/>
      <color indexed="8"/>
      <name val="Calibri"/>
      <family val="2"/>
      <scheme val="minor"/>
    </font>
    <font>
      <sz val="10"/>
      <color indexed="8"/>
      <name val="Calibri"/>
      <family val="2"/>
      <scheme val="minor"/>
    </font>
    <font>
      <sz val="10"/>
      <color theme="0" tint="-0.499984740745262"/>
      <name val="Calibri"/>
      <family val="2"/>
      <scheme val="minor"/>
    </font>
    <font>
      <sz val="10"/>
      <color rgb="FFFF0000"/>
      <name val="Calibri"/>
      <family val="2"/>
      <scheme val="minor"/>
    </font>
    <font>
      <sz val="10"/>
      <color indexed="9"/>
      <name val="Arial"/>
      <family val="2"/>
    </font>
    <font>
      <sz val="11"/>
      <color indexed="8"/>
      <name val="Calibri"/>
      <family val="2"/>
    </font>
    <font>
      <sz val="11"/>
      <color indexed="9"/>
      <name val="Calibri"/>
      <family val="2"/>
    </font>
    <font>
      <sz val="11"/>
      <color indexed="16"/>
      <name val="Calibri"/>
      <family val="2"/>
    </font>
    <font>
      <b/>
      <sz val="10"/>
      <color rgb="FFFA7D00"/>
      <name val="Calibri"/>
      <family val="2"/>
    </font>
    <font>
      <b/>
      <sz val="11"/>
      <color indexed="53"/>
      <name val="Calibri"/>
      <family val="2"/>
    </font>
    <font>
      <b/>
      <sz val="11"/>
      <color indexed="9"/>
      <name val="Calibri"/>
      <family val="2"/>
    </font>
    <font>
      <sz val="10"/>
      <color theme="1"/>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0"/>
      <color theme="1"/>
      <name val="Arial"/>
      <family val="2"/>
    </font>
    <font>
      <sz val="11"/>
      <color theme="1"/>
      <name val="Calibri"/>
      <family val="2"/>
      <scheme val="minor"/>
    </font>
    <font>
      <b/>
      <sz val="11"/>
      <color indexed="63"/>
      <name val="Calibri"/>
      <family val="2"/>
    </font>
    <font>
      <b/>
      <sz val="10"/>
      <color indexed="8"/>
      <name val="Arial"/>
      <family val="2"/>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8"/>
      <name val="Arial"/>
      <family val="2"/>
    </font>
    <font>
      <sz val="10"/>
      <color indexed="10"/>
      <name val="Arial"/>
      <family val="2"/>
    </font>
    <font>
      <b/>
      <sz val="18"/>
      <color indexed="62"/>
      <name val="Cambria"/>
      <family val="2"/>
    </font>
    <font>
      <sz val="11"/>
      <color indexed="10"/>
      <name val="Calibri"/>
      <family val="2"/>
    </font>
    <font>
      <b/>
      <sz val="10"/>
      <color rgb="FFFF0000"/>
      <name val="Calibri"/>
      <family val="2"/>
      <scheme val="minor"/>
    </font>
    <font>
      <sz val="8"/>
      <color theme="1"/>
      <name val="Tahoma"/>
      <family val="2"/>
    </font>
    <font>
      <sz val="10"/>
      <name val="Arial"/>
      <family val="2"/>
    </font>
    <font>
      <sz val="10"/>
      <name val="Calibri"/>
      <family val="2"/>
    </font>
    <font>
      <b/>
      <sz val="10"/>
      <name val="Calibri"/>
      <family val="2"/>
    </font>
    <font>
      <b/>
      <sz val="12"/>
      <name val="Calibri"/>
      <family val="2"/>
    </font>
    <font>
      <b/>
      <sz val="10"/>
      <color indexed="8"/>
      <name val="Calibri"/>
      <family val="2"/>
    </font>
    <font>
      <sz val="10"/>
      <color indexed="10"/>
      <name val="Calibri"/>
      <family val="2"/>
    </font>
    <font>
      <sz val="10"/>
      <name val="Arial"/>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sz val="11"/>
      <color indexed="14"/>
      <name val="Calibri"/>
      <family val="2"/>
    </font>
    <font>
      <sz val="8"/>
      <color indexed="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name val="Calibri"/>
      <family val="2"/>
      <scheme val="minor"/>
    </font>
    <font>
      <vertAlign val="superscript"/>
      <sz val="8"/>
      <name val="Calibri"/>
      <family val="2"/>
      <scheme val="minor"/>
    </font>
  </fonts>
  <fills count="103">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65"/>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3"/>
        <bgColor indexed="53"/>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solid">
        <fgColor indexed="43"/>
        <bgColor indexed="64"/>
      </patternFill>
    </fill>
    <fill>
      <patternFill patternType="solid">
        <fgColor indexed="49"/>
      </patternFill>
    </fill>
    <fill>
      <patternFill patternType="solid">
        <fgColor indexed="12"/>
      </patternFill>
    </fill>
    <fill>
      <patternFill patternType="solid">
        <fgColor indexed="23"/>
      </patternFill>
    </fill>
    <fill>
      <patternFill patternType="solid">
        <fgColor indexed="26"/>
        <bgColor indexed="64"/>
      </patternFill>
    </fill>
    <fill>
      <patternFill patternType="solid">
        <fgColor indexed="9"/>
        <bgColor indexed="64"/>
      </patternFill>
    </fill>
  </fills>
  <borders count="68">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double">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18"/>
      </left>
      <right style="thin">
        <color indexed="18"/>
      </right>
      <top style="thin">
        <color indexed="18"/>
      </top>
      <bottom style="thin">
        <color indexed="1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s>
  <cellStyleXfs count="853">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17" fillId="0" borderId="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1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3" fillId="31" borderId="0" applyNumberFormat="0" applyBorder="0" applyAlignment="0" applyProtection="0"/>
    <xf numFmtId="0" fontId="23" fillId="23"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6" fillId="2" borderId="1" applyNumberFormat="0" applyAlignment="0" applyProtection="0"/>
    <xf numFmtId="0" fontId="27" fillId="34" borderId="42" applyNumberFormat="0" applyAlignment="0" applyProtection="0"/>
    <xf numFmtId="0" fontId="27" fillId="34" borderId="42" applyNumberFormat="0" applyAlignment="0" applyProtection="0"/>
    <xf numFmtId="0" fontId="27" fillId="34" borderId="42" applyNumberFormat="0" applyAlignment="0" applyProtection="0"/>
    <xf numFmtId="0" fontId="27" fillId="34" borderId="42" applyNumberFormat="0" applyAlignment="0" applyProtection="0"/>
    <xf numFmtId="0" fontId="27" fillId="34" borderId="42" applyNumberFormat="0" applyAlignment="0" applyProtection="0"/>
    <xf numFmtId="0" fontId="27" fillId="34" borderId="42" applyNumberFormat="0" applyAlignment="0" applyProtection="0"/>
    <xf numFmtId="0" fontId="28" fillId="24" borderId="43" applyNumberFormat="0" applyAlignment="0" applyProtection="0"/>
    <xf numFmtId="0" fontId="28" fillId="24" borderId="43" applyNumberFormat="0" applyAlignment="0" applyProtection="0"/>
    <xf numFmtId="0" fontId="28" fillId="24" borderId="43" applyNumberFormat="0" applyAlignment="0" applyProtection="0"/>
    <xf numFmtId="0" fontId="28" fillId="24" borderId="43" applyNumberFormat="0" applyAlignment="0" applyProtection="0"/>
    <xf numFmtId="0" fontId="28" fillId="24" borderId="43" applyNumberFormat="0" applyAlignment="0" applyProtection="0"/>
    <xf numFmtId="0" fontId="28" fillId="24" borderId="43" applyNumberFormat="0" applyAlignment="0" applyProtection="0"/>
    <xf numFmtId="43" fontId="29" fillId="0" borderId="0" applyFont="0" applyFill="0" applyBorder="0" applyAlignment="0" applyProtection="0"/>
    <xf numFmtId="43" fontId="29" fillId="0" borderId="0" applyFont="0" applyFill="0" applyBorder="0" applyAlignment="0" applyProtection="0"/>
    <xf numFmtId="179" fontId="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3" fillId="0" borderId="44" applyNumberFormat="0" applyFill="0" applyAlignment="0" applyProtection="0"/>
    <xf numFmtId="0" fontId="33" fillId="0" borderId="44" applyNumberFormat="0" applyFill="0" applyAlignment="0" applyProtection="0"/>
    <xf numFmtId="0" fontId="33" fillId="0" borderId="44" applyNumberFormat="0" applyFill="0" applyAlignment="0" applyProtection="0"/>
    <xf numFmtId="0" fontId="33" fillId="0" borderId="44" applyNumberFormat="0" applyFill="0" applyAlignment="0" applyProtection="0"/>
    <xf numFmtId="0" fontId="33" fillId="0" borderId="44" applyNumberFormat="0" applyFill="0" applyAlignment="0" applyProtection="0"/>
    <xf numFmtId="0" fontId="33" fillId="0" borderId="44" applyNumberFormat="0" applyFill="0" applyAlignment="0" applyProtection="0"/>
    <xf numFmtId="0" fontId="34" fillId="0" borderId="45" applyNumberFormat="0" applyFill="0" applyAlignment="0" applyProtection="0"/>
    <xf numFmtId="0" fontId="34" fillId="0" borderId="45" applyNumberFormat="0" applyFill="0" applyAlignment="0" applyProtection="0"/>
    <xf numFmtId="0" fontId="34" fillId="0" borderId="45" applyNumberFormat="0" applyFill="0" applyAlignment="0" applyProtection="0"/>
    <xf numFmtId="0" fontId="34" fillId="0" borderId="45" applyNumberFormat="0" applyFill="0" applyAlignment="0" applyProtection="0"/>
    <xf numFmtId="0" fontId="34" fillId="0" borderId="45" applyNumberFormat="0" applyFill="0" applyAlignment="0" applyProtection="0"/>
    <xf numFmtId="0" fontId="34" fillId="0" borderId="45"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2" borderId="42" applyNumberFormat="0" applyAlignment="0" applyProtection="0"/>
    <xf numFmtId="0" fontId="36" fillId="32" borderId="42" applyNumberFormat="0" applyAlignment="0" applyProtection="0"/>
    <xf numFmtId="0" fontId="36" fillId="32" borderId="42" applyNumberFormat="0" applyAlignment="0" applyProtection="0"/>
    <xf numFmtId="0" fontId="36" fillId="32" borderId="42" applyNumberFormat="0" applyAlignment="0" applyProtection="0"/>
    <xf numFmtId="0" fontId="36" fillId="32" borderId="42" applyNumberFormat="0" applyAlignment="0" applyProtection="0"/>
    <xf numFmtId="0" fontId="36" fillId="32" borderId="42" applyNumberFormat="0" applyAlignment="0" applyProtection="0"/>
    <xf numFmtId="0" fontId="37" fillId="0" borderId="47" applyNumberFormat="0" applyFill="0" applyAlignment="0" applyProtection="0"/>
    <xf numFmtId="0" fontId="37" fillId="0" borderId="47" applyNumberFormat="0" applyFill="0" applyAlignment="0" applyProtection="0"/>
    <xf numFmtId="0" fontId="37" fillId="0" borderId="47" applyNumberFormat="0" applyFill="0" applyAlignment="0" applyProtection="0"/>
    <xf numFmtId="0" fontId="37" fillId="0" borderId="47" applyNumberFormat="0" applyFill="0" applyAlignment="0" applyProtection="0"/>
    <xf numFmtId="0" fontId="37" fillId="0" borderId="47" applyNumberFormat="0" applyFill="0" applyAlignment="0" applyProtection="0"/>
    <xf numFmtId="0" fontId="37" fillId="0" borderId="47" applyNumberFormat="0" applyFill="0" applyAlignment="0" applyProtection="0"/>
    <xf numFmtId="0" fontId="38" fillId="39" borderId="0" applyNumberFormat="0" applyBorder="0" applyAlignment="0" applyProtection="0"/>
    <xf numFmtId="0" fontId="38" fillId="32" borderId="0" applyNumberFormat="0" applyBorder="0" applyAlignment="0" applyProtection="0"/>
    <xf numFmtId="0" fontId="38" fillId="39"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 fillId="0" borderId="0"/>
    <xf numFmtId="0" fontId="29" fillId="0" borderId="0"/>
    <xf numFmtId="0" fontId="29" fillId="0" borderId="0"/>
    <xf numFmtId="0" fontId="39" fillId="0" borderId="0"/>
    <xf numFmtId="0" fontId="29" fillId="0" borderId="0"/>
    <xf numFmtId="0" fontId="29" fillId="0" borderId="0"/>
    <xf numFmtId="0" fontId="2" fillId="0" borderId="0"/>
    <xf numFmtId="0" fontId="2" fillId="0" borderId="0"/>
    <xf numFmtId="0" fontId="2" fillId="0" borderId="0"/>
    <xf numFmtId="0" fontId="2" fillId="0" borderId="0"/>
    <xf numFmtId="0" fontId="40" fillId="0" borderId="0"/>
    <xf numFmtId="0" fontId="2" fillId="0" borderId="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41" fillId="34" borderId="49" applyNumberFormat="0" applyAlignment="0" applyProtection="0"/>
    <xf numFmtId="0" fontId="41" fillId="34" borderId="49" applyNumberFormat="0" applyAlignment="0" applyProtection="0"/>
    <xf numFmtId="0" fontId="41" fillId="34" borderId="49" applyNumberFormat="0" applyAlignment="0" applyProtection="0"/>
    <xf numFmtId="0" fontId="41" fillId="34" borderId="49" applyNumberFormat="0" applyAlignment="0" applyProtection="0"/>
    <xf numFmtId="0" fontId="41" fillId="34" borderId="49" applyNumberFormat="0" applyAlignment="0" applyProtection="0"/>
    <xf numFmtId="0" fontId="41" fillId="34" borderId="4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42" fillId="39" borderId="50" applyNumberFormat="0" applyProtection="0">
      <alignment vertical="center"/>
    </xf>
    <xf numFmtId="4" fontId="43" fillId="39" borderId="50" applyNumberFormat="0" applyProtection="0">
      <alignment vertical="center"/>
    </xf>
    <xf numFmtId="4" fontId="42" fillId="39" borderId="50" applyNumberFormat="0" applyProtection="0">
      <alignment horizontal="left" vertical="center" indent="1"/>
    </xf>
    <xf numFmtId="0" fontId="42" fillId="39" borderId="50" applyNumberFormat="0" applyProtection="0">
      <alignment horizontal="left" vertical="top" indent="1"/>
    </xf>
    <xf numFmtId="4" fontId="42" fillId="8" borderId="0" applyNumberFormat="0" applyProtection="0">
      <alignment horizontal="left" vertical="center" indent="1"/>
    </xf>
    <xf numFmtId="4" fontId="17" fillId="13" borderId="50" applyNumberFormat="0" applyProtection="0">
      <alignment horizontal="right" vertical="center"/>
    </xf>
    <xf numFmtId="4" fontId="17" fillId="13" borderId="50" applyNumberFormat="0" applyProtection="0">
      <alignment horizontal="right" vertical="center"/>
    </xf>
    <xf numFmtId="4" fontId="17" fillId="9" borderId="50" applyNumberFormat="0" applyProtection="0">
      <alignment horizontal="right" vertical="center"/>
    </xf>
    <xf numFmtId="4" fontId="17" fillId="9" borderId="50" applyNumberFormat="0" applyProtection="0">
      <alignment horizontal="right" vertical="center"/>
    </xf>
    <xf numFmtId="4" fontId="17" fillId="40" borderId="50" applyNumberFormat="0" applyProtection="0">
      <alignment horizontal="right" vertical="center"/>
    </xf>
    <xf numFmtId="4" fontId="17" fillId="40" borderId="50" applyNumberFormat="0" applyProtection="0">
      <alignment horizontal="right" vertical="center"/>
    </xf>
    <xf numFmtId="4" fontId="17" fillId="41" borderId="50" applyNumberFormat="0" applyProtection="0">
      <alignment horizontal="right" vertical="center"/>
    </xf>
    <xf numFmtId="4" fontId="17" fillId="41" borderId="50" applyNumberFormat="0" applyProtection="0">
      <alignment horizontal="right" vertical="center"/>
    </xf>
    <xf numFmtId="4" fontId="17" fillId="42" borderId="50" applyNumberFormat="0" applyProtection="0">
      <alignment horizontal="right" vertical="center"/>
    </xf>
    <xf numFmtId="4" fontId="17" fillId="42" borderId="50" applyNumberFormat="0" applyProtection="0">
      <alignment horizontal="right" vertical="center"/>
    </xf>
    <xf numFmtId="4" fontId="17" fillId="43" borderId="50" applyNumberFormat="0" applyProtection="0">
      <alignment horizontal="right" vertical="center"/>
    </xf>
    <xf numFmtId="4" fontId="17" fillId="43" borderId="50" applyNumberFormat="0" applyProtection="0">
      <alignment horizontal="right" vertical="center"/>
    </xf>
    <xf numFmtId="4" fontId="17" fillId="15" borderId="50" applyNumberFormat="0" applyProtection="0">
      <alignment horizontal="right" vertical="center"/>
    </xf>
    <xf numFmtId="4" fontId="17" fillId="15" borderId="50" applyNumberFormat="0" applyProtection="0">
      <alignment horizontal="right" vertical="center"/>
    </xf>
    <xf numFmtId="4" fontId="17" fillId="44" borderId="50" applyNumberFormat="0" applyProtection="0">
      <alignment horizontal="right" vertical="center"/>
    </xf>
    <xf numFmtId="4" fontId="17" fillId="44" borderId="50" applyNumberFormat="0" applyProtection="0">
      <alignment horizontal="right" vertical="center"/>
    </xf>
    <xf numFmtId="4" fontId="17" fillId="45" borderId="50" applyNumberFormat="0" applyProtection="0">
      <alignment horizontal="right" vertical="center"/>
    </xf>
    <xf numFmtId="4" fontId="17" fillId="45" borderId="50" applyNumberFormat="0" applyProtection="0">
      <alignment horizontal="right" vertical="center"/>
    </xf>
    <xf numFmtId="4" fontId="42" fillId="46" borderId="51" applyNumberFormat="0" applyProtection="0">
      <alignment horizontal="left" vertical="center" indent="1"/>
    </xf>
    <xf numFmtId="4" fontId="17" fillId="47" borderId="0" applyNumberFormat="0" applyProtection="0">
      <alignment horizontal="left" vertical="center" indent="1"/>
    </xf>
    <xf numFmtId="4" fontId="17" fillId="47" borderId="0" applyNumberFormat="0" applyProtection="0">
      <alignment horizontal="left" vertical="center" indent="1"/>
    </xf>
    <xf numFmtId="4" fontId="44" fillId="14" borderId="0" applyNumberFormat="0" applyProtection="0">
      <alignment horizontal="left" vertical="center" indent="1"/>
    </xf>
    <xf numFmtId="4" fontId="44" fillId="14" borderId="0" applyNumberFormat="0" applyProtection="0">
      <alignment horizontal="left" vertical="center" indent="1"/>
    </xf>
    <xf numFmtId="4" fontId="44" fillId="14" borderId="0" applyNumberFormat="0" applyProtection="0">
      <alignment horizontal="left" vertical="center" indent="1"/>
    </xf>
    <xf numFmtId="4" fontId="17" fillId="8" borderId="50" applyNumberFormat="0" applyProtection="0">
      <alignment horizontal="right" vertical="center"/>
    </xf>
    <xf numFmtId="4" fontId="17" fillId="8" borderId="50" applyNumberFormat="0" applyProtection="0">
      <alignment horizontal="right" vertical="center"/>
    </xf>
    <xf numFmtId="4" fontId="17" fillId="47" borderId="0" applyNumberFormat="0" applyProtection="0">
      <alignment horizontal="left" vertical="center" indent="1"/>
    </xf>
    <xf numFmtId="4" fontId="17" fillId="47" borderId="0" applyNumberFormat="0" applyProtection="0">
      <alignment horizontal="left" vertical="center" indent="1"/>
    </xf>
    <xf numFmtId="4" fontId="17" fillId="8" borderId="0" applyNumberFormat="0" applyProtection="0">
      <alignment horizontal="left" vertical="center" indent="1"/>
    </xf>
    <xf numFmtId="4" fontId="17" fillId="8" borderId="0" applyNumberFormat="0" applyProtection="0">
      <alignment horizontal="left" vertical="center" indent="1"/>
    </xf>
    <xf numFmtId="0" fontId="2" fillId="14" borderId="50" applyNumberFormat="0" applyProtection="0">
      <alignment horizontal="left" vertical="center" indent="1"/>
    </xf>
    <xf numFmtId="0" fontId="2" fillId="14" borderId="50" applyNumberFormat="0" applyProtection="0">
      <alignment horizontal="left" vertical="center" indent="1"/>
    </xf>
    <xf numFmtId="0" fontId="2" fillId="14" borderId="50" applyNumberFormat="0" applyProtection="0">
      <alignment horizontal="left" vertical="center" indent="1"/>
    </xf>
    <xf numFmtId="0" fontId="2" fillId="14" borderId="50" applyNumberFormat="0" applyProtection="0">
      <alignment horizontal="left" vertical="center" indent="1"/>
    </xf>
    <xf numFmtId="0" fontId="2" fillId="14" borderId="50" applyNumberFormat="0" applyProtection="0">
      <alignment horizontal="left" vertical="center" indent="1"/>
    </xf>
    <xf numFmtId="0" fontId="2" fillId="14" borderId="50" applyNumberFormat="0" applyProtection="0">
      <alignment horizontal="left" vertical="top" indent="1"/>
    </xf>
    <xf numFmtId="0" fontId="2" fillId="14" borderId="50" applyNumberFormat="0" applyProtection="0">
      <alignment horizontal="left" vertical="top" indent="1"/>
    </xf>
    <xf numFmtId="0" fontId="2" fillId="14" borderId="50" applyNumberFormat="0" applyProtection="0">
      <alignment horizontal="left" vertical="top" indent="1"/>
    </xf>
    <xf numFmtId="0" fontId="2" fillId="14" borderId="50" applyNumberFormat="0" applyProtection="0">
      <alignment horizontal="left" vertical="top" indent="1"/>
    </xf>
    <xf numFmtId="0" fontId="2" fillId="14" borderId="50" applyNumberFormat="0" applyProtection="0">
      <alignment horizontal="left" vertical="top" indent="1"/>
    </xf>
    <xf numFmtId="0" fontId="2" fillId="8" borderId="50" applyNumberFormat="0" applyProtection="0">
      <alignment horizontal="left" vertical="center" indent="1"/>
    </xf>
    <xf numFmtId="0" fontId="2" fillId="8" borderId="50" applyNumberFormat="0" applyProtection="0">
      <alignment horizontal="left" vertical="center" indent="1"/>
    </xf>
    <xf numFmtId="0" fontId="2" fillId="8" borderId="50" applyNumberFormat="0" applyProtection="0">
      <alignment horizontal="left" vertical="center" indent="1"/>
    </xf>
    <xf numFmtId="0" fontId="2" fillId="8" borderId="50" applyNumberFormat="0" applyProtection="0">
      <alignment horizontal="left" vertical="center" indent="1"/>
    </xf>
    <xf numFmtId="0" fontId="2" fillId="8" borderId="50" applyNumberFormat="0" applyProtection="0">
      <alignment horizontal="left" vertical="center" indent="1"/>
    </xf>
    <xf numFmtId="0" fontId="2" fillId="8" borderId="50" applyNumberFormat="0" applyProtection="0">
      <alignment horizontal="left" vertical="top" indent="1"/>
    </xf>
    <xf numFmtId="0" fontId="2" fillId="8" borderId="50" applyNumberFormat="0" applyProtection="0">
      <alignment horizontal="left" vertical="top" indent="1"/>
    </xf>
    <xf numFmtId="0" fontId="2" fillId="8" borderId="50" applyNumberFormat="0" applyProtection="0">
      <alignment horizontal="left" vertical="top" indent="1"/>
    </xf>
    <xf numFmtId="0" fontId="2" fillId="8" borderId="50" applyNumberFormat="0" applyProtection="0">
      <alignment horizontal="left" vertical="top" indent="1"/>
    </xf>
    <xf numFmtId="0" fontId="2" fillId="8" borderId="50" applyNumberFormat="0" applyProtection="0">
      <alignment horizontal="left" vertical="top" indent="1"/>
    </xf>
    <xf numFmtId="0" fontId="2" fillId="12" borderId="50" applyNumberFormat="0" applyProtection="0">
      <alignment horizontal="left" vertical="center" indent="1"/>
    </xf>
    <xf numFmtId="0" fontId="2" fillId="12" borderId="50" applyNumberFormat="0" applyProtection="0">
      <alignment horizontal="left" vertical="center" indent="1"/>
    </xf>
    <xf numFmtId="0" fontId="2" fillId="12" borderId="50" applyNumberFormat="0" applyProtection="0">
      <alignment horizontal="left" vertical="center" indent="1"/>
    </xf>
    <xf numFmtId="0" fontId="2" fillId="12" borderId="50" applyNumberFormat="0" applyProtection="0">
      <alignment horizontal="left" vertical="center" indent="1"/>
    </xf>
    <xf numFmtId="0" fontId="2" fillId="12" borderId="50" applyNumberFormat="0" applyProtection="0">
      <alignment horizontal="left" vertical="center" indent="1"/>
    </xf>
    <xf numFmtId="0" fontId="2" fillId="12" borderId="50" applyNumberFormat="0" applyProtection="0">
      <alignment horizontal="left" vertical="top" indent="1"/>
    </xf>
    <xf numFmtId="0" fontId="2" fillId="12" borderId="50" applyNumberFormat="0" applyProtection="0">
      <alignment horizontal="left" vertical="top" indent="1"/>
    </xf>
    <xf numFmtId="0" fontId="2" fillId="12" borderId="50" applyNumberFormat="0" applyProtection="0">
      <alignment horizontal="left" vertical="top" indent="1"/>
    </xf>
    <xf numFmtId="0" fontId="2" fillId="12" borderId="50" applyNumberFormat="0" applyProtection="0">
      <alignment horizontal="left" vertical="top" indent="1"/>
    </xf>
    <xf numFmtId="0" fontId="2" fillId="12" borderId="50" applyNumberFormat="0" applyProtection="0">
      <alignment horizontal="left" vertical="top" indent="1"/>
    </xf>
    <xf numFmtId="0" fontId="2" fillId="47" borderId="50" applyNumberFormat="0" applyProtection="0">
      <alignment horizontal="left" vertical="center" indent="1"/>
    </xf>
    <xf numFmtId="0" fontId="2" fillId="47" borderId="50" applyNumberFormat="0" applyProtection="0">
      <alignment horizontal="left" vertical="center" indent="1"/>
    </xf>
    <xf numFmtId="0" fontId="2" fillId="47" borderId="50" applyNumberFormat="0" applyProtection="0">
      <alignment horizontal="left" vertical="center" indent="1"/>
    </xf>
    <xf numFmtId="0" fontId="2" fillId="47" borderId="50" applyNumberFormat="0" applyProtection="0">
      <alignment horizontal="left" vertical="center" indent="1"/>
    </xf>
    <xf numFmtId="0" fontId="2" fillId="47" borderId="50" applyNumberFormat="0" applyProtection="0">
      <alignment horizontal="left" vertical="center" indent="1"/>
    </xf>
    <xf numFmtId="0" fontId="2" fillId="47" borderId="50" applyNumberFormat="0" applyProtection="0">
      <alignment horizontal="left" vertical="top" indent="1"/>
    </xf>
    <xf numFmtId="0" fontId="2" fillId="47" borderId="50" applyNumberFormat="0" applyProtection="0">
      <alignment horizontal="left" vertical="top" indent="1"/>
    </xf>
    <xf numFmtId="0" fontId="2" fillId="47" borderId="50" applyNumberFormat="0" applyProtection="0">
      <alignment horizontal="left" vertical="top" indent="1"/>
    </xf>
    <xf numFmtId="0" fontId="2" fillId="47" borderId="50" applyNumberFormat="0" applyProtection="0">
      <alignment horizontal="left" vertical="top" indent="1"/>
    </xf>
    <xf numFmtId="0" fontId="2" fillId="47" borderId="50" applyNumberFormat="0" applyProtection="0">
      <alignment horizontal="left" vertical="top" indent="1"/>
    </xf>
    <xf numFmtId="0" fontId="2" fillId="11" borderId="28" applyNumberFormat="0">
      <protection locked="0"/>
    </xf>
    <xf numFmtId="0" fontId="2" fillId="11" borderId="28" applyNumberFormat="0">
      <protection locked="0"/>
    </xf>
    <xf numFmtId="0" fontId="2" fillId="11" borderId="28" applyNumberFormat="0">
      <protection locked="0"/>
    </xf>
    <xf numFmtId="0" fontId="2" fillId="11" borderId="28" applyNumberFormat="0">
      <protection locked="0"/>
    </xf>
    <xf numFmtId="0" fontId="2" fillId="11" borderId="28" applyNumberFormat="0">
      <protection locked="0"/>
    </xf>
    <xf numFmtId="0" fontId="45" fillId="14" borderId="52" applyBorder="0"/>
    <xf numFmtId="4" fontId="17" fillId="10" borderId="50" applyNumberFormat="0" applyProtection="0">
      <alignment vertical="center"/>
    </xf>
    <xf numFmtId="4" fontId="17" fillId="10" borderId="50" applyNumberFormat="0" applyProtection="0">
      <alignment vertical="center"/>
    </xf>
    <xf numFmtId="4" fontId="46" fillId="10" borderId="50" applyNumberFormat="0" applyProtection="0">
      <alignment vertical="center"/>
    </xf>
    <xf numFmtId="4" fontId="17" fillId="10" borderId="50" applyNumberFormat="0" applyProtection="0">
      <alignment horizontal="left" vertical="center" indent="1"/>
    </xf>
    <xf numFmtId="4" fontId="17" fillId="10" borderId="50" applyNumberFormat="0" applyProtection="0">
      <alignment horizontal="left" vertical="center" indent="1"/>
    </xf>
    <xf numFmtId="0" fontId="17" fillId="10" borderId="50" applyNumberFormat="0" applyProtection="0">
      <alignment horizontal="left" vertical="top" indent="1"/>
    </xf>
    <xf numFmtId="0" fontId="17" fillId="10" borderId="50" applyNumberFormat="0" applyProtection="0">
      <alignment horizontal="left" vertical="top" indent="1"/>
    </xf>
    <xf numFmtId="4" fontId="17" fillId="47" borderId="50" applyNumberFormat="0" applyProtection="0">
      <alignment horizontal="right" vertical="center"/>
    </xf>
    <xf numFmtId="4" fontId="17" fillId="47" borderId="50" applyNumberFormat="0" applyProtection="0">
      <alignment horizontal="right" vertical="center"/>
    </xf>
    <xf numFmtId="4" fontId="46" fillId="47" borderId="50" applyNumberFormat="0" applyProtection="0">
      <alignment horizontal="right" vertical="center"/>
    </xf>
    <xf numFmtId="4" fontId="17" fillId="8" borderId="50" applyNumberFormat="0" applyProtection="0">
      <alignment horizontal="left" vertical="center" indent="1"/>
    </xf>
    <xf numFmtId="4" fontId="17" fillId="8" borderId="50" applyNumberFormat="0" applyProtection="0">
      <alignment horizontal="left" vertical="center" indent="1"/>
    </xf>
    <xf numFmtId="0" fontId="17" fillId="8" borderId="50" applyNumberFormat="0" applyProtection="0">
      <alignment horizontal="left" vertical="top" indent="1"/>
    </xf>
    <xf numFmtId="0" fontId="17" fillId="8" borderId="50" applyNumberFormat="0" applyProtection="0">
      <alignment horizontal="left" vertical="top" indent="1"/>
    </xf>
    <xf numFmtId="4" fontId="47" fillId="48" borderId="0" applyNumberFormat="0" applyProtection="0">
      <alignment horizontal="left" vertical="center" indent="1"/>
    </xf>
    <xf numFmtId="4" fontId="47" fillId="48" borderId="0" applyNumberFormat="0" applyProtection="0">
      <alignment horizontal="left" vertical="center" indent="1"/>
    </xf>
    <xf numFmtId="4" fontId="47" fillId="48" borderId="0" applyNumberFormat="0" applyProtection="0">
      <alignment horizontal="left" vertical="center" indent="1"/>
    </xf>
    <xf numFmtId="0" fontId="48" fillId="49" borderId="28"/>
    <xf numFmtId="4" fontId="49" fillId="47" borderId="50" applyNumberFormat="0" applyProtection="0">
      <alignment horizontal="right" vertical="center"/>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30" fillId="0" borderId="53"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53" fillId="0" borderId="0"/>
    <xf numFmtId="0" fontId="2" fillId="0" borderId="0"/>
    <xf numFmtId="0" fontId="54" fillId="0" borderId="0"/>
    <xf numFmtId="44" fontId="60" fillId="0" borderId="0" applyFont="0" applyFill="0" applyBorder="0" applyAlignment="0" applyProtection="0"/>
    <xf numFmtId="0" fontId="61" fillId="0" borderId="0" applyNumberFormat="0" applyFill="0" applyBorder="0" applyAlignment="0" applyProtection="0"/>
    <xf numFmtId="0" fontId="1" fillId="0" borderId="0"/>
    <xf numFmtId="0" fontId="48" fillId="83" borderId="0"/>
    <xf numFmtId="0" fontId="23" fillId="84" borderId="0" applyNumberFormat="0" applyBorder="0" applyAlignment="0" applyProtection="0"/>
    <xf numFmtId="0" fontId="23" fillId="28" borderId="0" applyNumberFormat="0" applyBorder="0" applyAlignment="0" applyProtection="0"/>
    <xf numFmtId="0" fontId="24" fillId="85" borderId="0" applyNumberFormat="0" applyBorder="0" applyAlignment="0" applyProtection="0"/>
    <xf numFmtId="0" fontId="23" fillId="86" borderId="0" applyNumberFormat="0" applyBorder="0" applyAlignment="0" applyProtection="0"/>
    <xf numFmtId="0" fontId="23" fillId="27" borderId="0" applyNumberFormat="0" applyBorder="0" applyAlignment="0" applyProtection="0"/>
    <xf numFmtId="0" fontId="24" fillId="23" borderId="0" applyNumberFormat="0" applyBorder="0" applyAlignment="0" applyProtection="0"/>
    <xf numFmtId="0" fontId="24" fillId="87" borderId="0" applyNumberFormat="0" applyBorder="0" applyAlignment="0" applyProtection="0"/>
    <xf numFmtId="0" fontId="23" fillId="88" borderId="0" applyNumberFormat="0" applyBorder="0" applyAlignment="0" applyProtection="0"/>
    <xf numFmtId="0" fontId="23" fillId="89" borderId="0" applyNumberFormat="0" applyBorder="0" applyAlignment="0" applyProtection="0"/>
    <xf numFmtId="0" fontId="24" fillId="90" borderId="0" applyNumberFormat="0" applyBorder="0" applyAlignment="0" applyProtection="0"/>
    <xf numFmtId="0" fontId="24" fillId="91" borderId="0" applyNumberFormat="0" applyBorder="0" applyAlignment="0" applyProtection="0"/>
    <xf numFmtId="0" fontId="23" fillId="86" borderId="0" applyNumberFormat="0" applyBorder="0" applyAlignment="0" applyProtection="0"/>
    <xf numFmtId="0" fontId="23" fillId="24" borderId="0" applyNumberFormat="0" applyBorder="0" applyAlignment="0" applyProtection="0"/>
    <xf numFmtId="0" fontId="24" fillId="27" borderId="0" applyNumberFormat="0" applyBorder="0" applyAlignment="0" applyProtection="0"/>
    <xf numFmtId="0" fontId="24" fillId="85" borderId="0" applyNumberFormat="0" applyBorder="0" applyAlignment="0" applyProtection="0"/>
    <xf numFmtId="0" fontId="23" fillId="26" borderId="0" applyNumberFormat="0" applyBorder="0" applyAlignment="0" applyProtection="0"/>
    <xf numFmtId="0" fontId="24" fillId="85" borderId="0" applyNumberFormat="0" applyBorder="0" applyAlignment="0" applyProtection="0"/>
    <xf numFmtId="0" fontId="24" fillId="92" borderId="0" applyNumberFormat="0" applyBorder="0" applyAlignment="0" applyProtection="0"/>
    <xf numFmtId="0" fontId="23" fillId="32" borderId="0" applyNumberFormat="0" applyBorder="0" applyAlignment="0" applyProtection="0"/>
    <xf numFmtId="0" fontId="24" fillId="93" borderId="0" applyNumberFormat="0" applyBorder="0" applyAlignment="0" applyProtection="0"/>
    <xf numFmtId="0" fontId="81" fillId="31" borderId="0" applyNumberFormat="0" applyBorder="0" applyAlignment="0" applyProtection="0"/>
    <xf numFmtId="0" fontId="82" fillId="94" borderId="62" applyNumberFormat="0" applyAlignment="0" applyProtection="0"/>
    <xf numFmtId="0" fontId="28" fillId="91" borderId="43" applyNumberFormat="0" applyAlignment="0" applyProtection="0"/>
    <xf numFmtId="0" fontId="30" fillId="95" borderId="0" applyNumberFormat="0" applyBorder="0" applyAlignment="0" applyProtection="0"/>
    <xf numFmtId="0" fontId="30" fillId="96" borderId="0" applyNumberFormat="0" applyBorder="0" applyAlignment="0" applyProtection="0"/>
    <xf numFmtId="0" fontId="23" fillId="89" borderId="0" applyNumberFormat="0" applyBorder="0" applyAlignment="0" applyProtection="0"/>
    <xf numFmtId="0" fontId="34" fillId="0" borderId="63" applyNumberFormat="0" applyFill="0" applyAlignment="0" applyProtection="0"/>
    <xf numFmtId="0" fontId="35" fillId="0" borderId="64" applyNumberFormat="0" applyFill="0" applyAlignment="0" applyProtection="0"/>
    <xf numFmtId="0" fontId="36" fillId="32" borderId="62" applyNumberFormat="0" applyAlignment="0" applyProtection="0"/>
    <xf numFmtId="0" fontId="32" fillId="0" borderId="65" applyNumberFormat="0" applyFill="0" applyAlignment="0" applyProtection="0"/>
    <xf numFmtId="0" fontId="32" fillId="32" borderId="0" applyNumberFormat="0" applyBorder="0" applyAlignment="0" applyProtection="0"/>
    <xf numFmtId="0" fontId="48" fillId="31" borderId="62" applyNumberFormat="0" applyFont="0" applyAlignment="0" applyProtection="0"/>
    <xf numFmtId="0" fontId="41" fillId="94" borderId="49" applyNumberFormat="0" applyAlignment="0" applyProtection="0"/>
    <xf numFmtId="4" fontId="48" fillId="39" borderId="62" applyNumberFormat="0" applyProtection="0">
      <alignment vertical="center"/>
    </xf>
    <xf numFmtId="4" fontId="84" fillId="97" borderId="62" applyNumberFormat="0" applyProtection="0">
      <alignment vertical="center"/>
    </xf>
    <xf numFmtId="4" fontId="48" fillId="97" borderId="62" applyNumberFormat="0" applyProtection="0">
      <alignment horizontal="left" vertical="center" indent="1"/>
    </xf>
    <xf numFmtId="0" fontId="78" fillId="39" borderId="50" applyNumberFormat="0" applyProtection="0">
      <alignment horizontal="left" vertical="top" indent="1"/>
    </xf>
    <xf numFmtId="4" fontId="48" fillId="98" borderId="62" applyNumberFormat="0" applyProtection="0">
      <alignment horizontal="left" vertical="center" indent="1"/>
    </xf>
    <xf numFmtId="4" fontId="48" fillId="13" borderId="62" applyNumberFormat="0" applyProtection="0">
      <alignment horizontal="right" vertical="center"/>
    </xf>
    <xf numFmtId="4" fontId="48" fillId="99" borderId="62" applyNumberFormat="0" applyProtection="0">
      <alignment horizontal="right" vertical="center"/>
    </xf>
    <xf numFmtId="4" fontId="48" fillId="40" borderId="66" applyNumberFormat="0" applyProtection="0">
      <alignment horizontal="right" vertical="center"/>
    </xf>
    <xf numFmtId="4" fontId="48" fillId="41" borderId="62" applyNumberFormat="0" applyProtection="0">
      <alignment horizontal="right" vertical="center"/>
    </xf>
    <xf numFmtId="4" fontId="48" fillId="42" borderId="62" applyNumberFormat="0" applyProtection="0">
      <alignment horizontal="right" vertical="center"/>
    </xf>
    <xf numFmtId="4" fontId="48" fillId="43" borderId="62" applyNumberFormat="0" applyProtection="0">
      <alignment horizontal="right" vertical="center"/>
    </xf>
    <xf numFmtId="4" fontId="48" fillId="15" borderId="62" applyNumberFormat="0" applyProtection="0">
      <alignment horizontal="right" vertical="center"/>
    </xf>
    <xf numFmtId="4" fontId="48" fillId="44" borderId="62" applyNumberFormat="0" applyProtection="0">
      <alignment horizontal="right" vertical="center"/>
    </xf>
    <xf numFmtId="4" fontId="48" fillId="45" borderId="62" applyNumberFormat="0" applyProtection="0">
      <alignment horizontal="right" vertical="center"/>
    </xf>
    <xf numFmtId="4" fontId="48" fillId="46" borderId="66" applyNumberFormat="0" applyProtection="0">
      <alignment horizontal="left" vertical="center" indent="1"/>
    </xf>
    <xf numFmtId="4" fontId="2" fillId="14" borderId="66" applyNumberFormat="0" applyProtection="0">
      <alignment horizontal="left" vertical="center" indent="1"/>
    </xf>
    <xf numFmtId="4" fontId="2" fillId="14" borderId="66" applyNumberFormat="0" applyProtection="0">
      <alignment horizontal="left" vertical="center" indent="1"/>
    </xf>
    <xf numFmtId="4" fontId="48" fillId="8" borderId="62" applyNumberFormat="0" applyProtection="0">
      <alignment horizontal="right" vertical="center"/>
    </xf>
    <xf numFmtId="4" fontId="48" fillId="47" borderId="66" applyNumberFormat="0" applyProtection="0">
      <alignment horizontal="left" vertical="center" indent="1"/>
    </xf>
    <xf numFmtId="4" fontId="48" fillId="8" borderId="66" applyNumberFormat="0" applyProtection="0">
      <alignment horizontal="left" vertical="center" indent="1"/>
    </xf>
    <xf numFmtId="0" fontId="48" fillId="16" borderId="62" applyNumberFormat="0" applyProtection="0">
      <alignment horizontal="left" vertical="center" indent="1"/>
    </xf>
    <xf numFmtId="0" fontId="48" fillId="14" borderId="50" applyNumberFormat="0" applyProtection="0">
      <alignment horizontal="left" vertical="top" indent="1"/>
    </xf>
    <xf numFmtId="0" fontId="48" fillId="100" borderId="62" applyNumberFormat="0" applyProtection="0">
      <alignment horizontal="left" vertical="center" indent="1"/>
    </xf>
    <xf numFmtId="0" fontId="48" fillId="8" borderId="50" applyNumberFormat="0" applyProtection="0">
      <alignment horizontal="left" vertical="top" indent="1"/>
    </xf>
    <xf numFmtId="0" fontId="48" fillId="12" borderId="62" applyNumberFormat="0" applyProtection="0">
      <alignment horizontal="left" vertical="center" indent="1"/>
    </xf>
    <xf numFmtId="0" fontId="48" fillId="12" borderId="50" applyNumberFormat="0" applyProtection="0">
      <alignment horizontal="left" vertical="top" indent="1"/>
    </xf>
    <xf numFmtId="0" fontId="48" fillId="47" borderId="62" applyNumberFormat="0" applyProtection="0">
      <alignment horizontal="left" vertical="center" indent="1"/>
    </xf>
    <xf numFmtId="0" fontId="48" fillId="47" borderId="50" applyNumberFormat="0" applyProtection="0">
      <alignment horizontal="left" vertical="top" indent="1"/>
    </xf>
    <xf numFmtId="0" fontId="48" fillId="11" borderId="67" applyNumberFormat="0">
      <protection locked="0"/>
    </xf>
    <xf numFmtId="4" fontId="77" fillId="10" borderId="50" applyNumberFormat="0" applyProtection="0">
      <alignment vertical="center"/>
    </xf>
    <xf numFmtId="4" fontId="84" fillId="101" borderId="28" applyNumberFormat="0" applyProtection="0">
      <alignment vertical="center"/>
    </xf>
    <xf numFmtId="4" fontId="77" fillId="16" borderId="50" applyNumberFormat="0" applyProtection="0">
      <alignment horizontal="left" vertical="center" indent="1"/>
    </xf>
    <xf numFmtId="0" fontId="77" fillId="10" borderId="50" applyNumberFormat="0" applyProtection="0">
      <alignment horizontal="left" vertical="top" indent="1"/>
    </xf>
    <xf numFmtId="4" fontId="48" fillId="0" borderId="62" applyNumberFormat="0" applyProtection="0">
      <alignment horizontal="right" vertical="center"/>
    </xf>
    <xf numFmtId="4" fontId="84" fillId="102" borderId="62" applyNumberFormat="0" applyProtection="0">
      <alignment horizontal="right" vertical="center"/>
    </xf>
    <xf numFmtId="4" fontId="48" fillId="98" borderId="62" applyNumberFormat="0" applyProtection="0">
      <alignment horizontal="left" vertical="center" indent="1"/>
    </xf>
    <xf numFmtId="0" fontId="77" fillId="8" borderId="50" applyNumberFormat="0" applyProtection="0">
      <alignment horizontal="left" vertical="top" indent="1"/>
    </xf>
    <xf numFmtId="4" fontId="79" fillId="48" borderId="66" applyNumberFormat="0" applyProtection="0">
      <alignment horizontal="left" vertical="center" indent="1"/>
    </xf>
    <xf numFmtId="4" fontId="80" fillId="11" borderId="62" applyNumberFormat="0" applyProtection="0">
      <alignment horizontal="right" vertical="center"/>
    </xf>
    <xf numFmtId="0" fontId="83" fillId="0" borderId="0" applyNumberFormat="0" applyFill="0" applyBorder="0" applyAlignment="0" applyProtection="0"/>
    <xf numFmtId="0" fontId="1" fillId="64" borderId="0" applyNumberFormat="0" applyBorder="0" applyAlignment="0" applyProtection="0"/>
    <xf numFmtId="0" fontId="24" fillId="87" borderId="0" applyNumberFormat="0" applyBorder="0" applyAlignment="0" applyProtection="0"/>
    <xf numFmtId="0" fontId="1" fillId="73" borderId="0" applyNumberFormat="0" applyBorder="0" applyAlignment="0" applyProtection="0"/>
    <xf numFmtId="0" fontId="1" fillId="69" borderId="0" applyNumberFormat="0" applyBorder="0" applyAlignment="0" applyProtection="0"/>
    <xf numFmtId="0" fontId="24" fillId="87" borderId="0" applyNumberFormat="0" applyBorder="0" applyAlignment="0" applyProtection="0"/>
    <xf numFmtId="0" fontId="1" fillId="69" borderId="0" applyNumberFormat="0" applyBorder="0" applyAlignment="0" applyProtection="0"/>
    <xf numFmtId="0" fontId="24" fillId="91" borderId="0" applyNumberFormat="0" applyBorder="0" applyAlignment="0" applyProtection="0"/>
    <xf numFmtId="0" fontId="24" fillId="87" borderId="0" applyNumberFormat="0" applyBorder="0" applyAlignment="0" applyProtection="0"/>
    <xf numFmtId="0" fontId="1" fillId="69" borderId="0" applyNumberFormat="0" applyBorder="0" applyAlignment="0" applyProtection="0"/>
    <xf numFmtId="0" fontId="24" fillId="91" borderId="0" applyNumberFormat="0" applyBorder="0" applyAlignment="0" applyProtection="0"/>
    <xf numFmtId="0" fontId="1" fillId="65" borderId="0" applyNumberFormat="0" applyBorder="0" applyAlignment="0" applyProtection="0"/>
    <xf numFmtId="0" fontId="24" fillId="91" borderId="0" applyNumberFormat="0" applyBorder="0" applyAlignment="0" applyProtection="0"/>
    <xf numFmtId="0" fontId="1" fillId="65" borderId="0" applyNumberFormat="0" applyBorder="0" applyAlignment="0" applyProtection="0"/>
    <xf numFmtId="0" fontId="24" fillId="85" borderId="0" applyNumberFormat="0" applyBorder="0" applyAlignment="0" applyProtection="0"/>
    <xf numFmtId="0" fontId="24" fillId="85" borderId="0" applyNumberFormat="0" applyBorder="0" applyAlignment="0" applyProtection="0"/>
    <xf numFmtId="0" fontId="24" fillId="85" borderId="0" applyNumberFormat="0" applyBorder="0" applyAlignment="0" applyProtection="0"/>
    <xf numFmtId="0" fontId="1" fillId="65"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24" fillId="92" borderId="0" applyNumberFormat="0" applyBorder="0" applyAlignment="0" applyProtection="0"/>
    <xf numFmtId="0" fontId="24" fillId="92" borderId="0" applyNumberFormat="0" applyBorder="0" applyAlignment="0" applyProtection="0"/>
    <xf numFmtId="0" fontId="24" fillId="92" borderId="0" applyNumberFormat="0" applyBorder="0" applyAlignment="0" applyProtection="0"/>
    <xf numFmtId="0" fontId="1" fillId="61" borderId="0" applyNumberFormat="0" applyBorder="0" applyAlignment="0" applyProtection="0"/>
    <xf numFmtId="0" fontId="1" fillId="80" borderId="0" applyNumberFormat="0" applyBorder="0" applyAlignment="0" applyProtection="0"/>
    <xf numFmtId="0" fontId="1" fillId="80" borderId="0" applyNumberFormat="0" applyBorder="0" applyAlignment="0" applyProtection="0"/>
    <xf numFmtId="0" fontId="1" fillId="80"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0" borderId="0" applyNumberFormat="0" applyBorder="0" applyAlignment="0" applyProtection="0"/>
    <xf numFmtId="0" fontId="2" fillId="0" borderId="0"/>
    <xf numFmtId="0" fontId="99" fillId="82" borderId="0" applyNumberFormat="0" applyBorder="0" applyAlignment="0" applyProtection="0"/>
    <xf numFmtId="0" fontId="40" fillId="81" borderId="0" applyNumberFormat="0" applyBorder="0" applyAlignment="0" applyProtection="0"/>
    <xf numFmtId="0" fontId="40" fillId="80" borderId="0" applyNumberFormat="0" applyBorder="0" applyAlignment="0" applyProtection="0"/>
    <xf numFmtId="0" fontId="99" fillId="79" borderId="0" applyNumberFormat="0" applyBorder="0" applyAlignment="0" applyProtection="0"/>
    <xf numFmtId="0" fontId="40" fillId="76" borderId="0" applyNumberFormat="0" applyBorder="0" applyAlignment="0" applyProtection="0"/>
    <xf numFmtId="0" fontId="99" fillId="75" borderId="0" applyNumberFormat="0" applyBorder="0" applyAlignment="0" applyProtection="0"/>
    <xf numFmtId="0" fontId="99" fillId="74" borderId="0" applyNumberFormat="0" applyBorder="0" applyAlignment="0" applyProtection="0"/>
    <xf numFmtId="0" fontId="40" fillId="73" borderId="0" applyNumberFormat="0" applyBorder="0" applyAlignment="0" applyProtection="0"/>
    <xf numFmtId="0" fontId="40" fillId="72" borderId="0" applyNumberFormat="0" applyBorder="0" applyAlignment="0" applyProtection="0"/>
    <xf numFmtId="0" fontId="99" fillId="71" borderId="0" applyNumberFormat="0" applyBorder="0" applyAlignment="0" applyProtection="0"/>
    <xf numFmtId="0" fontId="99" fillId="70" borderId="0" applyNumberFormat="0" applyBorder="0" applyAlignment="0" applyProtection="0"/>
    <xf numFmtId="0" fontId="40" fillId="69" borderId="0" applyNumberFormat="0" applyBorder="0" applyAlignment="0" applyProtection="0"/>
    <xf numFmtId="0" fontId="40" fillId="68" borderId="0" applyNumberFormat="0" applyBorder="0" applyAlignment="0" applyProtection="0"/>
    <xf numFmtId="0" fontId="99" fillId="67" borderId="0" applyNumberFormat="0" applyBorder="0" applyAlignment="0" applyProtection="0"/>
    <xf numFmtId="0" fontId="99" fillId="66" borderId="0" applyNumberFormat="0" applyBorder="0" applyAlignment="0" applyProtection="0"/>
    <xf numFmtId="0" fontId="40" fillId="65" borderId="0" applyNumberFormat="0" applyBorder="0" applyAlignment="0" applyProtection="0"/>
    <xf numFmtId="0" fontId="40" fillId="64" borderId="0" applyNumberFormat="0" applyBorder="0" applyAlignment="0" applyProtection="0"/>
    <xf numFmtId="0" fontId="99" fillId="63" borderId="0" applyNumberFormat="0" applyBorder="0" applyAlignment="0" applyProtection="0"/>
    <xf numFmtId="0" fontId="99" fillId="62" borderId="0" applyNumberFormat="0" applyBorder="0" applyAlignment="0" applyProtection="0"/>
    <xf numFmtId="0" fontId="40" fillId="61" borderId="0" applyNumberFormat="0" applyBorder="0" applyAlignment="0" applyProtection="0"/>
    <xf numFmtId="0" fontId="24" fillId="92" borderId="0" applyNumberFormat="0" applyBorder="0" applyAlignment="0" applyProtection="0"/>
    <xf numFmtId="0" fontId="24" fillId="92" borderId="0" applyNumberFormat="0" applyBorder="0" applyAlignment="0" applyProtection="0"/>
    <xf numFmtId="0" fontId="40" fillId="60" borderId="0" applyNumberFormat="0" applyBorder="0" applyAlignment="0" applyProtection="0"/>
    <xf numFmtId="0" fontId="99" fillId="59" borderId="0" applyNumberFormat="0" applyBorder="0" applyAlignment="0" applyProtection="0"/>
    <xf numFmtId="0" fontId="98" fillId="0" borderId="61" applyNumberFormat="0" applyFill="0" applyAlignment="0" applyProtection="0"/>
    <xf numFmtId="0" fontId="24" fillId="85" borderId="0" applyNumberFormat="0" applyBorder="0" applyAlignment="0" applyProtection="0"/>
    <xf numFmtId="0" fontId="24" fillId="85" borderId="0" applyNumberFormat="0" applyBorder="0" applyAlignment="0" applyProtection="0"/>
    <xf numFmtId="0" fontId="97" fillId="0" borderId="0" applyNumberFormat="0" applyFill="0" applyBorder="0" applyAlignment="0" applyProtection="0"/>
    <xf numFmtId="0" fontId="40" fillId="58" borderId="60" applyNumberFormat="0" applyFont="0" applyAlignment="0" applyProtection="0"/>
    <xf numFmtId="0" fontId="24" fillId="91" borderId="0" applyNumberFormat="0" applyBorder="0" applyAlignment="0" applyProtection="0"/>
    <xf numFmtId="0" fontId="96" fillId="0" borderId="0" applyNumberFormat="0" applyFill="0" applyBorder="0" applyAlignment="0" applyProtection="0"/>
    <xf numFmtId="0" fontId="24" fillId="91" borderId="0" applyNumberFormat="0" applyBorder="0" applyAlignment="0" applyProtection="0"/>
    <xf numFmtId="0" fontId="95" fillId="57" borderId="59" applyNumberFormat="0" applyAlignment="0" applyProtection="0"/>
    <xf numFmtId="0" fontId="24" fillId="87" borderId="0" applyNumberFormat="0" applyBorder="0" applyAlignment="0" applyProtection="0"/>
    <xf numFmtId="0" fontId="94" fillId="0" borderId="58" applyNumberFormat="0" applyFill="0" applyAlignment="0" applyProtection="0"/>
    <xf numFmtId="0" fontId="93" fillId="2" borderId="1" applyNumberFormat="0" applyAlignment="0" applyProtection="0"/>
    <xf numFmtId="0" fontId="24" fillId="87" borderId="0" applyNumberFormat="0" applyBorder="0" applyAlignment="0" applyProtection="0"/>
    <xf numFmtId="0" fontId="92" fillId="2" borderId="57" applyNumberFormat="0" applyAlignment="0" applyProtection="0"/>
    <xf numFmtId="0" fontId="91" fillId="56" borderId="1" applyNumberFormat="0" applyAlignment="0" applyProtection="0"/>
    <xf numFmtId="0" fontId="90" fillId="55" borderId="0" applyNumberFormat="0" applyBorder="0" applyAlignment="0" applyProtection="0"/>
    <xf numFmtId="0" fontId="40" fillId="77"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7" borderId="0" applyNumberFormat="0" applyBorder="0" applyAlignment="0" applyProtection="0"/>
    <xf numFmtId="0" fontId="1" fillId="60" borderId="0" applyNumberFormat="0" applyBorder="0" applyAlignment="0" applyProtection="0"/>
    <xf numFmtId="0" fontId="89" fillId="54" borderId="0" applyNumberFormat="0" applyBorder="0" applyAlignment="0" applyProtection="0"/>
    <xf numFmtId="0" fontId="88" fillId="53" borderId="0" applyNumberFormat="0" applyBorder="0" applyAlignment="0" applyProtection="0"/>
    <xf numFmtId="0" fontId="87" fillId="0" borderId="0" applyNumberFormat="0" applyFill="0" applyBorder="0" applyAlignment="0" applyProtection="0"/>
    <xf numFmtId="0" fontId="99" fillId="78"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81" borderId="0" applyNumberFormat="0" applyBorder="0" applyAlignment="0" applyProtection="0"/>
    <xf numFmtId="0" fontId="1" fillId="60" borderId="0" applyNumberFormat="0" applyBorder="0" applyAlignment="0" applyProtection="0"/>
    <xf numFmtId="0" fontId="87" fillId="0" borderId="56" applyNumberFormat="0" applyFill="0" applyAlignment="0" applyProtection="0"/>
    <xf numFmtId="0" fontId="86" fillId="0" borderId="55" applyNumberFormat="0" applyFill="0" applyAlignment="0" applyProtection="0"/>
    <xf numFmtId="0" fontId="85" fillId="0" borderId="54" applyNumberFormat="0" applyFill="0" applyAlignment="0" applyProtection="0"/>
    <xf numFmtId="44" fontId="40" fillId="0" borderId="0" applyFont="0" applyFill="0" applyBorder="0" applyAlignment="0" applyProtection="0"/>
    <xf numFmtId="0" fontId="40" fillId="0" borderId="0"/>
    <xf numFmtId="0" fontId="1" fillId="81" borderId="0" applyNumberFormat="0" applyBorder="0" applyAlignment="0" applyProtection="0"/>
    <xf numFmtId="0" fontId="1" fillId="81" borderId="0" applyNumberFormat="0" applyBorder="0" applyAlignment="0" applyProtection="0"/>
    <xf numFmtId="0" fontId="76" fillId="62" borderId="0" applyNumberFormat="0" applyBorder="0" applyAlignment="0" applyProtection="0"/>
    <xf numFmtId="0" fontId="76" fillId="66" borderId="0" applyNumberFormat="0" applyBorder="0" applyAlignment="0" applyProtection="0"/>
    <xf numFmtId="0" fontId="76" fillId="70" borderId="0" applyNumberFormat="0" applyBorder="0" applyAlignment="0" applyProtection="0"/>
    <xf numFmtId="0" fontId="76" fillId="74" borderId="0" applyNumberFormat="0" applyBorder="0" applyAlignment="0" applyProtection="0"/>
    <xf numFmtId="0" fontId="76" fillId="78" borderId="0" applyNumberFormat="0" applyBorder="0" applyAlignment="0" applyProtection="0"/>
    <xf numFmtId="0" fontId="76" fillId="82"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76" fillId="67" borderId="0" applyNumberFormat="0" applyBorder="0" applyAlignment="0" applyProtection="0"/>
    <xf numFmtId="0" fontId="76" fillId="67" borderId="0" applyNumberFormat="0" applyBorder="0" applyAlignment="0" applyProtection="0"/>
    <xf numFmtId="0" fontId="76" fillId="67"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4" fillId="28"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23" fillId="18" borderId="0" applyNumberFormat="0" applyBorder="0" applyAlignment="0" applyProtection="0"/>
    <xf numFmtId="0" fontId="24" fillId="19" borderId="0" applyNumberFormat="0" applyBorder="0" applyAlignment="0" applyProtection="0"/>
    <xf numFmtId="0" fontId="76" fillId="75" borderId="0" applyNumberFormat="0" applyBorder="0" applyAlignment="0" applyProtection="0"/>
    <xf numFmtId="0" fontId="76" fillId="75" borderId="0" applyNumberFormat="0" applyBorder="0" applyAlignment="0" applyProtection="0"/>
    <xf numFmtId="0" fontId="76" fillId="75" borderId="0" applyNumberFormat="0" applyBorder="0" applyAlignment="0" applyProtection="0"/>
    <xf numFmtId="0" fontId="23" fillId="23" borderId="0" applyNumberFormat="0" applyBorder="0" applyAlignment="0" applyProtection="0"/>
    <xf numFmtId="0" fontId="24" fillId="32" borderId="0" applyNumberFormat="0" applyBorder="0" applyAlignment="0" applyProtection="0"/>
    <xf numFmtId="0" fontId="76" fillId="79" borderId="0" applyNumberFormat="0" applyBorder="0" applyAlignment="0" applyProtection="0"/>
    <xf numFmtId="0" fontId="76" fillId="79" borderId="0" applyNumberFormat="0" applyBorder="0" applyAlignment="0" applyProtection="0"/>
    <xf numFmtId="0" fontId="76" fillId="79" borderId="0" applyNumberFormat="0" applyBorder="0" applyAlignment="0" applyProtection="0"/>
    <xf numFmtId="0" fontId="66" fillId="54" borderId="0" applyNumberFormat="0" applyBorder="0" applyAlignment="0" applyProtection="0"/>
    <xf numFmtId="0" fontId="70" fillId="2" borderId="1" applyNumberFormat="0" applyAlignment="0" applyProtection="0"/>
    <xf numFmtId="0" fontId="72" fillId="57" borderId="59" applyNumberFormat="0" applyAlignment="0" applyProtection="0"/>
    <xf numFmtId="0" fontId="30" fillId="35" borderId="0" applyNumberFormat="0" applyBorder="0" applyAlignment="0" applyProtection="0"/>
    <xf numFmtId="0" fontId="30" fillId="36" borderId="0" applyNumberFormat="0" applyBorder="0" applyAlignment="0" applyProtection="0"/>
    <xf numFmtId="0" fontId="74" fillId="0" borderId="0" applyNumberFormat="0" applyFill="0" applyBorder="0" applyAlignment="0" applyProtection="0"/>
    <xf numFmtId="0" fontId="65" fillId="53" borderId="0" applyNumberFormat="0" applyBorder="0" applyAlignment="0" applyProtection="0"/>
    <xf numFmtId="0" fontId="62" fillId="0" borderId="54" applyNumberFormat="0" applyFill="0" applyAlignment="0" applyProtection="0"/>
    <xf numFmtId="0" fontId="63" fillId="0" borderId="55" applyNumberFormat="0" applyFill="0" applyAlignment="0" applyProtection="0"/>
    <xf numFmtId="0" fontId="64" fillId="0" borderId="56" applyNumberFormat="0" applyFill="0" applyAlignment="0" applyProtection="0"/>
    <xf numFmtId="0" fontId="64" fillId="0" borderId="0" applyNumberFormat="0" applyFill="0" applyBorder="0" applyAlignment="0" applyProtection="0"/>
    <xf numFmtId="0" fontId="68" fillId="56" borderId="1" applyNumberFormat="0" applyAlignment="0" applyProtection="0"/>
    <xf numFmtId="0" fontId="71" fillId="0" borderId="58" applyNumberFormat="0" applyFill="0" applyAlignment="0" applyProtection="0"/>
    <xf numFmtId="0" fontId="67" fillId="55" borderId="0" applyNumberFormat="0" applyBorder="0" applyAlignment="0" applyProtection="0"/>
    <xf numFmtId="0" fontId="1" fillId="0" borderId="0"/>
    <xf numFmtId="0" fontId="1" fillId="0" borderId="0"/>
    <xf numFmtId="0" fontId="1" fillId="58" borderId="60" applyNumberFormat="0" applyFont="0" applyAlignment="0" applyProtection="0"/>
    <xf numFmtId="0" fontId="1" fillId="58" borderId="60" applyNumberFormat="0" applyFont="0" applyAlignment="0" applyProtection="0"/>
    <xf numFmtId="0" fontId="1" fillId="58" borderId="60" applyNumberFormat="0" applyFont="0" applyAlignment="0" applyProtection="0"/>
    <xf numFmtId="0" fontId="69" fillId="2" borderId="57" applyNumberFormat="0" applyAlignment="0" applyProtection="0"/>
    <xf numFmtId="4" fontId="42" fillId="39" borderId="50" applyNumberFormat="0" applyProtection="0">
      <alignment vertical="center"/>
    </xf>
    <xf numFmtId="4" fontId="43" fillId="39" borderId="50" applyNumberFormat="0" applyProtection="0">
      <alignment vertical="center"/>
    </xf>
    <xf numFmtId="4" fontId="42" fillId="39" borderId="50" applyNumberFormat="0" applyProtection="0">
      <alignment horizontal="left" vertical="center" indent="1"/>
    </xf>
    <xf numFmtId="0" fontId="42" fillId="39" borderId="50" applyNumberFormat="0" applyProtection="0">
      <alignment horizontal="left" vertical="top" indent="1"/>
    </xf>
    <xf numFmtId="4" fontId="42" fillId="8" borderId="0" applyNumberFormat="0" applyProtection="0">
      <alignment horizontal="left" vertical="center" indent="1"/>
    </xf>
    <xf numFmtId="4" fontId="17" fillId="13" borderId="50" applyNumberFormat="0" applyProtection="0">
      <alignment horizontal="right" vertical="center"/>
    </xf>
    <xf numFmtId="4" fontId="17" fillId="9" borderId="50" applyNumberFormat="0" applyProtection="0">
      <alignment horizontal="right" vertical="center"/>
    </xf>
    <xf numFmtId="4" fontId="17" fillId="40" borderId="50" applyNumberFormat="0" applyProtection="0">
      <alignment horizontal="right" vertical="center"/>
    </xf>
    <xf numFmtId="4" fontId="17" fillId="41" borderId="50" applyNumberFormat="0" applyProtection="0">
      <alignment horizontal="right" vertical="center"/>
    </xf>
    <xf numFmtId="4" fontId="17" fillId="42" borderId="50" applyNumberFormat="0" applyProtection="0">
      <alignment horizontal="right" vertical="center"/>
    </xf>
    <xf numFmtId="4" fontId="17" fillId="43" borderId="50" applyNumberFormat="0" applyProtection="0">
      <alignment horizontal="right" vertical="center"/>
    </xf>
    <xf numFmtId="4" fontId="17" fillId="15" borderId="50" applyNumberFormat="0" applyProtection="0">
      <alignment horizontal="right" vertical="center"/>
    </xf>
    <xf numFmtId="4" fontId="17" fillId="44" borderId="50" applyNumberFormat="0" applyProtection="0">
      <alignment horizontal="right" vertical="center"/>
    </xf>
    <xf numFmtId="4" fontId="17" fillId="45" borderId="50" applyNumberFormat="0" applyProtection="0">
      <alignment horizontal="right" vertical="center"/>
    </xf>
    <xf numFmtId="4" fontId="42" fillId="46" borderId="51" applyNumberFormat="0" applyProtection="0">
      <alignment horizontal="left" vertical="center" indent="1"/>
    </xf>
    <xf numFmtId="4" fontId="44" fillId="14" borderId="0" applyNumberFormat="0" applyProtection="0">
      <alignment horizontal="left" vertical="center" indent="1"/>
    </xf>
    <xf numFmtId="4" fontId="17" fillId="8" borderId="50" applyNumberFormat="0" applyProtection="0">
      <alignment horizontal="right" vertical="center"/>
    </xf>
    <xf numFmtId="4" fontId="17" fillId="47" borderId="0" applyNumberFormat="0" applyProtection="0">
      <alignment horizontal="left" vertical="center" indent="1"/>
    </xf>
    <xf numFmtId="4" fontId="17" fillId="8" borderId="0" applyNumberFormat="0" applyProtection="0">
      <alignment horizontal="left" vertical="center" indent="1"/>
    </xf>
    <xf numFmtId="4" fontId="46" fillId="10" borderId="50" applyNumberFormat="0" applyProtection="0">
      <alignment vertical="center"/>
    </xf>
    <xf numFmtId="4" fontId="17" fillId="10" borderId="50" applyNumberFormat="0" applyProtection="0">
      <alignment horizontal="left" vertical="center" indent="1"/>
    </xf>
    <xf numFmtId="4" fontId="17" fillId="47" borderId="50" applyNumberFormat="0" applyProtection="0">
      <alignment horizontal="right" vertical="center"/>
    </xf>
    <xf numFmtId="4" fontId="46" fillId="47" borderId="50" applyNumberFormat="0" applyProtection="0">
      <alignment horizontal="right" vertical="center"/>
    </xf>
    <xf numFmtId="4" fontId="17" fillId="8" borderId="50" applyNumberFormat="0" applyProtection="0">
      <alignment horizontal="left" vertical="center" indent="1"/>
    </xf>
    <xf numFmtId="4" fontId="47" fillId="48" borderId="0" applyNumberFormat="0" applyProtection="0">
      <alignment horizontal="left" vertical="center" indent="1"/>
    </xf>
    <xf numFmtId="4" fontId="49" fillId="47" borderId="50" applyNumberFormat="0" applyProtection="0">
      <alignment horizontal="right" vertical="center"/>
    </xf>
    <xf numFmtId="0" fontId="61" fillId="0" borderId="0" applyNumberFormat="0" applyFill="0" applyBorder="0" applyAlignment="0" applyProtection="0"/>
    <xf numFmtId="0" fontId="75" fillId="0" borderId="61" applyNumberFormat="0" applyFill="0" applyAlignment="0" applyProtection="0"/>
    <xf numFmtId="0" fontId="73" fillId="0" borderId="0" applyNumberFormat="0" applyFill="0" applyBorder="0" applyAlignment="0" applyProtection="0"/>
    <xf numFmtId="0" fontId="17" fillId="8" borderId="0" applyNumberFormat="0" applyBorder="0" applyAlignment="0" applyProtection="0"/>
    <xf numFmtId="0" fontId="17" fillId="8" borderId="0" applyNumberFormat="0" applyBorder="0" applyAlignment="0" applyProtection="0"/>
    <xf numFmtId="0" fontId="2" fillId="0" borderId="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4" fontId="48" fillId="98" borderId="62" applyNumberFormat="0" applyProtection="0">
      <alignment horizontal="left" vertical="center" indent="1"/>
    </xf>
    <xf numFmtId="4" fontId="48" fillId="98" borderId="62" applyNumberFormat="0" applyProtection="0">
      <alignment horizontal="left" vertical="center" indent="1"/>
    </xf>
    <xf numFmtId="0" fontId="48" fillId="16" borderId="62" applyNumberFormat="0" applyProtection="0">
      <alignment horizontal="left" vertical="center" indent="1"/>
    </xf>
    <xf numFmtId="4" fontId="48" fillId="0" borderId="62" applyNumberFormat="0" applyProtection="0">
      <alignment horizontal="right" vertical="center"/>
    </xf>
    <xf numFmtId="0" fontId="48" fillId="100" borderId="62" applyNumberFormat="0" applyProtection="0">
      <alignment horizontal="left" vertical="center" indent="1"/>
    </xf>
    <xf numFmtId="0" fontId="48" fillId="12" borderId="62" applyNumberFormat="0" applyProtection="0">
      <alignment horizontal="left" vertical="center" indent="1"/>
    </xf>
    <xf numFmtId="0" fontId="48" fillId="47" borderId="62" applyNumberFormat="0" applyProtection="0">
      <alignment horizontal="left" vertical="center" indent="1"/>
    </xf>
    <xf numFmtId="4" fontId="77" fillId="16" borderId="50" applyNumberFormat="0" applyProtection="0">
      <alignment horizontal="left" vertical="center" indent="1"/>
    </xf>
    <xf numFmtId="4" fontId="48" fillId="39" borderId="62" applyNumberFormat="0" applyProtection="0">
      <alignment vertical="center"/>
    </xf>
    <xf numFmtId="4" fontId="48" fillId="97" borderId="62" applyNumberFormat="0" applyProtection="0">
      <alignment horizontal="left" vertical="center" indent="1"/>
    </xf>
    <xf numFmtId="4" fontId="48" fillId="13" borderId="62" applyNumberFormat="0" applyProtection="0">
      <alignment horizontal="right" vertical="center"/>
    </xf>
    <xf numFmtId="4" fontId="48" fillId="99" borderId="62" applyNumberFormat="0" applyProtection="0">
      <alignment horizontal="right" vertical="center"/>
    </xf>
    <xf numFmtId="4" fontId="48" fillId="40" borderId="66" applyNumberFormat="0" applyProtection="0">
      <alignment horizontal="right" vertical="center"/>
    </xf>
    <xf numFmtId="4" fontId="48" fillId="41" borderId="62" applyNumberFormat="0" applyProtection="0">
      <alignment horizontal="right" vertical="center"/>
    </xf>
    <xf numFmtId="4" fontId="48" fillId="42" borderId="62" applyNumberFormat="0" applyProtection="0">
      <alignment horizontal="right" vertical="center"/>
    </xf>
    <xf numFmtId="4" fontId="48" fillId="43" borderId="62" applyNumberFormat="0" applyProtection="0">
      <alignment horizontal="right" vertical="center"/>
    </xf>
    <xf numFmtId="4" fontId="48" fillId="15" borderId="62" applyNumberFormat="0" applyProtection="0">
      <alignment horizontal="right" vertical="center"/>
    </xf>
    <xf numFmtId="4" fontId="48" fillId="44" borderId="62" applyNumberFormat="0" applyProtection="0">
      <alignment horizontal="right" vertical="center"/>
    </xf>
    <xf numFmtId="4" fontId="48" fillId="45" borderId="62" applyNumberFormat="0" applyProtection="0">
      <alignment horizontal="right" vertical="center"/>
    </xf>
    <xf numFmtId="4" fontId="48" fillId="46" borderId="66" applyNumberFormat="0" applyProtection="0">
      <alignment horizontal="left" vertical="center" indent="1"/>
    </xf>
    <xf numFmtId="4" fontId="48" fillId="8" borderId="62" applyNumberFormat="0" applyProtection="0">
      <alignment horizontal="right" vertical="center"/>
    </xf>
    <xf numFmtId="0" fontId="48" fillId="49" borderId="28"/>
    <xf numFmtId="0" fontId="1" fillId="0" borderId="0"/>
    <xf numFmtId="0" fontId="40" fillId="0" borderId="0"/>
    <xf numFmtId="0" fontId="40" fillId="0" borderId="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14" borderId="0" applyNumberFormat="0" applyBorder="0" applyAlignment="0" applyProtection="0"/>
    <xf numFmtId="0" fontId="22" fillId="9"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23" borderId="0" applyNumberFormat="0" applyBorder="0" applyAlignment="0" applyProtection="0"/>
    <xf numFmtId="0" fontId="24" fillId="30" borderId="0" applyNumberFormat="0" applyBorder="0" applyAlignment="0" applyProtection="0"/>
    <xf numFmtId="0" fontId="27" fillId="34" borderId="42" applyNumberFormat="0" applyAlignment="0" applyProtection="0"/>
    <xf numFmtId="0" fontId="28" fillId="24" borderId="43" applyNumberFormat="0" applyAlignment="0" applyProtection="0"/>
    <xf numFmtId="0" fontId="24" fillId="29" borderId="0" applyNumberFormat="0" applyBorder="0" applyAlignment="0" applyProtection="0"/>
    <xf numFmtId="0" fontId="24" fillId="24" borderId="0" applyNumberFormat="0" applyBorder="0" applyAlignment="0" applyProtection="0"/>
    <xf numFmtId="0" fontId="31" fillId="0" borderId="0" applyNumberFormat="0" applyFill="0" applyBorder="0" applyAlignment="0" applyProtection="0"/>
    <xf numFmtId="0" fontId="32" fillId="38" borderId="0" applyNumberFormat="0" applyBorder="0" applyAlignment="0" applyProtection="0"/>
    <xf numFmtId="0" fontId="24" fillId="25" borderId="0" applyNumberFormat="0" applyBorder="0" applyAlignment="0" applyProtection="0"/>
    <xf numFmtId="0" fontId="34" fillId="0" borderId="45" applyNumberFormat="0" applyFill="0" applyAlignment="0" applyProtection="0"/>
    <xf numFmtId="0" fontId="24" fillId="21" borderId="0" applyNumberFormat="0" applyBorder="0" applyAlignment="0" applyProtection="0"/>
    <xf numFmtId="0" fontId="35" fillId="0" borderId="46" applyNumberFormat="0" applyFill="0" applyAlignment="0" applyProtection="0"/>
    <xf numFmtId="0" fontId="36" fillId="32" borderId="42" applyNumberFormat="0" applyAlignment="0" applyProtection="0"/>
    <xf numFmtId="0" fontId="37" fillId="0" borderId="47" applyNumberFormat="0" applyFill="0" applyAlignment="0" applyProtection="0"/>
    <xf numFmtId="0" fontId="38" fillId="32" borderId="0" applyNumberFormat="0" applyBorder="0" applyAlignment="0" applyProtection="0"/>
    <xf numFmtId="0" fontId="2" fillId="0" borderId="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2" fillId="31" borderId="48" applyNumberFormat="0" applyFont="0" applyAlignment="0" applyProtection="0"/>
    <xf numFmtId="0" fontId="41" fillId="34" borderId="49" applyNumberFormat="0" applyAlignment="0" applyProtection="0"/>
    <xf numFmtId="0" fontId="2" fillId="14" borderId="50" applyNumberFormat="0" applyProtection="0">
      <alignment horizontal="left" vertical="center" indent="1"/>
    </xf>
    <xf numFmtId="0" fontId="2" fillId="14" borderId="50" applyNumberFormat="0" applyProtection="0">
      <alignment horizontal="left" vertical="top" indent="1"/>
    </xf>
    <xf numFmtId="0" fontId="2" fillId="8" borderId="50" applyNumberFormat="0" applyProtection="0">
      <alignment horizontal="left" vertical="center" indent="1"/>
    </xf>
    <xf numFmtId="0" fontId="2" fillId="8" borderId="50" applyNumberFormat="0" applyProtection="0">
      <alignment horizontal="left" vertical="top" indent="1"/>
    </xf>
    <xf numFmtId="0" fontId="2" fillId="12" borderId="50" applyNumberFormat="0" applyProtection="0">
      <alignment horizontal="left" vertical="center" indent="1"/>
    </xf>
    <xf numFmtId="0" fontId="2" fillId="12" borderId="50" applyNumberFormat="0" applyProtection="0">
      <alignment horizontal="left" vertical="top" indent="1"/>
    </xf>
    <xf numFmtId="0" fontId="2" fillId="47" borderId="50" applyNumberFormat="0" applyProtection="0">
      <alignment horizontal="left" vertical="center" indent="1"/>
    </xf>
    <xf numFmtId="0" fontId="2" fillId="47" borderId="50" applyNumberFormat="0" applyProtection="0">
      <alignment horizontal="left" vertical="top" indent="1"/>
    </xf>
    <xf numFmtId="0" fontId="2" fillId="11" borderId="28" applyNumberFormat="0">
      <protection locked="0"/>
    </xf>
    <xf numFmtId="0" fontId="50" fillId="0" borderId="0" applyNumberFormat="0" applyFill="0" applyBorder="0" applyAlignment="0" applyProtection="0"/>
    <xf numFmtId="0" fontId="51" fillId="0" borderId="0" applyNumberFormat="0" applyFill="0" applyBorder="0" applyAlignment="0" applyProtection="0"/>
    <xf numFmtId="0" fontId="99" fillId="79" borderId="0" applyNumberFormat="0" applyBorder="0" applyAlignment="0" applyProtection="0"/>
    <xf numFmtId="0" fontId="99" fillId="75" borderId="0" applyNumberFormat="0" applyBorder="0" applyAlignment="0" applyProtection="0"/>
    <xf numFmtId="0" fontId="99" fillId="71" borderId="0" applyNumberFormat="0" applyBorder="0" applyAlignment="0" applyProtection="0"/>
    <xf numFmtId="0" fontId="99" fillId="67" borderId="0" applyNumberFormat="0" applyBorder="0" applyAlignment="0" applyProtection="0"/>
    <xf numFmtId="0" fontId="99" fillId="63" borderId="0" applyNumberFormat="0" applyBorder="0" applyAlignment="0" applyProtection="0"/>
    <xf numFmtId="0" fontId="99" fillId="59" borderId="0" applyNumberFormat="0" applyBorder="0" applyAlignment="0" applyProtection="0"/>
    <xf numFmtId="0" fontId="48" fillId="83" borderId="0"/>
    <xf numFmtId="0" fontId="24" fillId="21" borderId="0" applyNumberFormat="0" applyBorder="0" applyAlignment="0" applyProtection="0"/>
    <xf numFmtId="0" fontId="24" fillId="25" borderId="0" applyNumberFormat="0" applyBorder="0" applyAlignment="0" applyProtection="0"/>
    <xf numFmtId="0" fontId="24" fillId="87" borderId="0" applyNumberFormat="0" applyBorder="0" applyAlignment="0" applyProtection="0"/>
    <xf numFmtId="0" fontId="24" fillId="91" borderId="0" applyNumberFormat="0" applyBorder="0" applyAlignment="0" applyProtection="0"/>
    <xf numFmtId="0" fontId="24" fillId="85" borderId="0" applyNumberFormat="0" applyBorder="0" applyAlignment="0" applyProtection="0"/>
    <xf numFmtId="0" fontId="24" fillId="92" borderId="0" applyNumberFormat="0" applyBorder="0" applyAlignment="0" applyProtection="0"/>
    <xf numFmtId="0" fontId="24" fillId="92" borderId="0" applyNumberFormat="0" applyBorder="0" applyAlignment="0" applyProtection="0"/>
    <xf numFmtId="0" fontId="24" fillId="85" borderId="0" applyNumberFormat="0" applyBorder="0" applyAlignment="0" applyProtection="0"/>
    <xf numFmtId="0" fontId="24" fillId="91" borderId="0" applyNumberFormat="0" applyBorder="0" applyAlignment="0" applyProtection="0"/>
    <xf numFmtId="0" fontId="24" fillId="87" borderId="0" applyNumberFormat="0" applyBorder="0" applyAlignment="0" applyProtection="0"/>
    <xf numFmtId="0" fontId="24" fillId="25" borderId="0" applyNumberFormat="0" applyBorder="0" applyAlignment="0" applyProtection="0"/>
    <xf numFmtId="0" fontId="24" fillId="21" borderId="0" applyNumberFormat="0" applyBorder="0" applyAlignment="0" applyProtection="0"/>
    <xf numFmtId="0" fontId="48" fillId="83" borderId="0"/>
    <xf numFmtId="0" fontId="2" fillId="0" borderId="0"/>
    <xf numFmtId="0" fontId="2" fillId="31" borderId="48" applyNumberFormat="0" applyFont="0" applyAlignment="0" applyProtection="0"/>
    <xf numFmtId="0" fontId="2" fillId="14" borderId="50" applyNumberFormat="0" applyProtection="0">
      <alignment horizontal="left" vertical="center" indent="1"/>
    </xf>
    <xf numFmtId="0" fontId="2" fillId="14" borderId="50" applyNumberFormat="0" applyProtection="0">
      <alignment horizontal="left" vertical="top" indent="1"/>
    </xf>
    <xf numFmtId="0" fontId="2" fillId="8" borderId="50" applyNumberFormat="0" applyProtection="0">
      <alignment horizontal="left" vertical="center" indent="1"/>
    </xf>
    <xf numFmtId="0" fontId="2" fillId="8" borderId="50" applyNumberFormat="0" applyProtection="0">
      <alignment horizontal="left" vertical="top" indent="1"/>
    </xf>
    <xf numFmtId="0" fontId="2" fillId="12" borderId="50" applyNumberFormat="0" applyProtection="0">
      <alignment horizontal="left" vertical="center" indent="1"/>
    </xf>
    <xf numFmtId="0" fontId="2" fillId="12" borderId="50" applyNumberFormat="0" applyProtection="0">
      <alignment horizontal="left" vertical="top" indent="1"/>
    </xf>
    <xf numFmtId="0" fontId="2" fillId="47" borderId="50" applyNumberFormat="0" applyProtection="0">
      <alignment horizontal="left" vertical="center" indent="1"/>
    </xf>
    <xf numFmtId="0" fontId="2" fillId="47" borderId="50" applyNumberFormat="0" applyProtection="0">
      <alignment horizontal="left" vertical="top" indent="1"/>
    </xf>
    <xf numFmtId="0" fontId="2" fillId="11" borderId="28" applyNumberFormat="0">
      <protection locked="0"/>
    </xf>
  </cellStyleXfs>
  <cellXfs count="595">
    <xf numFmtId="0" fontId="0" fillId="0" borderId="0" xfId="0"/>
    <xf numFmtId="0" fontId="3" fillId="0" borderId="0" xfId="4" applyFont="1"/>
    <xf numFmtId="0" fontId="4" fillId="0" borderId="0" xfId="4" applyFont="1"/>
    <xf numFmtId="0" fontId="5" fillId="0" borderId="0" xfId="4" applyFont="1"/>
    <xf numFmtId="3" fontId="5" fillId="0" borderId="0" xfId="4" applyNumberFormat="1" applyFont="1" applyBorder="1" applyAlignment="1"/>
    <xf numFmtId="0" fontId="4" fillId="0" borderId="2" xfId="4" applyFont="1" applyBorder="1"/>
    <xf numFmtId="0" fontId="6" fillId="0" borderId="6" xfId="4" applyFont="1" applyBorder="1" applyAlignment="1">
      <alignment horizontal="left"/>
    </xf>
    <xf numFmtId="164" fontId="5" fillId="0" borderId="4" xfId="4" applyNumberFormat="1" applyFont="1" applyBorder="1" applyAlignment="1">
      <alignment horizontal="right" vertical="center" wrapText="1"/>
    </xf>
    <xf numFmtId="164" fontId="5" fillId="0" borderId="5" xfId="4" applyNumberFormat="1" applyFont="1" applyBorder="1" applyAlignment="1">
      <alignment horizontal="right" vertical="center" wrapText="1"/>
    </xf>
    <xf numFmtId="3" fontId="5" fillId="0" borderId="4" xfId="4" applyNumberFormat="1" applyFont="1" applyBorder="1" applyAlignment="1">
      <alignment horizontal="right" vertical="center" wrapText="1"/>
    </xf>
    <xf numFmtId="3" fontId="5" fillId="0" borderId="5" xfId="4" applyNumberFormat="1" applyFont="1" applyBorder="1" applyAlignment="1">
      <alignment horizontal="center" wrapText="1"/>
    </xf>
    <xf numFmtId="0" fontId="4" fillId="0" borderId="0" xfId="4" applyFont="1" applyAlignment="1">
      <alignment horizontal="right"/>
    </xf>
    <xf numFmtId="0" fontId="5" fillId="4" borderId="7" xfId="4" applyFont="1" applyFill="1" applyBorder="1" applyAlignment="1">
      <alignment horizontal="left" vertical="center"/>
    </xf>
    <xf numFmtId="3" fontId="5" fillId="0" borderId="8" xfId="4" applyNumberFormat="1" applyFont="1" applyBorder="1" applyAlignment="1">
      <alignment horizontal="center" vertical="center" wrapText="1"/>
    </xf>
    <xf numFmtId="0" fontId="5" fillId="0" borderId="8" xfId="4" applyFont="1" applyBorder="1" applyAlignment="1">
      <alignment horizontal="center" vertical="center" wrapText="1"/>
    </xf>
    <xf numFmtId="0" fontId="5" fillId="0" borderId="8" xfId="4" applyFont="1" applyBorder="1" applyAlignment="1">
      <alignment horizontal="center" vertical="center"/>
    </xf>
    <xf numFmtId="3" fontId="5" fillId="0" borderId="9" xfId="4" applyNumberFormat="1" applyFont="1" applyBorder="1" applyAlignment="1">
      <alignment horizontal="center" vertical="center" wrapText="1"/>
    </xf>
    <xf numFmtId="0" fontId="5" fillId="0" borderId="10" xfId="4" applyFont="1" applyBorder="1" applyAlignment="1">
      <alignment horizontal="center" vertical="center"/>
    </xf>
    <xf numFmtId="3" fontId="5" fillId="0" borderId="7" xfId="4" applyNumberFormat="1" applyFont="1" applyBorder="1" applyAlignment="1">
      <alignment horizontal="center" vertical="center"/>
    </xf>
    <xf numFmtId="0" fontId="4" fillId="0" borderId="0" xfId="4" applyFont="1" applyAlignment="1">
      <alignment vertical="center"/>
    </xf>
    <xf numFmtId="0" fontId="4" fillId="0" borderId="11" xfId="4" applyFont="1" applyBorder="1"/>
    <xf numFmtId="3" fontId="4" fillId="0" borderId="12" xfId="4" applyNumberFormat="1" applyFont="1" applyBorder="1"/>
    <xf numFmtId="164" fontId="4" fillId="0" borderId="0" xfId="4" applyNumberFormat="1" applyFont="1" applyFill="1" applyBorder="1" applyAlignment="1">
      <alignment horizontal="right"/>
    </xf>
    <xf numFmtId="164" fontId="4" fillId="0" borderId="2" xfId="4" applyNumberFormat="1" applyFont="1" applyBorder="1" applyAlignment="1">
      <alignment horizontal="right"/>
    </xf>
    <xf numFmtId="164" fontId="4" fillId="0" borderId="0" xfId="4" applyNumberFormat="1" applyFont="1" applyBorder="1" applyAlignment="1">
      <alignment horizontal="right"/>
    </xf>
    <xf numFmtId="165" fontId="4" fillId="0" borderId="0" xfId="4" applyNumberFormat="1" applyFont="1" applyBorder="1" applyAlignment="1">
      <alignment horizontal="right"/>
    </xf>
    <xf numFmtId="165" fontId="4" fillId="0" borderId="2" xfId="4" applyNumberFormat="1" applyFont="1" applyBorder="1" applyAlignment="1">
      <alignment horizontal="right"/>
    </xf>
    <xf numFmtId="166" fontId="4" fillId="0" borderId="0" xfId="4" applyNumberFormat="1" applyFont="1" applyBorder="1" applyAlignment="1">
      <alignment horizontal="right"/>
    </xf>
    <xf numFmtId="166" fontId="4" fillId="0" borderId="2" xfId="4" applyNumberFormat="1" applyFont="1" applyBorder="1" applyAlignment="1">
      <alignment horizontal="right"/>
    </xf>
    <xf numFmtId="1" fontId="4" fillId="0" borderId="12" xfId="4" applyNumberFormat="1" applyFont="1" applyBorder="1"/>
    <xf numFmtId="3" fontId="4" fillId="0" borderId="11" xfId="4" applyNumberFormat="1" applyFont="1" applyFill="1" applyBorder="1" applyAlignment="1">
      <alignment horizontal="right" indent="1"/>
    </xf>
    <xf numFmtId="167" fontId="4" fillId="0" borderId="0" xfId="4" applyNumberFormat="1" applyFont="1" applyBorder="1" applyAlignment="1">
      <alignment horizontal="right"/>
    </xf>
    <xf numFmtId="167" fontId="4" fillId="0" borderId="2" xfId="4" applyNumberFormat="1" applyFont="1" applyBorder="1" applyAlignment="1">
      <alignment horizontal="right"/>
    </xf>
    <xf numFmtId="0" fontId="5" fillId="4" borderId="13" xfId="4" applyFont="1" applyFill="1" applyBorder="1" applyAlignment="1">
      <alignment vertical="center"/>
    </xf>
    <xf numFmtId="3" fontId="4" fillId="4" borderId="14" xfId="4" applyNumberFormat="1" applyFont="1" applyFill="1" applyBorder="1" applyAlignment="1">
      <alignment horizontal="right" vertical="center"/>
    </xf>
    <xf numFmtId="164" fontId="4" fillId="4" borderId="15" xfId="4" applyNumberFormat="1" applyFont="1" applyFill="1" applyBorder="1" applyAlignment="1">
      <alignment horizontal="right" vertical="center"/>
    </xf>
    <xf numFmtId="164" fontId="4" fillId="4" borderId="16" xfId="4" applyNumberFormat="1" applyFont="1" applyFill="1" applyBorder="1" applyAlignment="1">
      <alignment horizontal="right" vertical="center"/>
    </xf>
    <xf numFmtId="3" fontId="4" fillId="0" borderId="11" xfId="4" applyNumberFormat="1" applyFont="1" applyFill="1" applyBorder="1" applyAlignment="1">
      <alignment horizontal="right" vertical="center"/>
    </xf>
    <xf numFmtId="0" fontId="5" fillId="4" borderId="17" xfId="4" applyFont="1" applyFill="1" applyBorder="1" applyAlignment="1">
      <alignment horizontal="left" vertical="center"/>
    </xf>
    <xf numFmtId="164" fontId="5" fillId="0" borderId="18" xfId="4" applyNumberFormat="1" applyFont="1" applyBorder="1" applyAlignment="1">
      <alignment horizontal="right" vertical="center" wrapText="1"/>
    </xf>
    <xf numFmtId="164" fontId="5" fillId="0" borderId="19" xfId="4" applyNumberFormat="1" applyFont="1" applyBorder="1" applyAlignment="1">
      <alignment horizontal="right" vertical="center"/>
    </xf>
    <xf numFmtId="3" fontId="5" fillId="0" borderId="11" xfId="4" applyNumberFormat="1" applyFont="1" applyFill="1" applyBorder="1" applyAlignment="1">
      <alignment horizontal="right" vertical="center"/>
    </xf>
    <xf numFmtId="168" fontId="4" fillId="0" borderId="0" xfId="4" applyNumberFormat="1" applyFont="1" applyBorder="1" applyAlignment="1">
      <alignment vertical="center"/>
    </xf>
    <xf numFmtId="167" fontId="4" fillId="0" borderId="0" xfId="4" applyNumberFormat="1" applyFont="1" applyFill="1" applyBorder="1" applyAlignment="1">
      <alignment horizontal="right"/>
    </xf>
    <xf numFmtId="166" fontId="4" fillId="0" borderId="0" xfId="4" applyNumberFormat="1" applyFont="1" applyFill="1" applyBorder="1" applyAlignment="1">
      <alignment horizontal="right"/>
    </xf>
    <xf numFmtId="168" fontId="4" fillId="0" borderId="0" xfId="4" applyNumberFormat="1" applyFont="1" applyBorder="1"/>
    <xf numFmtId="3" fontId="4" fillId="5" borderId="12" xfId="4" applyNumberFormat="1" applyFont="1" applyFill="1" applyBorder="1"/>
    <xf numFmtId="166" fontId="4" fillId="0" borderId="0" xfId="4" applyNumberFormat="1" applyFont="1" applyBorder="1"/>
    <xf numFmtId="3" fontId="4" fillId="0" borderId="20" xfId="4" applyNumberFormat="1" applyFont="1" applyBorder="1"/>
    <xf numFmtId="3" fontId="4" fillId="0" borderId="21" xfId="4" applyNumberFormat="1" applyFont="1" applyFill="1" applyBorder="1" applyAlignment="1">
      <alignment horizontal="right" indent="1"/>
    </xf>
    <xf numFmtId="3" fontId="4" fillId="4" borderId="15" xfId="4" applyNumberFormat="1" applyFont="1" applyFill="1" applyBorder="1" applyAlignment="1">
      <alignment horizontal="right" vertical="center"/>
    </xf>
    <xf numFmtId="3" fontId="4" fillId="0" borderId="9" xfId="4" applyNumberFormat="1" applyFont="1" applyFill="1" applyBorder="1" applyAlignment="1">
      <alignment vertical="center"/>
    </xf>
    <xf numFmtId="168" fontId="4" fillId="0" borderId="0" xfId="4" applyNumberFormat="1" applyFont="1" applyFill="1" applyBorder="1" applyAlignment="1">
      <alignment vertical="center"/>
    </xf>
    <xf numFmtId="0" fontId="5" fillId="6" borderId="22" xfId="4" applyFont="1" applyFill="1" applyBorder="1"/>
    <xf numFmtId="3" fontId="5" fillId="6" borderId="23" xfId="4" applyNumberFormat="1" applyFont="1" applyFill="1" applyBorder="1" applyAlignment="1">
      <alignment horizontal="right"/>
    </xf>
    <xf numFmtId="164" fontId="5" fillId="6" borderId="23" xfId="4" applyNumberFormat="1" applyFont="1" applyFill="1" applyBorder="1" applyAlignment="1">
      <alignment horizontal="right"/>
    </xf>
    <xf numFmtId="164" fontId="5" fillId="6" borderId="16" xfId="4" applyNumberFormat="1" applyFont="1" applyFill="1" applyBorder="1" applyAlignment="1">
      <alignment horizontal="right"/>
    </xf>
    <xf numFmtId="3" fontId="5" fillId="6" borderId="24" xfId="4" applyNumberFormat="1" applyFont="1" applyFill="1" applyBorder="1" applyAlignment="1">
      <alignment horizontal="right"/>
    </xf>
    <xf numFmtId="164" fontId="5" fillId="6" borderId="25" xfId="4" applyNumberFormat="1" applyFont="1" applyFill="1" applyBorder="1" applyAlignment="1">
      <alignment horizontal="right"/>
    </xf>
    <xf numFmtId="3" fontId="4" fillId="0" borderId="12" xfId="4" applyNumberFormat="1" applyFont="1" applyFill="1" applyBorder="1"/>
    <xf numFmtId="3" fontId="4" fillId="0" borderId="0" xfId="4" applyNumberFormat="1" applyFont="1" applyAlignment="1">
      <alignment horizontal="right"/>
    </xf>
    <xf numFmtId="39" fontId="4" fillId="0" borderId="0" xfId="4" applyNumberFormat="1" applyFont="1" applyAlignment="1">
      <alignment horizontal="right"/>
    </xf>
    <xf numFmtId="169" fontId="4" fillId="0" borderId="0" xfId="4" applyNumberFormat="1" applyFont="1" applyAlignment="1">
      <alignment horizontal="right"/>
    </xf>
    <xf numFmtId="170" fontId="4" fillId="0" borderId="0" xfId="4" applyNumberFormat="1" applyFont="1" applyAlignment="1">
      <alignment horizontal="right"/>
    </xf>
    <xf numFmtId="164" fontId="4" fillId="0" borderId="0" xfId="4" applyNumberFormat="1" applyFont="1" applyAlignment="1">
      <alignment horizontal="right"/>
    </xf>
    <xf numFmtId="164" fontId="4" fillId="0" borderId="18" xfId="4" applyNumberFormat="1" applyFont="1" applyBorder="1" applyAlignment="1">
      <alignment horizontal="right"/>
    </xf>
    <xf numFmtId="3" fontId="4" fillId="0" borderId="0" xfId="4" applyNumberFormat="1" applyFont="1" applyFill="1" applyBorder="1" applyAlignment="1">
      <alignment horizontal="right"/>
    </xf>
    <xf numFmtId="0" fontId="5" fillId="0" borderId="0" xfId="4" applyFont="1" applyBorder="1" applyAlignment="1"/>
    <xf numFmtId="0" fontId="4" fillId="0" borderId="0" xfId="4" applyFont="1" applyBorder="1" applyAlignment="1">
      <alignment horizontal="right"/>
    </xf>
    <xf numFmtId="3" fontId="5" fillId="0" borderId="9" xfId="4" applyNumberFormat="1" applyFont="1" applyBorder="1" applyAlignment="1">
      <alignment horizontal="right" vertical="center" wrapText="1"/>
    </xf>
    <xf numFmtId="164" fontId="5" fillId="0" borderId="8" xfId="4" applyNumberFormat="1" applyFont="1" applyBorder="1" applyAlignment="1">
      <alignment horizontal="right" vertical="center" wrapText="1"/>
    </xf>
    <xf numFmtId="164" fontId="5" fillId="0" borderId="10" xfId="4" applyNumberFormat="1" applyFont="1" applyBorder="1" applyAlignment="1">
      <alignment horizontal="right" vertical="center"/>
    </xf>
    <xf numFmtId="0" fontId="4" fillId="0" borderId="0" xfId="4" applyFont="1" applyBorder="1" applyAlignment="1">
      <alignment vertical="center"/>
    </xf>
    <xf numFmtId="171" fontId="4" fillId="0" borderId="12" xfId="4" applyNumberFormat="1" applyFont="1" applyBorder="1"/>
    <xf numFmtId="165" fontId="4" fillId="0" borderId="0" xfId="4" applyNumberFormat="1" applyFont="1" applyFill="1" applyBorder="1" applyAlignment="1">
      <alignment horizontal="right"/>
    </xf>
    <xf numFmtId="0" fontId="4" fillId="0" borderId="0" xfId="4" applyFont="1" applyBorder="1"/>
    <xf numFmtId="165" fontId="4" fillId="0" borderId="26" xfId="4" applyNumberFormat="1" applyFont="1" applyBorder="1" applyAlignment="1">
      <alignment horizontal="right"/>
    </xf>
    <xf numFmtId="165" fontId="4" fillId="0" borderId="26" xfId="4" applyNumberFormat="1" applyFont="1" applyFill="1" applyBorder="1" applyAlignment="1">
      <alignment horizontal="right"/>
    </xf>
    <xf numFmtId="165" fontId="4" fillId="0" borderId="6" xfId="4" applyNumberFormat="1" applyFont="1" applyBorder="1" applyAlignment="1">
      <alignment horizontal="right"/>
    </xf>
    <xf numFmtId="164" fontId="4" fillId="4" borderId="23" xfId="4" applyNumberFormat="1" applyFont="1" applyFill="1" applyBorder="1" applyAlignment="1">
      <alignment horizontal="right" vertical="center"/>
    </xf>
    <xf numFmtId="164" fontId="4" fillId="4" borderId="27" xfId="4" applyNumberFormat="1" applyFont="1" applyFill="1" applyBorder="1" applyAlignment="1">
      <alignment horizontal="right" vertical="center"/>
    </xf>
    <xf numFmtId="164" fontId="5" fillId="0" borderId="0" xfId="4" applyNumberFormat="1" applyFont="1" applyBorder="1" applyAlignment="1">
      <alignment horizontal="right" vertical="center" wrapText="1"/>
    </xf>
    <xf numFmtId="164" fontId="5" fillId="0" borderId="8" xfId="4" applyNumberFormat="1" applyFont="1" applyFill="1" applyBorder="1" applyAlignment="1">
      <alignment horizontal="right" vertical="center" wrapText="1"/>
    </xf>
    <xf numFmtId="164" fontId="5" fillId="0" borderId="10" xfId="4" applyNumberFormat="1" applyFont="1" applyFill="1" applyBorder="1" applyAlignment="1">
      <alignment horizontal="right" vertical="center"/>
    </xf>
    <xf numFmtId="171" fontId="4" fillId="0" borderId="20" xfId="4" applyNumberFormat="1" applyFont="1" applyBorder="1"/>
    <xf numFmtId="0" fontId="5" fillId="4" borderId="13" xfId="4" applyFont="1" applyFill="1" applyBorder="1" applyAlignment="1"/>
    <xf numFmtId="164" fontId="5" fillId="6" borderId="15" xfId="4" applyNumberFormat="1" applyFont="1" applyFill="1" applyBorder="1" applyAlignment="1">
      <alignment horizontal="right"/>
    </xf>
    <xf numFmtId="164" fontId="5" fillId="6" borderId="27" xfId="4" applyNumberFormat="1" applyFont="1" applyFill="1" applyBorder="1" applyAlignment="1">
      <alignment horizontal="right"/>
    </xf>
    <xf numFmtId="3" fontId="4" fillId="0" borderId="0" xfId="4" applyNumberFormat="1" applyFont="1" applyFill="1" applyBorder="1"/>
    <xf numFmtId="0" fontId="5" fillId="0" borderId="0" xfId="4" applyFont="1" applyFill="1" applyBorder="1"/>
    <xf numFmtId="3" fontId="4" fillId="0" borderId="0" xfId="4" applyNumberFormat="1" applyFont="1" applyBorder="1"/>
    <xf numFmtId="168" fontId="4" fillId="0" borderId="0" xfId="4" applyNumberFormat="1" applyFont="1" applyFill="1" applyBorder="1"/>
    <xf numFmtId="0" fontId="4" fillId="0" borderId="0" xfId="4" applyFont="1" applyAlignment="1" applyProtection="1">
      <alignment wrapText="1"/>
    </xf>
    <xf numFmtId="3" fontId="4" fillId="0" borderId="0" xfId="4" applyNumberFormat="1" applyFont="1" applyAlignment="1" applyProtection="1">
      <alignment wrapText="1"/>
    </xf>
    <xf numFmtId="0" fontId="4" fillId="0" borderId="0" xfId="4" applyFont="1" applyProtection="1"/>
    <xf numFmtId="3" fontId="4" fillId="0" borderId="0" xfId="4" applyNumberFormat="1" applyFont="1" applyProtection="1"/>
    <xf numFmtId="0" fontId="4" fillId="0" borderId="0" xfId="4" applyFont="1" applyAlignment="1">
      <alignment vertical="top"/>
    </xf>
    <xf numFmtId="3" fontId="4" fillId="0" borderId="0" xfId="4" applyNumberFormat="1" applyFont="1" applyAlignment="1">
      <alignment vertical="top"/>
    </xf>
    <xf numFmtId="0" fontId="7" fillId="0" borderId="0" xfId="4" applyFont="1" applyAlignment="1">
      <alignment wrapText="1"/>
    </xf>
    <xf numFmtId="3" fontId="7" fillId="0" borderId="0" xfId="4" applyNumberFormat="1" applyFont="1" applyAlignment="1">
      <alignment wrapText="1"/>
    </xf>
    <xf numFmtId="0" fontId="4" fillId="0" borderId="0" xfId="4" applyNumberFormat="1" applyFont="1"/>
    <xf numFmtId="0" fontId="4" fillId="0" borderId="0" xfId="4" applyFont="1" applyAlignment="1">
      <alignment horizontal="right" indent="1"/>
    </xf>
    <xf numFmtId="0" fontId="5" fillId="0" borderId="6" xfId="4" applyFont="1" applyBorder="1"/>
    <xf numFmtId="0" fontId="5" fillId="0" borderId="3" xfId="4" applyFont="1" applyBorder="1" applyAlignment="1">
      <alignment horizontal="center"/>
    </xf>
    <xf numFmtId="0" fontId="5" fillId="0" borderId="4" xfId="4" applyFont="1" applyBorder="1" applyAlignment="1">
      <alignment horizontal="center"/>
    </xf>
    <xf numFmtId="0" fontId="5" fillId="0" borderId="5" xfId="4" applyFont="1" applyBorder="1" applyAlignment="1">
      <alignment horizontal="center"/>
    </xf>
    <xf numFmtId="0" fontId="5" fillId="0" borderId="26" xfId="4" applyFont="1" applyBorder="1" applyAlignment="1">
      <alignment horizontal="center"/>
    </xf>
    <xf numFmtId="0" fontId="4" fillId="5" borderId="3" xfId="4" applyFont="1" applyFill="1" applyBorder="1"/>
    <xf numFmtId="166" fontId="4" fillId="0" borderId="3" xfId="4" applyNumberFormat="1" applyFont="1" applyFill="1" applyBorder="1" applyAlignment="1">
      <alignment horizontal="right"/>
    </xf>
    <xf numFmtId="166" fontId="4" fillId="0" borderId="4" xfId="4" applyNumberFormat="1" applyFont="1" applyFill="1" applyBorder="1" applyAlignment="1">
      <alignment horizontal="right"/>
    </xf>
    <xf numFmtId="3" fontId="4" fillId="0" borderId="28" xfId="4" applyNumberFormat="1" applyFont="1" applyBorder="1" applyAlignment="1">
      <alignment horizontal="right" wrapText="1" indent="1"/>
    </xf>
    <xf numFmtId="0" fontId="4" fillId="0" borderId="5" xfId="4" applyFont="1" applyBorder="1"/>
    <xf numFmtId="0" fontId="4" fillId="4" borderId="3" xfId="4" applyFont="1" applyFill="1" applyBorder="1"/>
    <xf numFmtId="166" fontId="4" fillId="4" borderId="3" xfId="4" applyNumberFormat="1" applyFont="1" applyFill="1" applyBorder="1" applyAlignment="1">
      <alignment horizontal="right"/>
    </xf>
    <xf numFmtId="166" fontId="4" fillId="4" borderId="4" xfId="4" applyNumberFormat="1" applyFont="1" applyFill="1" applyBorder="1" applyAlignment="1">
      <alignment horizontal="right"/>
    </xf>
    <xf numFmtId="3" fontId="4" fillId="4" borderId="28" xfId="4" applyNumberFormat="1" applyFont="1" applyFill="1" applyBorder="1" applyAlignment="1">
      <alignment horizontal="right" indent="1"/>
    </xf>
    <xf numFmtId="0" fontId="4" fillId="4" borderId="5" xfId="4" applyFont="1" applyFill="1" applyBorder="1"/>
    <xf numFmtId="3" fontId="4" fillId="0" borderId="28" xfId="4" applyNumberFormat="1" applyFont="1" applyBorder="1" applyAlignment="1">
      <alignment horizontal="right" indent="1"/>
    </xf>
    <xf numFmtId="0" fontId="4" fillId="4" borderId="28" xfId="4" applyFont="1" applyFill="1" applyBorder="1" applyAlignment="1">
      <alignment horizontal="right" indent="1"/>
    </xf>
    <xf numFmtId="0" fontId="4" fillId="4" borderId="5" xfId="4" applyFont="1" applyFill="1" applyBorder="1" applyAlignment="1">
      <alignment wrapText="1"/>
    </xf>
    <xf numFmtId="0" fontId="4" fillId="0" borderId="0" xfId="4" applyFont="1" applyFill="1"/>
    <xf numFmtId="166" fontId="4" fillId="0" borderId="3" xfId="4" applyNumberFormat="1" applyFont="1" applyFill="1" applyBorder="1"/>
    <xf numFmtId="166" fontId="4" fillId="0" borderId="4" xfId="4" applyNumberFormat="1" applyFont="1" applyFill="1" applyBorder="1"/>
    <xf numFmtId="0" fontId="4" fillId="0" borderId="3" xfId="4" applyFont="1" applyBorder="1" applyAlignment="1">
      <alignment vertical="center"/>
    </xf>
    <xf numFmtId="0" fontId="4" fillId="0" borderId="3" xfId="4" applyFont="1" applyBorder="1" applyAlignment="1">
      <alignment horizontal="right" vertical="center"/>
    </xf>
    <xf numFmtId="0" fontId="4" fillId="0" borderId="4" xfId="4" applyFont="1" applyBorder="1" applyAlignment="1">
      <alignment horizontal="right" vertical="center"/>
    </xf>
    <xf numFmtId="3" fontId="4" fillId="0" borderId="28" xfId="4" applyNumberFormat="1" applyFont="1" applyBorder="1" applyAlignment="1">
      <alignment horizontal="right" vertical="center" indent="1"/>
    </xf>
    <xf numFmtId="0" fontId="4" fillId="0" borderId="5" xfId="4" applyFont="1" applyBorder="1" applyAlignment="1">
      <alignment vertical="center" wrapText="1"/>
    </xf>
    <xf numFmtId="0" fontId="4" fillId="4" borderId="3" xfId="4" applyFont="1" applyFill="1" applyBorder="1" applyAlignment="1">
      <alignment horizontal="right"/>
    </xf>
    <xf numFmtId="0" fontId="4" fillId="4" borderId="4" xfId="4" applyFont="1" applyFill="1" applyBorder="1" applyAlignment="1">
      <alignment horizontal="right"/>
    </xf>
    <xf numFmtId="0" fontId="4" fillId="0" borderId="0" xfId="4" applyNumberFormat="1" applyFont="1" applyAlignment="1">
      <alignment horizontal="left" wrapText="1"/>
    </xf>
    <xf numFmtId="0" fontId="4" fillId="0" borderId="0" xfId="4" applyNumberFormat="1" applyFont="1" applyAlignment="1">
      <alignment horizontal="right" wrapText="1" indent="1"/>
    </xf>
    <xf numFmtId="0" fontId="4" fillId="5" borderId="28" xfId="4" applyFont="1" applyFill="1" applyBorder="1"/>
    <xf numFmtId="166" fontId="4" fillId="0" borderId="5" xfId="4" applyNumberFormat="1" applyFont="1" applyFill="1" applyBorder="1" applyAlignment="1">
      <alignment horizontal="right"/>
    </xf>
    <xf numFmtId="0" fontId="4" fillId="0" borderId="28" xfId="4" applyFont="1" applyBorder="1"/>
    <xf numFmtId="0" fontId="4" fillId="4" borderId="28" xfId="4" applyFont="1" applyFill="1" applyBorder="1"/>
    <xf numFmtId="166" fontId="4" fillId="4" borderId="5" xfId="4" applyNumberFormat="1" applyFont="1" applyFill="1" applyBorder="1" applyAlignment="1">
      <alignment horizontal="right"/>
    </xf>
    <xf numFmtId="172" fontId="4" fillId="0" borderId="12" xfId="4" applyNumberFormat="1" applyFont="1" applyFill="1" applyBorder="1" applyAlignment="1">
      <alignment horizontal="left"/>
    </xf>
    <xf numFmtId="0" fontId="4" fillId="4" borderId="28" xfId="4" applyFont="1" applyFill="1" applyBorder="1" applyAlignment="1">
      <alignment wrapText="1"/>
    </xf>
    <xf numFmtId="0" fontId="4" fillId="0" borderId="11" xfId="4" applyFont="1" applyBorder="1" applyAlignment="1">
      <alignment vertical="center"/>
    </xf>
    <xf numFmtId="0" fontId="4" fillId="0" borderId="5" xfId="4" applyFont="1" applyBorder="1" applyAlignment="1">
      <alignment horizontal="right" vertical="center"/>
    </xf>
    <xf numFmtId="0" fontId="4" fillId="0" borderId="28" xfId="4" applyFont="1" applyBorder="1" applyAlignment="1">
      <alignment vertical="center" wrapText="1"/>
    </xf>
    <xf numFmtId="0" fontId="4" fillId="4" borderId="5" xfId="4" applyFont="1" applyFill="1" applyBorder="1" applyAlignment="1">
      <alignment horizontal="right"/>
    </xf>
    <xf numFmtId="0" fontId="4" fillId="0" borderId="0" xfId="4" applyFont="1" applyFill="1" applyBorder="1"/>
    <xf numFmtId="0" fontId="4" fillId="5" borderId="0" xfId="4" applyFont="1" applyFill="1"/>
    <xf numFmtId="0" fontId="4" fillId="5" borderId="0" xfId="4" applyFont="1" applyFill="1" applyAlignment="1">
      <alignment horizontal="left"/>
    </xf>
    <xf numFmtId="0" fontId="6" fillId="5" borderId="0" xfId="4" applyFont="1" applyFill="1" applyAlignment="1">
      <alignment horizontal="left"/>
    </xf>
    <xf numFmtId="0" fontId="4" fillId="5" borderId="0" xfId="4" applyFont="1" applyFill="1" applyAlignment="1">
      <alignment vertical="center"/>
    </xf>
    <xf numFmtId="0" fontId="6" fillId="5" borderId="2" xfId="4" applyFont="1" applyFill="1" applyBorder="1" applyAlignment="1">
      <alignment horizontal="left" vertical="center"/>
    </xf>
    <xf numFmtId="0" fontId="4" fillId="0" borderId="0" xfId="4" applyFont="1" applyFill="1" applyAlignment="1">
      <alignment vertical="center"/>
    </xf>
    <xf numFmtId="0" fontId="5" fillId="5" borderId="6" xfId="4" applyFont="1" applyFill="1" applyBorder="1" applyAlignment="1">
      <alignment horizontal="center"/>
    </xf>
    <xf numFmtId="0" fontId="5" fillId="0" borderId="3" xfId="4" applyFont="1" applyFill="1" applyBorder="1" applyAlignment="1">
      <alignment horizontal="center" wrapText="1"/>
    </xf>
    <xf numFmtId="0" fontId="5" fillId="0" borderId="4" xfId="4" applyFont="1" applyFill="1" applyBorder="1" applyAlignment="1">
      <alignment horizontal="center" wrapText="1"/>
    </xf>
    <xf numFmtId="0" fontId="5" fillId="0" borderId="5" xfId="4" applyFont="1" applyFill="1" applyBorder="1" applyAlignment="1">
      <alignment horizontal="center" wrapText="1"/>
    </xf>
    <xf numFmtId="0" fontId="4" fillId="5" borderId="7" xfId="4" applyFont="1" applyFill="1" applyBorder="1"/>
    <xf numFmtId="167" fontId="4" fillId="5" borderId="9" xfId="4" quotePrefix="1" applyNumberFormat="1" applyFont="1" applyFill="1" applyBorder="1" applyAlignment="1">
      <alignment horizontal="center"/>
    </xf>
    <xf numFmtId="167" fontId="4" fillId="5" borderId="8" xfId="1" applyNumberFormat="1" applyFont="1" applyFill="1" applyBorder="1" applyAlignment="1">
      <alignment horizontal="right"/>
    </xf>
    <xf numFmtId="167" fontId="5" fillId="5" borderId="10" xfId="1" applyNumberFormat="1" applyFont="1" applyFill="1" applyBorder="1" applyAlignment="1">
      <alignment horizontal="right" wrapText="1"/>
    </xf>
    <xf numFmtId="0" fontId="4" fillId="5" borderId="9" xfId="4" applyFont="1" applyFill="1" applyBorder="1"/>
    <xf numFmtId="166" fontId="5" fillId="5" borderId="10" xfId="4" applyNumberFormat="1" applyFont="1" applyFill="1" applyBorder="1"/>
    <xf numFmtId="166" fontId="4" fillId="5" borderId="9" xfId="4" applyNumberFormat="1" applyFont="1" applyFill="1" applyBorder="1"/>
    <xf numFmtId="0" fontId="4" fillId="5" borderId="11" xfId="4" applyFont="1" applyFill="1" applyBorder="1"/>
    <xf numFmtId="167" fontId="4" fillId="5" borderId="12" xfId="4" quotePrefix="1" applyNumberFormat="1" applyFont="1" applyFill="1" applyBorder="1" applyAlignment="1">
      <alignment horizontal="center"/>
    </xf>
    <xf numFmtId="167" fontId="4" fillId="5" borderId="0" xfId="1" applyNumberFormat="1" applyFont="1" applyFill="1" applyBorder="1" applyAlignment="1">
      <alignment horizontal="right"/>
    </xf>
    <xf numFmtId="167" fontId="5" fillId="5" borderId="2" xfId="1" applyNumberFormat="1" applyFont="1" applyFill="1" applyBorder="1" applyAlignment="1">
      <alignment horizontal="right" wrapText="1"/>
    </xf>
    <xf numFmtId="0" fontId="4" fillId="5" borderId="12" xfId="4" applyFont="1" applyFill="1" applyBorder="1"/>
    <xf numFmtId="166" fontId="5" fillId="5" borderId="2" xfId="4" applyNumberFormat="1" applyFont="1" applyFill="1" applyBorder="1"/>
    <xf numFmtId="166" fontId="4" fillId="5" borderId="12" xfId="4" applyNumberFormat="1" applyFont="1" applyFill="1" applyBorder="1"/>
    <xf numFmtId="0" fontId="4" fillId="5" borderId="21" xfId="4" applyFont="1" applyFill="1" applyBorder="1"/>
    <xf numFmtId="167" fontId="4" fillId="5" borderId="20" xfId="4" quotePrefix="1" applyNumberFormat="1" applyFont="1" applyFill="1" applyBorder="1" applyAlignment="1">
      <alignment horizontal="center"/>
    </xf>
    <xf numFmtId="167" fontId="4" fillId="5" borderId="26" xfId="1" applyNumberFormat="1" applyFont="1" applyFill="1" applyBorder="1" applyAlignment="1">
      <alignment horizontal="right"/>
    </xf>
    <xf numFmtId="167" fontId="5" fillId="5" borderId="6" xfId="1" applyNumberFormat="1" applyFont="1" applyFill="1" applyBorder="1" applyAlignment="1">
      <alignment horizontal="right" wrapText="1"/>
    </xf>
    <xf numFmtId="0" fontId="4" fillId="5" borderId="20" xfId="4" applyFont="1" applyFill="1" applyBorder="1"/>
    <xf numFmtId="166" fontId="5" fillId="5" borderId="6" xfId="4" applyNumberFormat="1" applyFont="1" applyFill="1" applyBorder="1"/>
    <xf numFmtId="166" fontId="4" fillId="5" borderId="20" xfId="4" applyNumberFormat="1" applyFont="1" applyFill="1" applyBorder="1"/>
    <xf numFmtId="0" fontId="5" fillId="5" borderId="0" xfId="4" applyFont="1" applyFill="1"/>
    <xf numFmtId="0" fontId="5" fillId="4" borderId="3" xfId="4" applyFont="1" applyFill="1" applyBorder="1"/>
    <xf numFmtId="167" fontId="5" fillId="4" borderId="3" xfId="4" quotePrefix="1" applyNumberFormat="1" applyFont="1" applyFill="1" applyBorder="1" applyAlignment="1">
      <alignment horizontal="center"/>
    </xf>
    <xf numFmtId="167" fontId="5" fillId="4" borderId="4" xfId="4" applyNumberFormat="1" applyFont="1" applyFill="1" applyBorder="1"/>
    <xf numFmtId="167" fontId="5" fillId="4" borderId="5" xfId="4" applyNumberFormat="1" applyFont="1" applyFill="1" applyBorder="1"/>
    <xf numFmtId="166" fontId="5" fillId="4" borderId="5" xfId="4" applyNumberFormat="1" applyFont="1" applyFill="1" applyBorder="1"/>
    <xf numFmtId="166" fontId="5" fillId="4" borderId="3" xfId="4" applyNumberFormat="1" applyFont="1" applyFill="1" applyBorder="1"/>
    <xf numFmtId="166" fontId="5" fillId="4" borderId="4" xfId="4" applyNumberFormat="1" applyFont="1" applyFill="1" applyBorder="1"/>
    <xf numFmtId="0" fontId="5" fillId="0" borderId="0" xfId="4" applyFont="1" applyFill="1"/>
    <xf numFmtId="0" fontId="5" fillId="6" borderId="3" xfId="4" applyFont="1" applyFill="1" applyBorder="1"/>
    <xf numFmtId="38" fontId="4" fillId="6" borderId="4" xfId="4" applyNumberFormat="1" applyFont="1" applyFill="1" applyBorder="1"/>
    <xf numFmtId="168" fontId="5" fillId="6" borderId="5" xfId="4" applyNumberFormat="1" applyFont="1" applyFill="1" applyBorder="1" applyAlignment="1"/>
    <xf numFmtId="166" fontId="4" fillId="6" borderId="4" xfId="4" applyNumberFormat="1" applyFont="1" applyFill="1" applyBorder="1"/>
    <xf numFmtId="166" fontId="5" fillId="6" borderId="5" xfId="4" applyNumberFormat="1" applyFont="1" applyFill="1" applyBorder="1"/>
    <xf numFmtId="166" fontId="5" fillId="6" borderId="3" xfId="4" applyNumberFormat="1" applyFont="1" applyFill="1" applyBorder="1"/>
    <xf numFmtId="166" fontId="4" fillId="6" borderId="4" xfId="4" applyNumberFormat="1" applyFont="1" applyFill="1" applyBorder="1" applyAlignment="1"/>
    <xf numFmtId="0" fontId="5" fillId="5" borderId="4" xfId="4" applyFont="1" applyFill="1" applyBorder="1" applyAlignment="1">
      <alignment horizontal="center"/>
    </xf>
    <xf numFmtId="0" fontId="5" fillId="5" borderId="4" xfId="4" applyFont="1" applyFill="1" applyBorder="1" applyAlignment="1">
      <alignment horizontal="center" wrapText="1"/>
    </xf>
    <xf numFmtId="166" fontId="5" fillId="5" borderId="4" xfId="4" applyNumberFormat="1" applyFont="1" applyFill="1" applyBorder="1" applyAlignment="1">
      <alignment horizontal="center" wrapText="1"/>
    </xf>
    <xf numFmtId="166" fontId="5" fillId="5" borderId="4" xfId="4" applyNumberFormat="1" applyFont="1" applyFill="1" applyBorder="1" applyAlignment="1">
      <alignment horizontal="center"/>
    </xf>
    <xf numFmtId="166" fontId="5" fillId="5" borderId="4" xfId="4" applyNumberFormat="1" applyFont="1" applyFill="1" applyBorder="1"/>
    <xf numFmtId="166" fontId="4" fillId="5" borderId="8" xfId="1" applyNumberFormat="1" applyFont="1" applyFill="1" applyBorder="1" applyAlignment="1">
      <alignment horizontal="right"/>
    </xf>
    <xf numFmtId="166" fontId="4" fillId="5" borderId="0" xfId="1" applyNumberFormat="1" applyFont="1" applyFill="1" applyBorder="1" applyAlignment="1">
      <alignment horizontal="right"/>
    </xf>
    <xf numFmtId="167" fontId="4" fillId="5" borderId="20" xfId="4" applyNumberFormat="1" applyFont="1" applyFill="1" applyBorder="1"/>
    <xf numFmtId="166" fontId="4" fillId="5" borderId="26" xfId="1" applyNumberFormat="1" applyFont="1" applyFill="1" applyBorder="1" applyAlignment="1">
      <alignment horizontal="right"/>
    </xf>
    <xf numFmtId="166" fontId="5" fillId="4" borderId="4" xfId="4" applyNumberFormat="1" applyFont="1" applyFill="1" applyBorder="1" applyAlignment="1"/>
    <xf numFmtId="0" fontId="4" fillId="5" borderId="0" xfId="4" applyFont="1" applyFill="1" applyBorder="1"/>
    <xf numFmtId="0" fontId="5" fillId="5" borderId="4" xfId="4" applyFont="1" applyFill="1" applyBorder="1"/>
    <xf numFmtId="38" fontId="4" fillId="5" borderId="4" xfId="4" applyNumberFormat="1" applyFont="1" applyFill="1" applyBorder="1"/>
    <xf numFmtId="168" fontId="5" fillId="5" borderId="4" xfId="4" applyNumberFormat="1" applyFont="1" applyFill="1" applyBorder="1" applyAlignment="1"/>
    <xf numFmtId="166" fontId="4" fillId="5" borderId="4" xfId="4" applyNumberFormat="1" applyFont="1" applyFill="1" applyBorder="1"/>
    <xf numFmtId="166" fontId="4" fillId="5" borderId="4" xfId="4" applyNumberFormat="1" applyFont="1" applyFill="1" applyBorder="1" applyAlignment="1"/>
    <xf numFmtId="0" fontId="5" fillId="3" borderId="3" xfId="4" applyFont="1" applyFill="1" applyBorder="1"/>
    <xf numFmtId="167" fontId="5" fillId="3" borderId="4" xfId="4" applyNumberFormat="1" applyFont="1" applyFill="1" applyBorder="1"/>
    <xf numFmtId="167" fontId="5" fillId="3" borderId="5" xfId="4" applyNumberFormat="1" applyFont="1" applyFill="1" applyBorder="1"/>
    <xf numFmtId="166" fontId="5" fillId="3" borderId="3" xfId="4" applyNumberFormat="1" applyFont="1" applyFill="1" applyBorder="1"/>
    <xf numFmtId="166" fontId="5" fillId="3" borderId="4" xfId="4" applyNumberFormat="1" applyFont="1" applyFill="1" applyBorder="1"/>
    <xf numFmtId="166" fontId="5" fillId="3" borderId="4" xfId="4" applyNumberFormat="1" applyFont="1" applyFill="1" applyBorder="1" applyAlignment="1"/>
    <xf numFmtId="166" fontId="5" fillId="3" borderId="5" xfId="4" applyNumberFormat="1" applyFont="1" applyFill="1" applyBorder="1"/>
    <xf numFmtId="0" fontId="5" fillId="0" borderId="26" xfId="4" applyFont="1" applyFill="1" applyBorder="1" applyAlignment="1">
      <alignment horizontal="center"/>
    </xf>
    <xf numFmtId="0" fontId="4" fillId="5" borderId="26" xfId="4" applyFont="1" applyFill="1" applyBorder="1"/>
    <xf numFmtId="173" fontId="4" fillId="5" borderId="26" xfId="1" applyNumberFormat="1" applyFont="1" applyFill="1" applyBorder="1" applyAlignment="1">
      <alignment horizontal="right"/>
    </xf>
    <xf numFmtId="174" fontId="5" fillId="5" borderId="26" xfId="1" applyNumberFormat="1" applyFont="1" applyFill="1" applyBorder="1" applyAlignment="1">
      <alignment horizontal="right"/>
    </xf>
    <xf numFmtId="166" fontId="4" fillId="5" borderId="26" xfId="4" applyNumberFormat="1" applyFont="1" applyFill="1" applyBorder="1"/>
    <xf numFmtId="0" fontId="4" fillId="0" borderId="28" xfId="4" applyFont="1" applyFill="1" applyBorder="1" applyAlignment="1">
      <alignment wrapText="1" shrinkToFit="1"/>
    </xf>
    <xf numFmtId="167" fontId="4" fillId="5" borderId="3" xfId="4" applyNumberFormat="1" applyFont="1" applyFill="1" applyBorder="1"/>
    <xf numFmtId="167" fontId="4" fillId="5" borderId="4" xfId="4" quotePrefix="1" applyNumberFormat="1" applyFont="1" applyFill="1" applyBorder="1" applyAlignment="1">
      <alignment horizontal="center"/>
    </xf>
    <xf numFmtId="167" fontId="4" fillId="5" borderId="4" xfId="4" applyNumberFormat="1" applyFont="1" applyFill="1" applyBorder="1"/>
    <xf numFmtId="167" fontId="5" fillId="5" borderId="5" xfId="1" applyNumberFormat="1" applyFont="1" applyFill="1" applyBorder="1" applyAlignment="1">
      <alignment horizontal="right"/>
    </xf>
    <xf numFmtId="166" fontId="4" fillId="5" borderId="4" xfId="1" applyNumberFormat="1" applyFont="1" applyFill="1" applyBorder="1" applyAlignment="1">
      <alignment horizontal="right"/>
    </xf>
    <xf numFmtId="166" fontId="4" fillId="5" borderId="5" xfId="4" applyNumberFormat="1" applyFont="1" applyFill="1" applyBorder="1"/>
    <xf numFmtId="0" fontId="5" fillId="3" borderId="28" xfId="4" applyFont="1" applyFill="1" applyBorder="1"/>
    <xf numFmtId="167" fontId="5" fillId="3" borderId="3" xfId="4" applyNumberFormat="1" applyFont="1" applyFill="1" applyBorder="1"/>
    <xf numFmtId="166" fontId="5" fillId="3" borderId="4" xfId="1" applyNumberFormat="1" applyFont="1" applyFill="1" applyBorder="1" applyAlignment="1">
      <alignment horizontal="right"/>
    </xf>
    <xf numFmtId="167" fontId="5" fillId="3" borderId="3" xfId="4" applyNumberFormat="1" applyFont="1" applyFill="1" applyBorder="1" applyAlignment="1">
      <alignment horizontal="right"/>
    </xf>
    <xf numFmtId="167" fontId="5" fillId="3" borderId="4" xfId="4" applyNumberFormat="1" applyFont="1" applyFill="1" applyBorder="1" applyAlignment="1">
      <alignment horizontal="right"/>
    </xf>
    <xf numFmtId="167" fontId="5" fillId="3" borderId="5" xfId="4" applyNumberFormat="1" applyFont="1" applyFill="1" applyBorder="1" applyAlignment="1">
      <alignment horizontal="right"/>
    </xf>
    <xf numFmtId="167" fontId="5" fillId="3" borderId="5" xfId="4" applyNumberFormat="1" applyFont="1" applyFill="1" applyBorder="1" applyAlignment="1">
      <alignment horizontal="center"/>
    </xf>
    <xf numFmtId="166" fontId="5" fillId="3" borderId="3" xfId="4" applyNumberFormat="1" applyFont="1" applyFill="1" applyBorder="1" applyAlignment="1">
      <alignment horizontal="right"/>
    </xf>
    <xf numFmtId="0" fontId="4" fillId="5" borderId="2" xfId="4" applyFont="1" applyFill="1" applyBorder="1" applyAlignment="1">
      <alignment vertical="center"/>
    </xf>
    <xf numFmtId="167" fontId="4" fillId="5" borderId="6" xfId="4" applyNumberFormat="1" applyFont="1" applyFill="1" applyBorder="1"/>
    <xf numFmtId="0" fontId="4" fillId="5" borderId="0" xfId="4" applyFont="1" applyFill="1" applyAlignment="1">
      <alignment horizontal="center"/>
    </xf>
    <xf numFmtId="0" fontId="4" fillId="5" borderId="26" xfId="4" applyFont="1" applyFill="1" applyBorder="1" applyAlignment="1">
      <alignment horizontal="center"/>
    </xf>
    <xf numFmtId="173" fontId="4" fillId="5" borderId="26" xfId="1" applyNumberFormat="1" applyFont="1" applyFill="1" applyBorder="1" applyAlignment="1">
      <alignment horizontal="center"/>
    </xf>
    <xf numFmtId="174" fontId="5" fillId="5" borderId="26" xfId="1" applyNumberFormat="1" applyFont="1" applyFill="1" applyBorder="1" applyAlignment="1">
      <alignment horizontal="center"/>
    </xf>
    <xf numFmtId="166" fontId="4" fillId="5" borderId="26" xfId="1" applyNumberFormat="1" applyFont="1" applyFill="1" applyBorder="1" applyAlignment="1">
      <alignment horizontal="center"/>
    </xf>
    <xf numFmtId="166" fontId="4" fillId="5" borderId="26" xfId="4" applyNumberFormat="1" applyFont="1" applyFill="1" applyBorder="1" applyAlignment="1">
      <alignment horizontal="center"/>
    </xf>
    <xf numFmtId="0" fontId="4" fillId="0" borderId="0" xfId="4" applyFont="1" applyFill="1" applyAlignment="1">
      <alignment horizontal="center"/>
    </xf>
    <xf numFmtId="0" fontId="9" fillId="5" borderId="0" xfId="4" applyFont="1" applyFill="1"/>
    <xf numFmtId="0" fontId="5" fillId="5" borderId="0" xfId="4" applyFont="1" applyFill="1" applyBorder="1"/>
    <xf numFmtId="167" fontId="5" fillId="5" borderId="0" xfId="4" applyNumberFormat="1" applyFont="1" applyFill="1" applyBorder="1" applyAlignment="1">
      <alignment horizontal="right"/>
    </xf>
    <xf numFmtId="167" fontId="5" fillId="5" borderId="0" xfId="4" applyNumberFormat="1" applyFont="1" applyFill="1" applyBorder="1" applyAlignment="1">
      <alignment horizontal="center"/>
    </xf>
    <xf numFmtId="0" fontId="10" fillId="5" borderId="0" xfId="4" applyFont="1" applyFill="1" applyBorder="1"/>
    <xf numFmtId="38" fontId="9" fillId="5" borderId="0" xfId="4" applyNumberFormat="1" applyFont="1" applyFill="1" applyBorder="1" applyAlignment="1"/>
    <xf numFmtId="168" fontId="9" fillId="5" borderId="0" xfId="4" applyNumberFormat="1" applyFont="1" applyFill="1" applyBorder="1" applyAlignment="1"/>
    <xf numFmtId="168" fontId="4" fillId="5" borderId="0" xfId="4" applyNumberFormat="1" applyFont="1" applyFill="1" applyBorder="1" applyAlignment="1"/>
    <xf numFmtId="0" fontId="4" fillId="5" borderId="0" xfId="4" applyFont="1" applyFill="1" applyAlignment="1">
      <alignment horizontal="left" indent="1"/>
    </xf>
    <xf numFmtId="6" fontId="4" fillId="0" borderId="0" xfId="4" applyNumberFormat="1" applyFont="1" applyBorder="1"/>
    <xf numFmtId="0" fontId="4" fillId="5" borderId="0" xfId="4" applyFont="1" applyFill="1" applyBorder="1" applyAlignment="1">
      <alignment vertical="top"/>
    </xf>
    <xf numFmtId="0" fontId="5" fillId="0" borderId="0" xfId="4" applyFont="1" applyFill="1" applyBorder="1" applyAlignment="1">
      <alignment vertical="top"/>
    </xf>
    <xf numFmtId="0" fontId="11" fillId="0" borderId="0" xfId="4" applyFont="1" applyFill="1" applyBorder="1" applyAlignment="1">
      <alignment vertical="top"/>
    </xf>
    <xf numFmtId="0" fontId="4" fillId="0" borderId="0" xfId="4" applyFont="1" applyFill="1" applyBorder="1" applyAlignment="1">
      <alignment vertical="top"/>
    </xf>
    <xf numFmtId="0" fontId="4" fillId="0" borderId="8" xfId="4" applyFont="1" applyFill="1" applyBorder="1"/>
    <xf numFmtId="0" fontId="5" fillId="0" borderId="20" xfId="4" applyFont="1" applyFill="1" applyBorder="1" applyAlignment="1">
      <alignment horizontal="center"/>
    </xf>
    <xf numFmtId="0" fontId="5" fillId="0" borderId="6" xfId="4" applyFont="1" applyFill="1" applyBorder="1" applyAlignment="1">
      <alignment horizontal="center"/>
    </xf>
    <xf numFmtId="0" fontId="5" fillId="0" borderId="26" xfId="4" applyFont="1" applyFill="1" applyBorder="1" applyAlignment="1">
      <alignment horizontal="center" wrapText="1"/>
    </xf>
    <xf numFmtId="0" fontId="13" fillId="0" borderId="26" xfId="4" applyFont="1" applyFill="1" applyBorder="1" applyAlignment="1">
      <alignment wrapText="1"/>
    </xf>
    <xf numFmtId="6" fontId="4" fillId="0" borderId="26" xfId="4" applyNumberFormat="1" applyFont="1" applyFill="1" applyBorder="1"/>
    <xf numFmtId="0" fontId="4" fillId="0" borderId="26" xfId="4" applyFont="1" applyFill="1" applyBorder="1" applyAlignment="1">
      <alignment horizontal="right"/>
    </xf>
    <xf numFmtId="0" fontId="4" fillId="0" borderId="0" xfId="4" applyFont="1" applyFill="1" applyBorder="1" applyAlignment="1">
      <alignment horizontal="left" indent="1"/>
    </xf>
    <xf numFmtId="6" fontId="4" fillId="4" borderId="0" xfId="4" applyNumberFormat="1" applyFont="1" applyFill="1" applyBorder="1"/>
    <xf numFmtId="6" fontId="4" fillId="0" borderId="0" xfId="4" applyNumberFormat="1" applyFont="1" applyFill="1" applyBorder="1"/>
    <xf numFmtId="6" fontId="5" fillId="4" borderId="0" xfId="4" applyNumberFormat="1" applyFont="1" applyFill="1" applyBorder="1"/>
    <xf numFmtId="6" fontId="4" fillId="0" borderId="0" xfId="4" applyNumberFormat="1" applyFont="1" applyFill="1" applyBorder="1" applyAlignment="1">
      <alignment horizontal="right"/>
    </xf>
    <xf numFmtId="9" fontId="4" fillId="0" borderId="0" xfId="3" applyFont="1" applyFill="1" applyBorder="1" applyAlignment="1">
      <alignment horizontal="right"/>
    </xf>
    <xf numFmtId="6" fontId="5" fillId="3" borderId="4" xfId="4" applyNumberFormat="1" applyFont="1" applyFill="1" applyBorder="1"/>
    <xf numFmtId="9" fontId="5" fillId="3" borderId="4" xfId="3" applyFont="1" applyFill="1" applyBorder="1" applyAlignment="1">
      <alignment horizontal="right"/>
    </xf>
    <xf numFmtId="0" fontId="4" fillId="0" borderId="0" xfId="4" applyFont="1" applyFill="1" applyBorder="1" applyAlignment="1">
      <alignment horizontal="right"/>
    </xf>
    <xf numFmtId="0" fontId="4" fillId="0" borderId="26" xfId="4" applyFont="1" applyBorder="1"/>
    <xf numFmtId="6" fontId="4" fillId="0" borderId="26" xfId="4" applyNumberFormat="1" applyFont="1" applyBorder="1"/>
    <xf numFmtId="0" fontId="4" fillId="0" borderId="26" xfId="4" applyFont="1" applyBorder="1" applyAlignment="1">
      <alignment horizontal="right"/>
    </xf>
    <xf numFmtId="6" fontId="5" fillId="3" borderId="4" xfId="4" applyNumberFormat="1" applyFont="1" applyFill="1" applyBorder="1" applyAlignment="1">
      <alignment horizontal="right"/>
    </xf>
    <xf numFmtId="6" fontId="4" fillId="0" borderId="26" xfId="4" applyNumberFormat="1" applyFont="1" applyFill="1" applyBorder="1" applyAlignment="1">
      <alignment horizontal="right"/>
    </xf>
    <xf numFmtId="6" fontId="4" fillId="0" borderId="0" xfId="4" applyNumberFormat="1" applyFont="1" applyFill="1" applyBorder="1" applyAlignment="1">
      <alignment horizontal="right" vertical="center"/>
    </xf>
    <xf numFmtId="175" fontId="5" fillId="3" borderId="5" xfId="4" applyNumberFormat="1" applyFont="1" applyFill="1" applyBorder="1" applyAlignment="1">
      <alignment horizontal="right"/>
    </xf>
    <xf numFmtId="8" fontId="4" fillId="0" borderId="0" xfId="4" applyNumberFormat="1" applyFont="1" applyFill="1" applyBorder="1"/>
    <xf numFmtId="9" fontId="4" fillId="0" borderId="0" xfId="4" applyNumberFormat="1" applyFont="1" applyFill="1" applyBorder="1" applyAlignment="1">
      <alignment horizontal="right"/>
    </xf>
    <xf numFmtId="9" fontId="5" fillId="3" borderId="5" xfId="4" applyNumberFormat="1" applyFont="1" applyFill="1" applyBorder="1" applyAlignment="1">
      <alignment horizontal="right"/>
    </xf>
    <xf numFmtId="0" fontId="5" fillId="0" borderId="0" xfId="4" applyFont="1" applyFill="1" applyBorder="1" applyAlignment="1">
      <alignment horizontal="left" indent="1"/>
    </xf>
    <xf numFmtId="9" fontId="4" fillId="0" borderId="26" xfId="4" applyNumberFormat="1" applyFont="1" applyFill="1" applyBorder="1" applyAlignment="1">
      <alignment horizontal="right"/>
    </xf>
    <xf numFmtId="9" fontId="4" fillId="0" borderId="0" xfId="3" applyNumberFormat="1" applyFont="1" applyFill="1" applyBorder="1" applyAlignment="1">
      <alignment horizontal="right"/>
    </xf>
    <xf numFmtId="9" fontId="5" fillId="3" borderId="5" xfId="3" applyNumberFormat="1" applyFont="1" applyFill="1" applyBorder="1" applyAlignment="1">
      <alignment horizontal="right"/>
    </xf>
    <xf numFmtId="9" fontId="4" fillId="0" borderId="0" xfId="4" applyNumberFormat="1" applyFont="1" applyFill="1" applyBorder="1" applyAlignment="1">
      <alignment horizontal="right" vertical="center"/>
    </xf>
    <xf numFmtId="0" fontId="5" fillId="3" borderId="29" xfId="4" applyFont="1" applyFill="1" applyBorder="1" applyAlignment="1">
      <alignment wrapText="1"/>
    </xf>
    <xf numFmtId="6" fontId="4" fillId="3" borderId="30" xfId="4" applyNumberFormat="1" applyFont="1" applyFill="1" applyBorder="1"/>
    <xf numFmtId="6" fontId="5" fillId="3" borderId="30" xfId="4" applyNumberFormat="1" applyFont="1" applyFill="1" applyBorder="1" applyAlignment="1">
      <alignment horizontal="right"/>
    </xf>
    <xf numFmtId="9" fontId="5" fillId="3" borderId="31" xfId="4" applyNumberFormat="1" applyFont="1" applyFill="1" applyBorder="1" applyAlignment="1">
      <alignment horizontal="right"/>
    </xf>
    <xf numFmtId="0" fontId="5" fillId="0" borderId="0" xfId="4" applyFont="1" applyFill="1" applyBorder="1" applyAlignment="1">
      <alignment wrapText="1"/>
    </xf>
    <xf numFmtId="0" fontId="4" fillId="0" borderId="3" xfId="4" applyNumberFormat="1" applyFont="1" applyFill="1" applyBorder="1" applyAlignment="1">
      <alignment horizontal="left" wrapText="1"/>
    </xf>
    <xf numFmtId="0" fontId="5" fillId="0" borderId="0" xfId="4" applyFont="1" applyBorder="1"/>
    <xf numFmtId="176" fontId="4" fillId="0" borderId="0" xfId="4" applyNumberFormat="1" applyFont="1" applyBorder="1"/>
    <xf numFmtId="176" fontId="4" fillId="0" borderId="0" xfId="4" applyNumberFormat="1" applyFont="1" applyFill="1" applyBorder="1"/>
    <xf numFmtId="0" fontId="16" fillId="0" borderId="0" xfId="4" applyFont="1" applyFill="1" applyBorder="1"/>
    <xf numFmtId="44" fontId="4" fillId="0" borderId="0" xfId="2" applyFont="1" applyFill="1" applyBorder="1"/>
    <xf numFmtId="0" fontId="4" fillId="0" borderId="0" xfId="4" applyFont="1" applyFill="1" applyBorder="1" applyAlignment="1">
      <alignment horizontal="left"/>
    </xf>
    <xf numFmtId="177" fontId="4" fillId="0" borderId="0" xfId="2" applyNumberFormat="1" applyFont="1" applyFill="1" applyBorder="1"/>
    <xf numFmtId="177" fontId="4" fillId="0" borderId="0" xfId="2" applyNumberFormat="1" applyFont="1" applyBorder="1"/>
    <xf numFmtId="177" fontId="4" fillId="0" borderId="0" xfId="4" applyNumberFormat="1" applyFont="1" applyBorder="1"/>
    <xf numFmtId="0" fontId="18" fillId="5" borderId="0" xfId="5" applyFont="1" applyFill="1"/>
    <xf numFmtId="0" fontId="19" fillId="5" borderId="0" xfId="5" applyFont="1" applyFill="1"/>
    <xf numFmtId="0" fontId="18" fillId="5" borderId="32" xfId="5" applyFont="1" applyFill="1" applyBorder="1" applyAlignment="1">
      <alignment horizontal="center" vertical="top"/>
    </xf>
    <xf numFmtId="0" fontId="18" fillId="5" borderId="33" xfId="5" applyFont="1" applyFill="1" applyBorder="1" applyAlignment="1">
      <alignment horizontal="center" vertical="top"/>
    </xf>
    <xf numFmtId="0" fontId="18" fillId="5" borderId="34" xfId="5" applyFont="1" applyFill="1" applyBorder="1" applyAlignment="1">
      <alignment horizontal="center" vertical="top"/>
    </xf>
    <xf numFmtId="0" fontId="18" fillId="5" borderId="0" xfId="5" applyFont="1" applyFill="1" applyAlignment="1">
      <alignment horizontal="center" vertical="top"/>
    </xf>
    <xf numFmtId="0" fontId="19" fillId="5" borderId="0" xfId="5" applyFont="1" applyFill="1" applyBorder="1"/>
    <xf numFmtId="0" fontId="18" fillId="5" borderId="0" xfId="5" applyFont="1" applyFill="1" applyBorder="1"/>
    <xf numFmtId="6" fontId="5" fillId="3" borderId="5" xfId="4" applyNumberFormat="1" applyFont="1" applyFill="1" applyBorder="1"/>
    <xf numFmtId="0" fontId="4" fillId="0" borderId="26" xfId="4" applyFont="1" applyFill="1" applyBorder="1" applyAlignment="1">
      <alignment horizontal="left" indent="1"/>
    </xf>
    <xf numFmtId="6" fontId="5" fillId="3" borderId="30" xfId="4" applyNumberFormat="1" applyFont="1" applyFill="1" applyBorder="1"/>
    <xf numFmtId="6" fontId="20" fillId="0" borderId="0" xfId="4" applyNumberFormat="1" applyFont="1" applyFill="1" applyBorder="1"/>
    <xf numFmtId="0" fontId="4" fillId="0" borderId="0" xfId="4" applyNumberFormat="1" applyFont="1" applyFill="1" applyBorder="1" applyAlignment="1">
      <alignment horizontal="left"/>
    </xf>
    <xf numFmtId="0" fontId="21" fillId="0" borderId="0" xfId="4" applyFont="1" applyFill="1" applyBorder="1"/>
    <xf numFmtId="178" fontId="4" fillId="5" borderId="0" xfId="4" applyNumberFormat="1" applyFont="1" applyFill="1"/>
    <xf numFmtId="0" fontId="5" fillId="3" borderId="28" xfId="4" applyFont="1" applyFill="1" applyBorder="1" applyAlignment="1">
      <alignment horizontal="center" vertical="center"/>
    </xf>
    <xf numFmtId="178" fontId="5" fillId="3" borderId="28" xfId="4" applyNumberFormat="1" applyFont="1" applyFill="1" applyBorder="1" applyAlignment="1">
      <alignment horizontal="center" vertical="center"/>
    </xf>
    <xf numFmtId="0" fontId="5" fillId="3" borderId="28" xfId="4" applyFont="1" applyFill="1" applyBorder="1" applyAlignment="1">
      <alignment horizontal="center" vertical="center" wrapText="1"/>
    </xf>
    <xf numFmtId="0" fontId="13" fillId="4" borderId="3" xfId="4" applyFont="1" applyFill="1" applyBorder="1" applyAlignment="1">
      <alignment wrapText="1"/>
    </xf>
    <xf numFmtId="0" fontId="4" fillId="4" borderId="4" xfId="4" applyFont="1" applyFill="1" applyBorder="1" applyAlignment="1">
      <alignment horizontal="center"/>
    </xf>
    <xf numFmtId="178" fontId="4" fillId="4" borderId="4" xfId="4" applyNumberFormat="1" applyFont="1" applyFill="1" applyBorder="1" applyAlignment="1">
      <alignment horizontal="center"/>
    </xf>
    <xf numFmtId="0" fontId="4" fillId="4" borderId="4" xfId="4" applyFont="1" applyFill="1" applyBorder="1"/>
    <xf numFmtId="0" fontId="4" fillId="4" borderId="4" xfId="4" quotePrefix="1" applyFont="1" applyFill="1" applyBorder="1" applyAlignment="1">
      <alignment horizontal="center"/>
    </xf>
    <xf numFmtId="0" fontId="4" fillId="4" borderId="5" xfId="4" quotePrefix="1" applyFont="1" applyFill="1" applyBorder="1" applyAlignment="1">
      <alignment horizontal="center"/>
    </xf>
    <xf numFmtId="0" fontId="4" fillId="0" borderId="28" xfId="4" applyFont="1" applyFill="1" applyBorder="1" applyAlignment="1">
      <alignment horizontal="center"/>
    </xf>
    <xf numFmtId="178" fontId="4" fillId="0" borderId="28" xfId="4" applyNumberFormat="1" applyFont="1" applyFill="1" applyBorder="1" applyAlignment="1">
      <alignment horizontal="center"/>
    </xf>
    <xf numFmtId="16" fontId="4" fillId="0" borderId="28" xfId="4" applyNumberFormat="1" applyFont="1" applyFill="1" applyBorder="1" applyAlignment="1">
      <alignment horizontal="center"/>
    </xf>
    <xf numFmtId="0" fontId="4" fillId="0" borderId="28" xfId="4" applyFont="1" applyBorder="1" applyAlignment="1">
      <alignment horizontal="center"/>
    </xf>
    <xf numFmtId="178" fontId="4" fillId="0" borderId="28" xfId="4" applyNumberFormat="1" applyFont="1" applyBorder="1" applyAlignment="1">
      <alignment horizontal="center"/>
    </xf>
    <xf numFmtId="16" fontId="4" fillId="0" borderId="28" xfId="4" applyNumberFormat="1" applyFont="1" applyBorder="1" applyAlignment="1">
      <alignment horizontal="center"/>
    </xf>
    <xf numFmtId="0" fontId="4" fillId="0" borderId="28" xfId="4" applyFont="1" applyFill="1" applyBorder="1" applyAlignment="1">
      <alignment horizontal="left" indent="1"/>
    </xf>
    <xf numFmtId="16" fontId="4" fillId="4" borderId="4" xfId="4" applyNumberFormat="1" applyFont="1" applyFill="1" applyBorder="1" applyAlignment="1">
      <alignment horizontal="center"/>
    </xf>
    <xf numFmtId="0" fontId="4" fillId="4" borderId="5" xfId="4" applyFont="1" applyFill="1" applyBorder="1" applyAlignment="1">
      <alignment horizontal="center"/>
    </xf>
    <xf numFmtId="0" fontId="4" fillId="0" borderId="28" xfId="4" applyNumberFormat="1" applyFont="1" applyFill="1" applyBorder="1" applyAlignment="1">
      <alignment horizontal="center"/>
    </xf>
    <xf numFmtId="0" fontId="4" fillId="0" borderId="28" xfId="4" applyFont="1" applyFill="1" applyBorder="1"/>
    <xf numFmtId="0" fontId="4" fillId="4" borderId="4" xfId="4" applyNumberFormat="1" applyFont="1" applyFill="1" applyBorder="1" applyAlignment="1">
      <alignment horizontal="center"/>
    </xf>
    <xf numFmtId="0" fontId="13" fillId="0" borderId="28" xfId="4" applyFont="1" applyFill="1" applyBorder="1" applyAlignment="1">
      <alignment wrapText="1"/>
    </xf>
    <xf numFmtId="0" fontId="4" fillId="0" borderId="28" xfId="4" applyNumberFormat="1" applyFont="1" applyBorder="1" applyAlignment="1">
      <alignment horizontal="center"/>
    </xf>
    <xf numFmtId="0" fontId="4" fillId="0" borderId="28" xfId="4" quotePrefix="1" applyFont="1" applyBorder="1" applyAlignment="1">
      <alignment horizontal="center"/>
    </xf>
    <xf numFmtId="0" fontId="4" fillId="5" borderId="0" xfId="4" applyFont="1" applyFill="1" applyAlignment="1"/>
    <xf numFmtId="0" fontId="4" fillId="5" borderId="0" xfId="4" applyFont="1" applyFill="1" applyAlignment="1">
      <alignment horizontal="left" wrapText="1"/>
    </xf>
    <xf numFmtId="0" fontId="4" fillId="5" borderId="0" xfId="4" applyFont="1" applyFill="1" applyAlignment="1">
      <alignment horizontal="center" wrapText="1"/>
    </xf>
    <xf numFmtId="0" fontId="4" fillId="5" borderId="0" xfId="4" applyFont="1" applyFill="1" applyAlignment="1">
      <alignment wrapText="1"/>
    </xf>
    <xf numFmtId="0" fontId="4" fillId="0" borderId="0" xfId="4" applyFont="1" applyAlignment="1">
      <alignment horizontal="center"/>
    </xf>
    <xf numFmtId="178" fontId="4" fillId="0" borderId="0" xfId="4" applyNumberFormat="1" applyFont="1"/>
    <xf numFmtId="0" fontId="5" fillId="7" borderId="0" xfId="4" applyFont="1" applyFill="1" applyBorder="1"/>
    <xf numFmtId="0" fontId="4" fillId="7" borderId="0" xfId="4" applyFont="1" applyFill="1" applyBorder="1"/>
    <xf numFmtId="0" fontId="5" fillId="0" borderId="6" xfId="4" applyFont="1" applyBorder="1" applyAlignment="1">
      <alignment horizontal="center"/>
    </xf>
    <xf numFmtId="0" fontId="5" fillId="0" borderId="4" xfId="4" applyFont="1" applyBorder="1"/>
    <xf numFmtId="6" fontId="4" fillId="0" borderId="4" xfId="4" applyNumberFormat="1" applyFont="1" applyBorder="1"/>
    <xf numFmtId="0" fontId="4" fillId="0" borderId="4" xfId="4" applyFont="1" applyBorder="1"/>
    <xf numFmtId="0" fontId="4" fillId="0" borderId="0" xfId="4" applyFont="1" applyFill="1" applyBorder="1" applyAlignment="1"/>
    <xf numFmtId="175" fontId="4" fillId="0" borderId="0" xfId="4" quotePrefix="1" applyNumberFormat="1" applyFont="1" applyFill="1" applyBorder="1" applyAlignment="1">
      <alignment horizontal="center"/>
    </xf>
    <xf numFmtId="0" fontId="4" fillId="0" borderId="26" xfId="4" applyFont="1" applyFill="1" applyBorder="1" applyAlignment="1"/>
    <xf numFmtId="6" fontId="4" fillId="4" borderId="26" xfId="4" applyNumberFormat="1" applyFont="1" applyFill="1" applyBorder="1"/>
    <xf numFmtId="0" fontId="5" fillId="7" borderId="3" xfId="4" applyFont="1" applyFill="1" applyBorder="1" applyAlignment="1">
      <alignment vertical="center"/>
    </xf>
    <xf numFmtId="6" fontId="18" fillId="7" borderId="4" xfId="4" applyNumberFormat="1" applyFont="1" applyFill="1" applyBorder="1" applyAlignment="1">
      <alignment vertical="center"/>
    </xf>
    <xf numFmtId="6" fontId="5" fillId="7" borderId="4" xfId="4" applyNumberFormat="1" applyFont="1" applyFill="1" applyBorder="1" applyAlignment="1">
      <alignment vertical="center"/>
    </xf>
    <xf numFmtId="6" fontId="5" fillId="0" borderId="4" xfId="4" applyNumberFormat="1" applyFont="1" applyFill="1" applyBorder="1" applyAlignment="1">
      <alignment vertical="center"/>
    </xf>
    <xf numFmtId="6" fontId="5" fillId="7" borderId="4" xfId="4" applyNumberFormat="1" applyFont="1" applyFill="1" applyBorder="1" applyAlignment="1">
      <alignment horizontal="right" vertical="center"/>
    </xf>
    <xf numFmtId="6" fontId="5" fillId="7" borderId="5" xfId="4" applyNumberFormat="1" applyFont="1" applyFill="1" applyBorder="1" applyAlignment="1">
      <alignment vertical="center"/>
    </xf>
    <xf numFmtId="0" fontId="5" fillId="0" borderId="0" xfId="4" applyFont="1" applyBorder="1" applyAlignment="1">
      <alignment wrapText="1"/>
    </xf>
    <xf numFmtId="0" fontId="4" fillId="0" borderId="0" xfId="4" applyFont="1" applyBorder="1" applyAlignment="1">
      <alignment horizontal="left"/>
    </xf>
    <xf numFmtId="176" fontId="4" fillId="0" borderId="0" xfId="4" applyNumberFormat="1" applyFont="1" applyBorder="1" applyAlignment="1">
      <alignment horizontal="left"/>
    </xf>
    <xf numFmtId="0" fontId="4" fillId="0" borderId="0" xfId="4" applyNumberFormat="1" applyFont="1" applyBorder="1" applyAlignment="1">
      <alignment horizontal="left"/>
    </xf>
    <xf numFmtId="43" fontId="4" fillId="0" borderId="0" xfId="1" applyFont="1" applyBorder="1"/>
    <xf numFmtId="43" fontId="4" fillId="0" borderId="0" xfId="4" applyNumberFormat="1" applyFont="1" applyBorder="1"/>
    <xf numFmtId="6" fontId="5" fillId="0" borderId="0" xfId="4" applyNumberFormat="1" applyFont="1" applyFill="1" applyBorder="1"/>
    <xf numFmtId="0" fontId="4" fillId="0" borderId="0" xfId="4" applyFont="1"/>
    <xf numFmtId="3" fontId="4" fillId="0" borderId="0" xfId="4" applyNumberFormat="1" applyFont="1"/>
    <xf numFmtId="0" fontId="5" fillId="0" borderId="6" xfId="4" applyFont="1" applyFill="1" applyBorder="1" applyAlignment="1">
      <alignment horizontal="center"/>
    </xf>
    <xf numFmtId="0" fontId="5" fillId="0" borderId="26" xfId="4" applyFont="1" applyFill="1" applyBorder="1" applyAlignment="1">
      <alignment horizontal="center" wrapText="1"/>
    </xf>
    <xf numFmtId="6" fontId="16" fillId="0" borderId="0" xfId="4" applyNumberFormat="1" applyFont="1" applyFill="1" applyBorder="1"/>
    <xf numFmtId="6" fontId="4" fillId="0" borderId="0" xfId="4" applyNumberFormat="1" applyFont="1" applyFill="1" applyBorder="1"/>
    <xf numFmtId="0" fontId="4" fillId="5" borderId="37" xfId="4" applyFont="1" applyFill="1" applyBorder="1" applyAlignment="1">
      <alignment horizontal="center" vertical="top"/>
    </xf>
    <xf numFmtId="42" fontId="4" fillId="5" borderId="4" xfId="4" applyNumberFormat="1" applyFont="1" applyFill="1" applyBorder="1" applyAlignment="1">
      <alignment vertical="top"/>
    </xf>
    <xf numFmtId="0" fontId="4" fillId="5" borderId="4" xfId="4" applyFont="1" applyFill="1" applyBorder="1" applyAlignment="1">
      <alignment vertical="top" wrapText="1"/>
    </xf>
    <xf numFmtId="14" fontId="4" fillId="5" borderId="4" xfId="4" applyNumberFormat="1" applyFont="1" applyFill="1" applyBorder="1" applyAlignment="1">
      <alignment horizontal="center" vertical="top"/>
    </xf>
    <xf numFmtId="0" fontId="4" fillId="5" borderId="38" xfId="4" applyFont="1" applyFill="1" applyBorder="1" applyAlignment="1">
      <alignment vertical="top" wrapText="1"/>
    </xf>
    <xf numFmtId="0" fontId="18" fillId="3" borderId="39" xfId="5" applyFont="1" applyFill="1" applyBorder="1"/>
    <xf numFmtId="42" fontId="18" fillId="3" borderId="40" xfId="5" applyNumberFormat="1" applyFont="1" applyFill="1" applyBorder="1"/>
    <xf numFmtId="0" fontId="19" fillId="3" borderId="40" xfId="5" applyFont="1" applyFill="1" applyBorder="1"/>
    <xf numFmtId="0" fontId="19" fillId="3" borderId="41" xfId="5" applyFont="1" applyFill="1" applyBorder="1"/>
    <xf numFmtId="6" fontId="4" fillId="5" borderId="0" xfId="4" applyNumberFormat="1" applyFont="1" applyFill="1" applyBorder="1"/>
    <xf numFmtId="9" fontId="4" fillId="0" borderId="0" xfId="3" applyFont="1" applyFill="1" applyBorder="1" applyAlignment="1">
      <alignment horizontal="right"/>
    </xf>
    <xf numFmtId="9" fontId="4" fillId="0" borderId="0" xfId="4" applyNumberFormat="1" applyFont="1" applyFill="1" applyBorder="1" applyAlignment="1">
      <alignment horizontal="right"/>
    </xf>
    <xf numFmtId="9" fontId="5" fillId="3" borderId="5" xfId="4" applyNumberFormat="1" applyFont="1" applyFill="1" applyBorder="1" applyAlignment="1">
      <alignment horizontal="right"/>
    </xf>
    <xf numFmtId="0" fontId="4" fillId="5" borderId="35" xfId="4" applyFont="1" applyFill="1" applyBorder="1" applyAlignment="1">
      <alignment horizontal="center" vertical="top"/>
    </xf>
    <xf numFmtId="42" fontId="4" fillId="5" borderId="26" xfId="4" applyNumberFormat="1" applyFont="1" applyFill="1" applyBorder="1" applyAlignment="1">
      <alignment vertical="top"/>
    </xf>
    <xf numFmtId="0" fontId="4" fillId="5" borderId="26" xfId="4" applyFont="1" applyFill="1" applyBorder="1" applyAlignment="1">
      <alignment vertical="top" wrapText="1"/>
    </xf>
    <xf numFmtId="14" fontId="4" fillId="5" borderId="26" xfId="4" applyNumberFormat="1" applyFont="1" applyFill="1" applyBorder="1" applyAlignment="1">
      <alignment horizontal="center" vertical="top"/>
    </xf>
    <xf numFmtId="0" fontId="4" fillId="5" borderId="36" xfId="4" applyFont="1" applyFill="1" applyBorder="1" applyAlignment="1">
      <alignment vertical="top" wrapText="1"/>
    </xf>
    <xf numFmtId="0" fontId="4" fillId="5" borderId="0" xfId="425" applyFont="1" applyFill="1"/>
    <xf numFmtId="0" fontId="4" fillId="5" borderId="0" xfId="425" applyFont="1" applyFill="1" applyAlignment="1">
      <alignment horizontal="left"/>
    </xf>
    <xf numFmtId="0" fontId="6" fillId="5" borderId="0" xfId="425" applyFont="1" applyFill="1" applyAlignment="1">
      <alignment horizontal="left"/>
    </xf>
    <xf numFmtId="0" fontId="4" fillId="5" borderId="0" xfId="425" applyFont="1" applyFill="1" applyAlignment="1">
      <alignment vertical="center"/>
    </xf>
    <xf numFmtId="0" fontId="6" fillId="5" borderId="2" xfId="425" applyFont="1" applyFill="1" applyBorder="1" applyAlignment="1">
      <alignment horizontal="left" vertical="center"/>
    </xf>
    <xf numFmtId="0" fontId="4" fillId="0" borderId="0" xfId="425" applyFont="1" applyFill="1" applyAlignment="1">
      <alignment vertical="center"/>
    </xf>
    <xf numFmtId="0" fontId="5" fillId="5" borderId="6" xfId="425" applyFont="1" applyFill="1" applyBorder="1" applyAlignment="1">
      <alignment horizontal="center"/>
    </xf>
    <xf numFmtId="0" fontId="5" fillId="0" borderId="3" xfId="425" applyFont="1" applyFill="1" applyBorder="1" applyAlignment="1">
      <alignment horizontal="center" wrapText="1"/>
    </xf>
    <xf numFmtId="0" fontId="5" fillId="0" borderId="4" xfId="425" applyFont="1" applyFill="1" applyBorder="1" applyAlignment="1">
      <alignment horizontal="center" wrapText="1"/>
    </xf>
    <xf numFmtId="0" fontId="5" fillId="0" borderId="5" xfId="425" applyFont="1" applyFill="1" applyBorder="1" applyAlignment="1">
      <alignment horizontal="center" wrapText="1"/>
    </xf>
    <xf numFmtId="0" fontId="4" fillId="0" borderId="0" xfId="425" applyFont="1" applyFill="1"/>
    <xf numFmtId="0" fontId="4" fillId="5" borderId="7" xfId="425" applyFont="1" applyFill="1" applyBorder="1"/>
    <xf numFmtId="167" fontId="4" fillId="5" borderId="9" xfId="425" quotePrefix="1" applyNumberFormat="1" applyFont="1" applyFill="1" applyBorder="1" applyAlignment="1">
      <alignment horizontal="center"/>
    </xf>
    <xf numFmtId="0" fontId="4" fillId="5" borderId="9" xfId="425" applyFont="1" applyFill="1" applyBorder="1"/>
    <xf numFmtId="166" fontId="5" fillId="5" borderId="10" xfId="425" applyNumberFormat="1" applyFont="1" applyFill="1" applyBorder="1"/>
    <xf numFmtId="166" fontId="4" fillId="5" borderId="9" xfId="425" applyNumberFormat="1" applyFont="1" applyFill="1" applyBorder="1"/>
    <xf numFmtId="0" fontId="4" fillId="5" borderId="11" xfId="425" applyFont="1" applyFill="1" applyBorder="1"/>
    <xf numFmtId="167" fontId="4" fillId="5" borderId="12" xfId="425" quotePrefix="1" applyNumberFormat="1" applyFont="1" applyFill="1" applyBorder="1" applyAlignment="1">
      <alignment horizontal="center"/>
    </xf>
    <xf numFmtId="0" fontId="4" fillId="5" borderId="12" xfId="425" applyFont="1" applyFill="1" applyBorder="1"/>
    <xf numFmtId="166" fontId="5" fillId="5" borderId="2" xfId="425" applyNumberFormat="1" applyFont="1" applyFill="1" applyBorder="1"/>
    <xf numFmtId="166" fontId="4" fillId="5" borderId="12" xfId="425" applyNumberFormat="1" applyFont="1" applyFill="1" applyBorder="1"/>
    <xf numFmtId="0" fontId="4" fillId="5" borderId="21" xfId="425" applyFont="1" applyFill="1" applyBorder="1"/>
    <xf numFmtId="167" fontId="4" fillId="5" borderId="20" xfId="425" quotePrefix="1" applyNumberFormat="1" applyFont="1" applyFill="1" applyBorder="1" applyAlignment="1">
      <alignment horizontal="center"/>
    </xf>
    <xf numFmtId="0" fontId="4" fillId="5" borderId="20" xfId="425" applyFont="1" applyFill="1" applyBorder="1"/>
    <xf numFmtId="166" fontId="5" fillId="5" borderId="6" xfId="425" applyNumberFormat="1" applyFont="1" applyFill="1" applyBorder="1"/>
    <xf numFmtId="166" fontId="4" fillId="5" borderId="20" xfId="425" applyNumberFormat="1" applyFont="1" applyFill="1" applyBorder="1"/>
    <xf numFmtId="167" fontId="5" fillId="5" borderId="6" xfId="425" applyNumberFormat="1" applyFont="1" applyFill="1" applyBorder="1"/>
    <xf numFmtId="0" fontId="5" fillId="5" borderId="0" xfId="425" applyFont="1" applyFill="1"/>
    <xf numFmtId="0" fontId="5" fillId="4" borderId="3" xfId="425" applyFont="1" applyFill="1" applyBorder="1"/>
    <xf numFmtId="167" fontId="5" fillId="4" borderId="3" xfId="425" quotePrefix="1" applyNumberFormat="1" applyFont="1" applyFill="1" applyBorder="1" applyAlignment="1">
      <alignment horizontal="center"/>
    </xf>
    <xf numFmtId="167" fontId="5" fillId="4" borderId="4" xfId="425" applyNumberFormat="1" applyFont="1" applyFill="1" applyBorder="1"/>
    <xf numFmtId="167" fontId="5" fillId="4" borderId="5" xfId="425" applyNumberFormat="1" applyFont="1" applyFill="1" applyBorder="1"/>
    <xf numFmtId="166" fontId="5" fillId="4" borderId="5" xfId="425" applyNumberFormat="1" applyFont="1" applyFill="1" applyBorder="1"/>
    <xf numFmtId="166" fontId="5" fillId="4" borderId="3" xfId="425" applyNumberFormat="1" applyFont="1" applyFill="1" applyBorder="1"/>
    <xf numFmtId="166" fontId="5" fillId="4" borderId="4" xfId="425" applyNumberFormat="1" applyFont="1" applyFill="1" applyBorder="1"/>
    <xf numFmtId="0" fontId="5" fillId="0" borderId="0" xfId="425" applyFont="1" applyFill="1"/>
    <xf numFmtId="0" fontId="5" fillId="6" borderId="3" xfId="425" applyFont="1" applyFill="1" applyBorder="1"/>
    <xf numFmtId="38" fontId="4" fillId="6" borderId="4" xfId="425" applyNumberFormat="1" applyFont="1" applyFill="1" applyBorder="1"/>
    <xf numFmtId="168" fontId="5" fillId="6" borderId="5" xfId="425" applyNumberFormat="1" applyFont="1" applyFill="1" applyBorder="1" applyAlignment="1"/>
    <xf numFmtId="166" fontId="4" fillId="6" borderId="4" xfId="425" applyNumberFormat="1" applyFont="1" applyFill="1" applyBorder="1"/>
    <xf numFmtId="166" fontId="5" fillId="6" borderId="5" xfId="425" applyNumberFormat="1" applyFont="1" applyFill="1" applyBorder="1"/>
    <xf numFmtId="166" fontId="5" fillId="6" borderId="3" xfId="425" applyNumberFormat="1" applyFont="1" applyFill="1" applyBorder="1"/>
    <xf numFmtId="166" fontId="4" fillId="6" borderId="4" xfId="425" applyNumberFormat="1" applyFont="1" applyFill="1" applyBorder="1" applyAlignment="1"/>
    <xf numFmtId="0" fontId="5" fillId="5" borderId="4" xfId="425" applyFont="1" applyFill="1" applyBorder="1" applyAlignment="1">
      <alignment horizontal="center"/>
    </xf>
    <xf numFmtId="0" fontId="5" fillId="5" borderId="4" xfId="425" applyFont="1" applyFill="1" applyBorder="1" applyAlignment="1">
      <alignment horizontal="center" wrapText="1"/>
    </xf>
    <xf numFmtId="166" fontId="5" fillId="5" borderId="4" xfId="425" applyNumberFormat="1" applyFont="1" applyFill="1" applyBorder="1" applyAlignment="1">
      <alignment horizontal="center" wrapText="1"/>
    </xf>
    <xf numFmtId="166" fontId="5" fillId="5" borderId="4" xfId="425" applyNumberFormat="1" applyFont="1" applyFill="1" applyBorder="1" applyAlignment="1">
      <alignment horizontal="center"/>
    </xf>
    <xf numFmtId="166" fontId="5" fillId="5" borderId="4" xfId="425" applyNumberFormat="1" applyFont="1" applyFill="1" applyBorder="1"/>
    <xf numFmtId="167" fontId="4" fillId="5" borderId="20" xfId="425" applyNumberFormat="1" applyFont="1" applyFill="1" applyBorder="1"/>
    <xf numFmtId="166" fontId="5" fillId="4" borderId="4" xfId="425" applyNumberFormat="1" applyFont="1" applyFill="1" applyBorder="1" applyAlignment="1"/>
    <xf numFmtId="0" fontId="4" fillId="5" borderId="0" xfId="425" applyFont="1" applyFill="1" applyBorder="1"/>
    <xf numFmtId="0" fontId="5" fillId="5" borderId="4" xfId="425" applyFont="1" applyFill="1" applyBorder="1"/>
    <xf numFmtId="38" fontId="4" fillId="5" borderId="4" xfId="425" applyNumberFormat="1" applyFont="1" applyFill="1" applyBorder="1"/>
    <xf numFmtId="168" fontId="5" fillId="5" borderId="4" xfId="425" applyNumberFormat="1" applyFont="1" applyFill="1" applyBorder="1" applyAlignment="1"/>
    <xf numFmtId="166" fontId="4" fillId="5" borderId="4" xfId="425" applyNumberFormat="1" applyFont="1" applyFill="1" applyBorder="1"/>
    <xf numFmtId="166" fontId="4" fillId="5" borderId="4" xfId="425" applyNumberFormat="1" applyFont="1" applyFill="1" applyBorder="1" applyAlignment="1"/>
    <xf numFmtId="0" fontId="5" fillId="3" borderId="3" xfId="425" applyFont="1" applyFill="1" applyBorder="1"/>
    <xf numFmtId="167" fontId="5" fillId="3" borderId="4" xfId="425" applyNumberFormat="1" applyFont="1" applyFill="1" applyBorder="1"/>
    <xf numFmtId="167" fontId="5" fillId="3" borderId="5" xfId="425" applyNumberFormat="1" applyFont="1" applyFill="1" applyBorder="1"/>
    <xf numFmtId="166" fontId="5" fillId="3" borderId="4" xfId="425" applyNumberFormat="1" applyFont="1" applyFill="1" applyBorder="1"/>
    <xf numFmtId="166" fontId="5" fillId="3" borderId="4" xfId="425" applyNumberFormat="1" applyFont="1" applyFill="1" applyBorder="1" applyAlignment="1"/>
    <xf numFmtId="166" fontId="5" fillId="3" borderId="5" xfId="425" applyNumberFormat="1" applyFont="1" applyFill="1" applyBorder="1"/>
    <xf numFmtId="166" fontId="5" fillId="3" borderId="3" xfId="425" applyNumberFormat="1" applyFont="1" applyFill="1" applyBorder="1"/>
    <xf numFmtId="0" fontId="5" fillId="0" borderId="26" xfId="425" applyFont="1" applyFill="1" applyBorder="1" applyAlignment="1">
      <alignment horizontal="center"/>
    </xf>
    <xf numFmtId="0" fontId="4" fillId="5" borderId="26" xfId="425" applyFont="1" applyFill="1" applyBorder="1"/>
    <xf numFmtId="166" fontId="4" fillId="5" borderId="26" xfId="425" applyNumberFormat="1" applyFont="1" applyFill="1" applyBorder="1"/>
    <xf numFmtId="0" fontId="4" fillId="0" borderId="28" xfId="425" applyFont="1" applyFill="1" applyBorder="1" applyAlignment="1">
      <alignment wrapText="1" shrinkToFit="1"/>
    </xf>
    <xf numFmtId="167" fontId="4" fillId="5" borderId="3" xfId="425" applyNumberFormat="1" applyFont="1" applyFill="1" applyBorder="1"/>
    <xf numFmtId="167" fontId="4" fillId="5" borderId="4" xfId="425" quotePrefix="1" applyNumberFormat="1" applyFont="1" applyFill="1" applyBorder="1" applyAlignment="1">
      <alignment horizontal="center"/>
    </xf>
    <xf numFmtId="167" fontId="4" fillId="5" borderId="4" xfId="425" applyNumberFormat="1" applyFont="1" applyFill="1" applyBorder="1"/>
    <xf numFmtId="166" fontId="4" fillId="5" borderId="5" xfId="425" applyNumberFormat="1" applyFont="1" applyFill="1" applyBorder="1"/>
    <xf numFmtId="0" fontId="5" fillId="3" borderId="28" xfId="425" applyFont="1" applyFill="1" applyBorder="1"/>
    <xf numFmtId="167" fontId="5" fillId="3" borderId="3" xfId="425" applyNumberFormat="1" applyFont="1" applyFill="1" applyBorder="1"/>
    <xf numFmtId="167" fontId="5" fillId="3" borderId="3" xfId="425" applyNumberFormat="1" applyFont="1" applyFill="1" applyBorder="1" applyAlignment="1">
      <alignment horizontal="right"/>
    </xf>
    <xf numFmtId="167" fontId="5" fillId="3" borderId="4" xfId="425" applyNumberFormat="1" applyFont="1" applyFill="1" applyBorder="1" applyAlignment="1">
      <alignment horizontal="right"/>
    </xf>
    <xf numFmtId="167" fontId="5" fillId="3" borderId="5" xfId="425" applyNumberFormat="1" applyFont="1" applyFill="1" applyBorder="1" applyAlignment="1">
      <alignment horizontal="right"/>
    </xf>
    <xf numFmtId="167" fontId="5" fillId="3" borderId="5" xfId="425" applyNumberFormat="1" applyFont="1" applyFill="1" applyBorder="1" applyAlignment="1">
      <alignment horizontal="center"/>
    </xf>
    <xf numFmtId="166" fontId="5" fillId="3" borderId="3" xfId="425" applyNumberFormat="1" applyFont="1" applyFill="1" applyBorder="1" applyAlignment="1">
      <alignment horizontal="right"/>
    </xf>
    <xf numFmtId="0" fontId="4" fillId="5" borderId="2" xfId="425" applyFont="1" applyFill="1" applyBorder="1" applyAlignment="1">
      <alignment vertical="center"/>
    </xf>
    <xf numFmtId="167" fontId="4" fillId="5" borderId="6" xfId="425" applyNumberFormat="1" applyFont="1" applyFill="1" applyBorder="1"/>
    <xf numFmtId="0" fontId="4" fillId="5" borderId="0" xfId="425" applyFont="1" applyFill="1" applyAlignment="1">
      <alignment horizontal="center"/>
    </xf>
    <xf numFmtId="0" fontId="4" fillId="5" borderId="26" xfId="425" applyFont="1" applyFill="1" applyBorder="1" applyAlignment="1">
      <alignment horizontal="center"/>
    </xf>
    <xf numFmtId="166" fontId="4" fillId="5" borderId="26" xfId="425" applyNumberFormat="1" applyFont="1" applyFill="1" applyBorder="1" applyAlignment="1">
      <alignment horizontal="center"/>
    </xf>
    <xf numFmtId="0" fontId="4" fillId="0" borderId="0" xfId="425" applyFont="1" applyFill="1" applyAlignment="1">
      <alignment horizontal="center"/>
    </xf>
    <xf numFmtId="0" fontId="9" fillId="5" borderId="0" xfId="425" applyFont="1" applyFill="1"/>
    <xf numFmtId="0" fontId="5" fillId="5" borderId="0" xfId="425" applyFont="1" applyFill="1" applyBorder="1"/>
    <xf numFmtId="167" fontId="5" fillId="5" borderId="0" xfId="425" applyNumberFormat="1" applyFont="1" applyFill="1" applyBorder="1" applyAlignment="1">
      <alignment horizontal="right"/>
    </xf>
    <xf numFmtId="167" fontId="5" fillId="5" borderId="0" xfId="425" applyNumberFormat="1" applyFont="1" applyFill="1" applyBorder="1" applyAlignment="1">
      <alignment horizontal="center"/>
    </xf>
    <xf numFmtId="0" fontId="10" fillId="5" borderId="0" xfId="425" applyFont="1" applyFill="1" applyBorder="1"/>
    <xf numFmtId="38" fontId="9" fillId="5" borderId="0" xfId="425" applyNumberFormat="1" applyFont="1" applyFill="1" applyBorder="1" applyAlignment="1"/>
    <xf numFmtId="168" fontId="9" fillId="5" borderId="0" xfId="425" applyNumberFormat="1" applyFont="1" applyFill="1" applyBorder="1" applyAlignment="1"/>
    <xf numFmtId="168" fontId="4" fillId="5" borderId="0" xfId="425" applyNumberFormat="1" applyFont="1" applyFill="1" applyBorder="1" applyAlignment="1"/>
    <xf numFmtId="0" fontId="4" fillId="5" borderId="0" xfId="425" applyFont="1" applyFill="1" applyAlignment="1">
      <alignment horizontal="left" indent="1"/>
    </xf>
    <xf numFmtId="3" fontId="4" fillId="4" borderId="14" xfId="425" applyNumberFormat="1" applyFont="1" applyFill="1" applyBorder="1" applyAlignment="1">
      <alignment horizontal="right" vertical="center"/>
    </xf>
    <xf numFmtId="3" fontId="4" fillId="0" borderId="12" xfId="4" applyNumberFormat="1" applyFont="1" applyBorder="1" applyAlignment="1">
      <alignment horizontal="right"/>
    </xf>
    <xf numFmtId="3" fontId="4" fillId="0" borderId="21" xfId="4" applyNumberFormat="1" applyFont="1" applyFill="1" applyBorder="1"/>
    <xf numFmtId="0" fontId="4" fillId="0" borderId="0" xfId="4" applyFont="1"/>
    <xf numFmtId="6" fontId="52" fillId="5" borderId="0" xfId="4" applyNumberFormat="1" applyFont="1" applyFill="1" applyBorder="1"/>
    <xf numFmtId="6" fontId="4" fillId="5" borderId="26" xfId="4" applyNumberFormat="1" applyFont="1" applyFill="1" applyBorder="1"/>
    <xf numFmtId="0" fontId="4" fillId="0" borderId="28" xfId="4" applyFont="1" applyFill="1" applyBorder="1" applyAlignment="1">
      <alignment horizontal="left"/>
    </xf>
    <xf numFmtId="180" fontId="4" fillId="0" borderId="28" xfId="4" quotePrefix="1" applyNumberFormat="1" applyFont="1" applyFill="1" applyBorder="1" applyAlignment="1">
      <alignment horizontal="center"/>
    </xf>
    <xf numFmtId="180" fontId="4" fillId="0" borderId="28" xfId="4" quotePrefix="1" applyNumberFormat="1" applyFont="1" applyBorder="1" applyAlignment="1">
      <alignment horizontal="center"/>
    </xf>
    <xf numFmtId="180" fontId="4" fillId="4" borderId="4" xfId="4" applyNumberFormat="1" applyFont="1" applyFill="1" applyBorder="1" applyAlignment="1">
      <alignment horizontal="center"/>
    </xf>
    <xf numFmtId="180" fontId="4" fillId="0" borderId="28" xfId="4" applyNumberFormat="1" applyFont="1" applyFill="1" applyBorder="1" applyAlignment="1">
      <alignment horizontal="center"/>
    </xf>
    <xf numFmtId="180" fontId="4" fillId="0" borderId="28" xfId="4" applyNumberFormat="1" applyFont="1" applyBorder="1" applyAlignment="1">
      <alignment horizontal="center"/>
    </xf>
    <xf numFmtId="180" fontId="4" fillId="4" borderId="4" xfId="4" applyNumberFormat="1" applyFont="1" applyFill="1" applyBorder="1"/>
    <xf numFmtId="180" fontId="4" fillId="0" borderId="28" xfId="4" applyNumberFormat="1" applyFont="1" applyBorder="1"/>
    <xf numFmtId="5" fontId="4" fillId="0" borderId="0" xfId="2" applyNumberFormat="1" applyFont="1"/>
    <xf numFmtId="6" fontId="55" fillId="5" borderId="0" xfId="4" applyNumberFormat="1" applyFont="1" applyFill="1" applyBorder="1"/>
    <xf numFmtId="0" fontId="55" fillId="5" borderId="0" xfId="4" applyFont="1" applyFill="1" applyBorder="1"/>
    <xf numFmtId="0" fontId="55" fillId="5" borderId="0" xfId="4" applyFont="1" applyFill="1"/>
    <xf numFmtId="0" fontId="56" fillId="5" borderId="2" xfId="4" applyFont="1" applyFill="1" applyBorder="1" applyAlignment="1"/>
    <xf numFmtId="0" fontId="56" fillId="5" borderId="6" xfId="4" applyFont="1" applyFill="1" applyBorder="1" applyAlignment="1"/>
    <xf numFmtId="0" fontId="56" fillId="5" borderId="20" xfId="4" applyFont="1" applyFill="1" applyBorder="1" applyAlignment="1">
      <alignment horizontal="center"/>
    </xf>
    <xf numFmtId="0" fontId="56" fillId="5" borderId="26" xfId="4" applyFont="1" applyFill="1" applyBorder="1" applyAlignment="1">
      <alignment horizontal="center"/>
    </xf>
    <xf numFmtId="0" fontId="56" fillId="5" borderId="6" xfId="4" applyFont="1" applyFill="1" applyBorder="1" applyAlignment="1">
      <alignment horizontal="center"/>
    </xf>
    <xf numFmtId="0" fontId="57" fillId="5" borderId="4" xfId="4" applyFont="1" applyFill="1" applyBorder="1" applyAlignment="1">
      <alignment wrapText="1"/>
    </xf>
    <xf numFmtId="0" fontId="55" fillId="5" borderId="0" xfId="4" applyFont="1" applyFill="1" applyBorder="1" applyAlignment="1">
      <alignment horizontal="left" indent="2"/>
    </xf>
    <xf numFmtId="0" fontId="57" fillId="5" borderId="0" xfId="4" applyFont="1" applyFill="1" applyBorder="1"/>
    <xf numFmtId="0" fontId="56" fillId="5" borderId="0" xfId="4" applyFont="1" applyFill="1" applyBorder="1"/>
    <xf numFmtId="0" fontId="56" fillId="5" borderId="26" xfId="4" applyFont="1" applyFill="1" applyBorder="1" applyAlignment="1">
      <alignment wrapText="1"/>
    </xf>
    <xf numFmtId="0" fontId="55" fillId="5" borderId="0" xfId="4" applyFont="1" applyFill="1" applyBorder="1" applyAlignment="1">
      <alignment horizontal="left" wrapText="1" indent="2"/>
    </xf>
    <xf numFmtId="0" fontId="55" fillId="5" borderId="0" xfId="4" applyFont="1" applyFill="1" applyAlignment="1">
      <alignment horizontal="left" indent="2"/>
    </xf>
    <xf numFmtId="6" fontId="56" fillId="5" borderId="0" xfId="4" applyNumberFormat="1" applyFont="1" applyFill="1" applyBorder="1"/>
    <xf numFmtId="0" fontId="56" fillId="5" borderId="0" xfId="4" applyFont="1" applyFill="1" applyBorder="1" applyAlignment="1">
      <alignment wrapText="1"/>
    </xf>
    <xf numFmtId="0" fontId="57" fillId="5" borderId="26" xfId="4" applyFont="1" applyFill="1" applyBorder="1"/>
    <xf numFmtId="0" fontId="56" fillId="5" borderId="8" xfId="4" applyFont="1" applyFill="1" applyBorder="1"/>
    <xf numFmtId="0" fontId="58" fillId="5" borderId="0" xfId="4" applyFont="1" applyFill="1" applyBorder="1"/>
    <xf numFmtId="0" fontId="55" fillId="5" borderId="0" xfId="4" applyFont="1" applyFill="1" applyBorder="1" applyAlignment="1">
      <alignment vertical="top" wrapText="1"/>
    </xf>
    <xf numFmtId="0" fontId="55" fillId="5" borderId="0" xfId="4" applyFont="1" applyFill="1" applyBorder="1" applyAlignment="1">
      <alignment horizontal="left"/>
    </xf>
    <xf numFmtId="0" fontId="55" fillId="5" borderId="0" xfId="4" applyFont="1" applyFill="1" applyBorder="1" applyAlignment="1">
      <alignment horizontal="left" vertical="top" wrapText="1"/>
    </xf>
    <xf numFmtId="0" fontId="59" fillId="5" borderId="0" xfId="4" applyFont="1" applyFill="1" applyBorder="1"/>
    <xf numFmtId="6" fontId="55" fillId="5" borderId="0" xfId="4" applyNumberFormat="1" applyFont="1" applyFill="1" applyBorder="1" applyAlignment="1">
      <alignment horizontal="right"/>
    </xf>
    <xf numFmtId="177" fontId="55" fillId="5" borderId="0" xfId="426" applyNumberFormat="1" applyFont="1" applyFill="1" applyBorder="1"/>
    <xf numFmtId="177" fontId="55" fillId="5" borderId="0" xfId="4" applyNumberFormat="1" applyFont="1" applyFill="1" applyBorder="1"/>
    <xf numFmtId="0" fontId="57" fillId="52" borderId="3" xfId="4" applyFont="1" applyFill="1" applyBorder="1"/>
    <xf numFmtId="0" fontId="57" fillId="52" borderId="4" xfId="4" applyFont="1" applyFill="1" applyBorder="1"/>
    <xf numFmtId="181" fontId="56" fillId="52" borderId="4" xfId="4" applyNumberFormat="1" applyFont="1" applyFill="1" applyBorder="1"/>
    <xf numFmtId="181" fontId="55" fillId="5" borderId="4" xfId="4" applyNumberFormat="1" applyFont="1" applyFill="1" applyBorder="1"/>
    <xf numFmtId="181" fontId="56" fillId="5" borderId="4" xfId="4" applyNumberFormat="1" applyFont="1" applyFill="1" applyBorder="1" applyAlignment="1">
      <alignment horizontal="center" wrapText="1"/>
    </xf>
    <xf numFmtId="181" fontId="55" fillId="5" borderId="0" xfId="4" applyNumberFormat="1" applyFont="1" applyFill="1" applyBorder="1"/>
    <xf numFmtId="181" fontId="55" fillId="51" borderId="0" xfId="4" applyNumberFormat="1" applyFont="1" applyFill="1" applyBorder="1"/>
    <xf numFmtId="181" fontId="55" fillId="50" borderId="0" xfId="4" applyNumberFormat="1" applyFont="1" applyFill="1" applyBorder="1"/>
    <xf numFmtId="181" fontId="55" fillId="5" borderId="26" xfId="4" applyNumberFormat="1" applyFont="1" applyFill="1" applyBorder="1"/>
    <xf numFmtId="181" fontId="56" fillId="5" borderId="0" xfId="4" applyNumberFormat="1" applyFont="1" applyFill="1" applyBorder="1"/>
    <xf numFmtId="181" fontId="55" fillId="5" borderId="0" xfId="4" applyNumberFormat="1" applyFont="1" applyFill="1"/>
    <xf numFmtId="181" fontId="55" fillId="5" borderId="8" xfId="4" applyNumberFormat="1" applyFont="1" applyFill="1" applyBorder="1"/>
    <xf numFmtId="6" fontId="4" fillId="5" borderId="0" xfId="4" applyNumberFormat="1" applyFont="1" applyFill="1" applyBorder="1" applyAlignment="1">
      <alignment horizontal="right"/>
    </xf>
    <xf numFmtId="6" fontId="16" fillId="5" borderId="5" xfId="4" applyNumberFormat="1" applyFont="1" applyFill="1" applyBorder="1" applyAlignment="1">
      <alignment horizontal="center" vertical="center"/>
    </xf>
    <xf numFmtId="6" fontId="5" fillId="5" borderId="5" xfId="4" applyNumberFormat="1" applyFont="1" applyFill="1" applyBorder="1" applyAlignment="1">
      <alignment horizontal="center" vertical="center"/>
    </xf>
    <xf numFmtId="3" fontId="4" fillId="5" borderId="11" xfId="4" applyNumberFormat="1" applyFont="1" applyFill="1" applyBorder="1" applyAlignment="1">
      <alignment horizontal="right" indent="1"/>
    </xf>
    <xf numFmtId="177" fontId="4" fillId="5" borderId="0" xfId="2" applyNumberFormat="1" applyFont="1" applyFill="1" applyBorder="1"/>
    <xf numFmtId="0" fontId="4" fillId="5" borderId="0" xfId="4" applyFont="1" applyFill="1" applyBorder="1" applyAlignment="1">
      <alignment horizontal="left"/>
    </xf>
    <xf numFmtId="0" fontId="21" fillId="5" borderId="0" xfId="4" applyFont="1" applyFill="1" applyBorder="1"/>
    <xf numFmtId="6" fontId="4" fillId="0" borderId="0" xfId="4" applyNumberFormat="1" applyFont="1" applyFill="1" applyBorder="1" applyAlignment="1">
      <alignment horizontal="center" vertical="center"/>
    </xf>
    <xf numFmtId="6" fontId="4" fillId="0" borderId="0" xfId="4" applyNumberFormat="1" applyFont="1" applyFill="1" applyBorder="1" applyAlignment="1"/>
    <xf numFmtId="164" fontId="5" fillId="3" borderId="3" xfId="4" applyNumberFormat="1" applyFont="1" applyFill="1" applyBorder="1" applyAlignment="1">
      <alignment horizontal="center"/>
    </xf>
    <xf numFmtId="164" fontId="5" fillId="3" borderId="4" xfId="4" applyNumberFormat="1" applyFont="1" applyFill="1" applyBorder="1" applyAlignment="1">
      <alignment horizontal="center"/>
    </xf>
    <xf numFmtId="164" fontId="5" fillId="3" borderId="5" xfId="4" applyNumberFormat="1" applyFont="1" applyFill="1" applyBorder="1" applyAlignment="1">
      <alignment horizontal="center"/>
    </xf>
    <xf numFmtId="0" fontId="5" fillId="3" borderId="3" xfId="4" applyFont="1" applyFill="1" applyBorder="1" applyAlignment="1">
      <alignment horizontal="center"/>
    </xf>
    <xf numFmtId="0" fontId="5" fillId="3" borderId="4" xfId="4" applyFont="1" applyFill="1" applyBorder="1" applyAlignment="1">
      <alignment horizontal="center"/>
    </xf>
    <xf numFmtId="0" fontId="5" fillId="3" borderId="5" xfId="4" applyFont="1" applyFill="1" applyBorder="1" applyAlignment="1">
      <alignment horizontal="center"/>
    </xf>
    <xf numFmtId="0" fontId="4" fillId="5" borderId="0" xfId="4" applyFont="1" applyFill="1"/>
    <xf numFmtId="3" fontId="4" fillId="5" borderId="0" xfId="4" applyNumberFormat="1" applyFont="1" applyFill="1"/>
    <xf numFmtId="0" fontId="4" fillId="0" borderId="0" xfId="4" applyFont="1"/>
    <xf numFmtId="3" fontId="4" fillId="0" borderId="0" xfId="4" applyNumberFormat="1" applyFont="1"/>
    <xf numFmtId="0" fontId="5" fillId="0" borderId="0" xfId="4" applyFont="1" applyFill="1" applyAlignment="1" applyProtection="1">
      <alignment wrapText="1"/>
    </xf>
    <xf numFmtId="0" fontId="4" fillId="0" borderId="0" xfId="4" applyNumberFormat="1" applyFont="1" applyAlignment="1" applyProtection="1">
      <alignment vertical="top" wrapText="1"/>
    </xf>
    <xf numFmtId="0" fontId="4" fillId="0" borderId="0" xfId="4" applyFont="1" applyAlignment="1">
      <alignment vertical="top" wrapText="1"/>
    </xf>
    <xf numFmtId="0" fontId="4" fillId="0" borderId="0" xfId="4" applyFont="1" applyAlignment="1" applyProtection="1">
      <alignment vertical="top" wrapText="1"/>
    </xf>
    <xf numFmtId="0" fontId="4" fillId="0" borderId="0" xfId="4" applyNumberFormat="1" applyFont="1" applyFill="1" applyBorder="1" applyAlignment="1">
      <alignment horizontal="left" wrapText="1"/>
    </xf>
    <xf numFmtId="0" fontId="5" fillId="0" borderId="0" xfId="4" applyNumberFormat="1" applyFont="1" applyFill="1" applyBorder="1" applyAlignment="1">
      <alignment horizontal="left" wrapText="1"/>
    </xf>
    <xf numFmtId="0" fontId="4" fillId="0" borderId="0" xfId="4" applyFont="1" applyFill="1" applyBorder="1" applyAlignment="1">
      <alignment wrapText="1"/>
    </xf>
    <xf numFmtId="0" fontId="5" fillId="3" borderId="28" xfId="4" applyFont="1" applyFill="1" applyBorder="1" applyAlignment="1">
      <alignment horizontal="center"/>
    </xf>
    <xf numFmtId="0" fontId="5" fillId="0" borderId="12" xfId="4" applyFont="1" applyBorder="1" applyAlignment="1">
      <alignment horizontal="center" wrapText="1"/>
    </xf>
    <xf numFmtId="0" fontId="5" fillId="0" borderId="20" xfId="4" applyFont="1" applyBorder="1" applyAlignment="1">
      <alignment horizontal="center" wrapText="1"/>
    </xf>
    <xf numFmtId="0" fontId="4" fillId="0" borderId="0" xfId="4" applyNumberFormat="1" applyFont="1" applyAlignment="1">
      <alignment horizontal="left" wrapText="1"/>
    </xf>
    <xf numFmtId="0" fontId="5" fillId="0" borderId="0" xfId="4" applyFont="1" applyAlignment="1">
      <alignment horizontal="left" wrapText="1"/>
    </xf>
    <xf numFmtId="0" fontId="5" fillId="3" borderId="28" xfId="425" applyFont="1" applyFill="1" applyBorder="1" applyAlignment="1">
      <alignment horizontal="center" vertical="center"/>
    </xf>
    <xf numFmtId="0" fontId="5" fillId="3" borderId="28" xfId="4" applyFont="1" applyFill="1" applyBorder="1" applyAlignment="1">
      <alignment horizontal="center" vertical="center"/>
    </xf>
    <xf numFmtId="0" fontId="5" fillId="0" borderId="10" xfId="4" applyFont="1" applyFill="1" applyBorder="1" applyAlignment="1">
      <alignment horizontal="center" wrapText="1"/>
    </xf>
    <xf numFmtId="0" fontId="5" fillId="0" borderId="6" xfId="4" applyFont="1" applyFill="1" applyBorder="1" applyAlignment="1">
      <alignment horizontal="center" wrapText="1"/>
    </xf>
    <xf numFmtId="0" fontId="5" fillId="0" borderId="6" xfId="4" applyFont="1" applyFill="1" applyBorder="1" applyAlignment="1">
      <alignment horizontal="center"/>
    </xf>
    <xf numFmtId="0" fontId="5" fillId="0" borderId="5" xfId="4" applyFont="1" applyFill="1" applyBorder="1" applyAlignment="1">
      <alignment horizontal="center"/>
    </xf>
    <xf numFmtId="0" fontId="3" fillId="3" borderId="28" xfId="4" applyFont="1" applyFill="1" applyBorder="1" applyAlignment="1">
      <alignment horizontal="center"/>
    </xf>
    <xf numFmtId="0" fontId="5" fillId="4" borderId="9" xfId="4" applyFont="1" applyFill="1" applyBorder="1" applyAlignment="1">
      <alignment horizontal="center" wrapText="1"/>
    </xf>
    <xf numFmtId="0" fontId="5" fillId="4" borderId="20" xfId="4" applyFont="1" applyFill="1" applyBorder="1" applyAlignment="1">
      <alignment horizontal="center" wrapText="1"/>
    </xf>
    <xf numFmtId="0" fontId="5" fillId="0" borderId="8" xfId="4" applyFont="1" applyFill="1" applyBorder="1" applyAlignment="1">
      <alignment horizontal="center" wrapText="1"/>
    </xf>
    <xf numFmtId="0" fontId="5" fillId="0" borderId="26" xfId="4" applyFont="1" applyFill="1" applyBorder="1" applyAlignment="1">
      <alignment horizontal="center" wrapText="1"/>
    </xf>
    <xf numFmtId="0" fontId="4" fillId="5" borderId="0" xfId="4" applyFont="1" applyFill="1" applyAlignment="1">
      <alignment horizontal="left" wrapText="1"/>
    </xf>
    <xf numFmtId="0" fontId="5" fillId="4" borderId="7" xfId="4" applyFont="1" applyFill="1" applyBorder="1" applyAlignment="1">
      <alignment horizontal="center" wrapText="1"/>
    </xf>
    <xf numFmtId="0" fontId="5" fillId="4" borderId="21" xfId="4" applyFont="1" applyFill="1" applyBorder="1" applyAlignment="1">
      <alignment horizontal="center" wrapText="1"/>
    </xf>
    <xf numFmtId="0" fontId="57" fillId="52" borderId="3" xfId="4" applyFont="1" applyFill="1" applyBorder="1" applyAlignment="1">
      <alignment horizontal="center"/>
    </xf>
    <xf numFmtId="0" fontId="57" fillId="52" borderId="4" xfId="4" applyFont="1" applyFill="1" applyBorder="1" applyAlignment="1">
      <alignment horizontal="center"/>
    </xf>
    <xf numFmtId="0" fontId="57" fillId="52" borderId="5" xfId="4" applyFont="1" applyFill="1" applyBorder="1" applyAlignment="1">
      <alignment horizontal="center"/>
    </xf>
    <xf numFmtId="0" fontId="56" fillId="5" borderId="9" xfId="4" applyFont="1" applyFill="1" applyBorder="1" applyAlignment="1">
      <alignment horizontal="center" vertical="center" wrapText="1"/>
    </xf>
    <xf numFmtId="0" fontId="56" fillId="5" borderId="20" xfId="4" applyFont="1" applyFill="1" applyBorder="1" applyAlignment="1">
      <alignment horizontal="center" vertical="center" wrapText="1"/>
    </xf>
    <xf numFmtId="0" fontId="56" fillId="5" borderId="7" xfId="4" applyFont="1" applyFill="1" applyBorder="1" applyAlignment="1">
      <alignment horizontal="center" vertical="center" wrapText="1"/>
    </xf>
    <xf numFmtId="0" fontId="56" fillId="5" borderId="21" xfId="4" applyFont="1" applyFill="1" applyBorder="1" applyAlignment="1">
      <alignment horizontal="center" vertical="center" wrapText="1"/>
    </xf>
    <xf numFmtId="0" fontId="55" fillId="5" borderId="0" xfId="4" applyFont="1" applyFill="1" applyBorder="1" applyAlignment="1">
      <alignment horizontal="left" vertical="top" wrapText="1"/>
    </xf>
  </cellXfs>
  <cellStyles count="853">
    <cellStyle name="20% - Accent1 2" xfId="6"/>
    <cellStyle name="20% - Accent1 2 2" xfId="692"/>
    <cellStyle name="20% - Accent1 2 3" xfId="540"/>
    <cellStyle name="20% - Accent1 3" xfId="7"/>
    <cellStyle name="20% - Accent1 3 2" xfId="691"/>
    <cellStyle name="20% - Accent1 3 3" xfId="594"/>
    <cellStyle name="20% - Accent1 4" xfId="8"/>
    <cellStyle name="20% - Accent1 4 2" xfId="731"/>
    <cellStyle name="20% - Accent1 4 3" xfId="586"/>
    <cellStyle name="20% - Accent1 5" xfId="9"/>
    <cellStyle name="20% - Accent1 6" xfId="10"/>
    <cellStyle name="20% - Accent1 7" xfId="11"/>
    <cellStyle name="20% - Accent1 8" xfId="564"/>
    <cellStyle name="20% - Accent2 2" xfId="12"/>
    <cellStyle name="20% - Accent2 2 2" xfId="732"/>
    <cellStyle name="20% - Accent2 2 3" xfId="503"/>
    <cellStyle name="20% - Accent2 3" xfId="13"/>
    <cellStyle name="20% - Accent2 3 2" xfId="733"/>
    <cellStyle name="20% - Accent2 3 3" xfId="539"/>
    <cellStyle name="20% - Accent2 4" xfId="14"/>
    <cellStyle name="20% - Accent2 4 2" xfId="734"/>
    <cellStyle name="20% - Accent2 4 3" xfId="538"/>
    <cellStyle name="20% - Accent2 5" xfId="15"/>
    <cellStyle name="20% - Accent2 6" xfId="16"/>
    <cellStyle name="20% - Accent2 7" xfId="17"/>
    <cellStyle name="20% - Accent2 8" xfId="558"/>
    <cellStyle name="20% - Accent3 2" xfId="18"/>
    <cellStyle name="20% - Accent3 2 2" xfId="735"/>
    <cellStyle name="20% - Accent3 2 3" xfId="537"/>
    <cellStyle name="20% - Accent3 3" xfId="19"/>
    <cellStyle name="20% - Accent3 3 2" xfId="736"/>
    <cellStyle name="20% - Accent3 3 3" xfId="536"/>
    <cellStyle name="20% - Accent3 4" xfId="20"/>
    <cellStyle name="20% - Accent3 4 2" xfId="737"/>
    <cellStyle name="20% - Accent3 4 3" xfId="535"/>
    <cellStyle name="20% - Accent3 5" xfId="21"/>
    <cellStyle name="20% - Accent3 6" xfId="22"/>
    <cellStyle name="20% - Accent3 7" xfId="23"/>
    <cellStyle name="20% - Accent3 8" xfId="554"/>
    <cellStyle name="20% - Accent4 2" xfId="24"/>
    <cellStyle name="20% - Accent4 2 2" xfId="738"/>
    <cellStyle name="20% - Accent4 2 3" xfId="534"/>
    <cellStyle name="20% - Accent4 3" xfId="25"/>
    <cellStyle name="20% - Accent4 3 2" xfId="739"/>
    <cellStyle name="20% - Accent4 3 3" xfId="533"/>
    <cellStyle name="20% - Accent4 4" xfId="26"/>
    <cellStyle name="20% - Accent4 4 2" xfId="740"/>
    <cellStyle name="20% - Accent4 4 3" xfId="532"/>
    <cellStyle name="20% - Accent4 5" xfId="27"/>
    <cellStyle name="20% - Accent4 6" xfId="28"/>
    <cellStyle name="20% - Accent4 7" xfId="29"/>
    <cellStyle name="20% - Accent4 8" xfId="550"/>
    <cellStyle name="20% - Accent5 2" xfId="30"/>
    <cellStyle name="20% - Accent5 2 2" xfId="741"/>
    <cellStyle name="20% - Accent5 2 3" xfId="531"/>
    <cellStyle name="20% - Accent5 3" xfId="31"/>
    <cellStyle name="20% - Accent5 3 2" xfId="742"/>
    <cellStyle name="20% - Accent5 3 3" xfId="530"/>
    <cellStyle name="20% - Accent5 4" xfId="32"/>
    <cellStyle name="20% - Accent5 4 2" xfId="743"/>
    <cellStyle name="20% - Accent5 4 3" xfId="529"/>
    <cellStyle name="20% - Accent5 5" xfId="33"/>
    <cellStyle name="20% - Accent5 6" xfId="34"/>
    <cellStyle name="20% - Accent5 7" xfId="35"/>
    <cellStyle name="20% - Accent5 8" xfId="546"/>
    <cellStyle name="20% - Accent6 2" xfId="36"/>
    <cellStyle name="20% - Accent6 2 2" xfId="744"/>
    <cellStyle name="20% - Accent6 2 3" xfId="528"/>
    <cellStyle name="20% - Accent6 3" xfId="37"/>
    <cellStyle name="20% - Accent6 3 2" xfId="745"/>
    <cellStyle name="20% - Accent6 3 3" xfId="527"/>
    <cellStyle name="20% - Accent6 4" xfId="38"/>
    <cellStyle name="20% - Accent6 4 2" xfId="746"/>
    <cellStyle name="20% - Accent6 4 3" xfId="526"/>
    <cellStyle name="20% - Accent6 5" xfId="39"/>
    <cellStyle name="20% - Accent6 6" xfId="40"/>
    <cellStyle name="20% - Accent6 7" xfId="41"/>
    <cellStyle name="20% - Accent6 8" xfId="544"/>
    <cellStyle name="40% - Accent1 2" xfId="42"/>
    <cellStyle name="40% - Accent1 2 2" xfId="747"/>
    <cellStyle name="40% - Accent1 2 3" xfId="525"/>
    <cellStyle name="40% - Accent1 3" xfId="43"/>
    <cellStyle name="40% - Accent1 3 2" xfId="748"/>
    <cellStyle name="40% - Accent1 3 3" xfId="521"/>
    <cellStyle name="40% - Accent1 4" xfId="44"/>
    <cellStyle name="40% - Accent1 4 2" xfId="749"/>
    <cellStyle name="40% - Accent1 4 3" xfId="520"/>
    <cellStyle name="40% - Accent1 5" xfId="45"/>
    <cellStyle name="40% - Accent1 6" xfId="46"/>
    <cellStyle name="40% - Accent1 7" xfId="47"/>
    <cellStyle name="40% - Accent1 8" xfId="561"/>
    <cellStyle name="40% - Accent2 2" xfId="48"/>
    <cellStyle name="40% - Accent2 2 2" xfId="750"/>
    <cellStyle name="40% - Accent2 2 3" xfId="519"/>
    <cellStyle name="40% - Accent2 3" xfId="49"/>
    <cellStyle name="40% - Accent2 3 2" xfId="751"/>
    <cellStyle name="40% - Accent2 3 3" xfId="515"/>
    <cellStyle name="40% - Accent2 4" xfId="50"/>
    <cellStyle name="40% - Accent2 4 2" xfId="752"/>
    <cellStyle name="40% - Accent2 4 3" xfId="513"/>
    <cellStyle name="40% - Accent2 5" xfId="51"/>
    <cellStyle name="40% - Accent2 6" xfId="52"/>
    <cellStyle name="40% - Accent2 7" xfId="53"/>
    <cellStyle name="40% - Accent2 8" xfId="557"/>
    <cellStyle name="40% - Accent3 2" xfId="54"/>
    <cellStyle name="40% - Accent3 2 2" xfId="753"/>
    <cellStyle name="40% - Accent3 2 3" xfId="511"/>
    <cellStyle name="40% - Accent3 3" xfId="55"/>
    <cellStyle name="40% - Accent3 3 2" xfId="754"/>
    <cellStyle name="40% - Accent3 3 3" xfId="508"/>
    <cellStyle name="40% - Accent3 4" xfId="56"/>
    <cellStyle name="40% - Accent3 4 2" xfId="755"/>
    <cellStyle name="40% - Accent3 4 3" xfId="506"/>
    <cellStyle name="40% - Accent3 5" xfId="57"/>
    <cellStyle name="40% - Accent3 6" xfId="58"/>
    <cellStyle name="40% - Accent3 7" xfId="59"/>
    <cellStyle name="40% - Accent3 8" xfId="553"/>
    <cellStyle name="40% - Accent4 2" xfId="60"/>
    <cellStyle name="40% - Accent4 2 2" xfId="756"/>
    <cellStyle name="40% - Accent4 2 3" xfId="505"/>
    <cellStyle name="40% - Accent4 3" xfId="61"/>
    <cellStyle name="40% - Accent4 3 2" xfId="757"/>
    <cellStyle name="40% - Accent4 3 3" xfId="583"/>
    <cellStyle name="40% - Accent4 4" xfId="62"/>
    <cellStyle name="40% - Accent4 4 2" xfId="758"/>
    <cellStyle name="40% - Accent4 4 3" xfId="584"/>
    <cellStyle name="40% - Accent4 5" xfId="63"/>
    <cellStyle name="40% - Accent4 6" xfId="64"/>
    <cellStyle name="40% - Accent4 7" xfId="65"/>
    <cellStyle name="40% - Accent4 8" xfId="549"/>
    <cellStyle name="40% - Accent5 2" xfId="66"/>
    <cellStyle name="40% - Accent5 2 2" xfId="759"/>
    <cellStyle name="40% - Accent5 2 3" xfId="585"/>
    <cellStyle name="40% - Accent5 3" xfId="67"/>
    <cellStyle name="40% - Accent5 3 2" xfId="760"/>
    <cellStyle name="40% - Accent5 3 3" xfId="591"/>
    <cellStyle name="40% - Accent5 4" xfId="68"/>
    <cellStyle name="40% - Accent5 4 2" xfId="761"/>
    <cellStyle name="40% - Accent5 4 3" xfId="592"/>
    <cellStyle name="40% - Accent5 5" xfId="69"/>
    <cellStyle name="40% - Accent5 6" xfId="70"/>
    <cellStyle name="40% - Accent5 7" xfId="71"/>
    <cellStyle name="40% - Accent5 8" xfId="582"/>
    <cellStyle name="40% - Accent6 2" xfId="72"/>
    <cellStyle name="40% - Accent6 2 2" xfId="762"/>
    <cellStyle name="40% - Accent6 2 3" xfId="593"/>
    <cellStyle name="40% - Accent6 3" xfId="73"/>
    <cellStyle name="40% - Accent6 3 2" xfId="763"/>
    <cellStyle name="40% - Accent6 3 3" xfId="600"/>
    <cellStyle name="40% - Accent6 4" xfId="74"/>
    <cellStyle name="40% - Accent6 4 2" xfId="764"/>
    <cellStyle name="40% - Accent6 4 3" xfId="601"/>
    <cellStyle name="40% - Accent6 5" xfId="75"/>
    <cellStyle name="40% - Accent6 6" xfId="76"/>
    <cellStyle name="40% - Accent6 7" xfId="77"/>
    <cellStyle name="40% - Accent6 8" xfId="543"/>
    <cellStyle name="60% - Accent1 2" xfId="78"/>
    <cellStyle name="60% - Accent1 2 2" xfId="765"/>
    <cellStyle name="60% - Accent1 2 3" xfId="602"/>
    <cellStyle name="60% - Accent1 3" xfId="79"/>
    <cellStyle name="60% - Accent1 4" xfId="80"/>
    <cellStyle name="60% - Accent1 5" xfId="81"/>
    <cellStyle name="60% - Accent1 6" xfId="82"/>
    <cellStyle name="60% - Accent1 7" xfId="83"/>
    <cellStyle name="60% - Accent1 8" xfId="560"/>
    <cellStyle name="60% - Accent2 2" xfId="84"/>
    <cellStyle name="60% - Accent2 2 2" xfId="766"/>
    <cellStyle name="60% - Accent2 2 3" xfId="603"/>
    <cellStyle name="60% - Accent2 3" xfId="85"/>
    <cellStyle name="60% - Accent2 4" xfId="86"/>
    <cellStyle name="60% - Accent2 5" xfId="87"/>
    <cellStyle name="60% - Accent2 6" xfId="88"/>
    <cellStyle name="60% - Accent2 7" xfId="89"/>
    <cellStyle name="60% - Accent2 8" xfId="556"/>
    <cellStyle name="60% - Accent3 2" xfId="90"/>
    <cellStyle name="60% - Accent3 2 2" xfId="767"/>
    <cellStyle name="60% - Accent3 2 3" xfId="604"/>
    <cellStyle name="60% - Accent3 3" xfId="91"/>
    <cellStyle name="60% - Accent3 4" xfId="92"/>
    <cellStyle name="60% - Accent3 5" xfId="93"/>
    <cellStyle name="60% - Accent3 6" xfId="94"/>
    <cellStyle name="60% - Accent3 7" xfId="95"/>
    <cellStyle name="60% - Accent3 8" xfId="552"/>
    <cellStyle name="60% - Accent4 2" xfId="96"/>
    <cellStyle name="60% - Accent4 2 2" xfId="768"/>
    <cellStyle name="60% - Accent4 2 3" xfId="605"/>
    <cellStyle name="60% - Accent4 3" xfId="97"/>
    <cellStyle name="60% - Accent4 4" xfId="98"/>
    <cellStyle name="60% - Accent4 5" xfId="99"/>
    <cellStyle name="60% - Accent4 6" xfId="100"/>
    <cellStyle name="60% - Accent4 7" xfId="101"/>
    <cellStyle name="60% - Accent4 8" xfId="548"/>
    <cellStyle name="60% - Accent5 2" xfId="102"/>
    <cellStyle name="60% - Accent5 2 2" xfId="769"/>
    <cellStyle name="60% - Accent5 2 3" xfId="606"/>
    <cellStyle name="60% - Accent5 3" xfId="103"/>
    <cellStyle name="60% - Accent5 4" xfId="104"/>
    <cellStyle name="60% - Accent5 5" xfId="105"/>
    <cellStyle name="60% - Accent5 6" xfId="106"/>
    <cellStyle name="60% - Accent5 7" xfId="107"/>
    <cellStyle name="60% - Accent5 8" xfId="590"/>
    <cellStyle name="60% - Accent6 2" xfId="108"/>
    <cellStyle name="60% - Accent6 2 2" xfId="770"/>
    <cellStyle name="60% - Accent6 2 3" xfId="607"/>
    <cellStyle name="60% - Accent6 3" xfId="109"/>
    <cellStyle name="60% - Accent6 4" xfId="110"/>
    <cellStyle name="60% - Accent6 5" xfId="111"/>
    <cellStyle name="60% - Accent6 6" xfId="112"/>
    <cellStyle name="60% - Accent6 7" xfId="113"/>
    <cellStyle name="60% - Accent6 8" xfId="542"/>
    <cellStyle name="Accent1 - 20%" xfId="114"/>
    <cellStyle name="Accent1 - 20% 2" xfId="608"/>
    <cellStyle name="Accent1 - 20% 3" xfId="430"/>
    <cellStyle name="Accent1 - 40%" xfId="115"/>
    <cellStyle name="Accent1 - 40% 2" xfId="609"/>
    <cellStyle name="Accent1 - 40% 3" xfId="431"/>
    <cellStyle name="Accent1 - 60%" xfId="116"/>
    <cellStyle name="Accent1 - 60% 2" xfId="610"/>
    <cellStyle name="Accent1 - 60% 3" xfId="432"/>
    <cellStyle name="Accent1 10" xfId="565"/>
    <cellStyle name="Accent1 11" xfId="771"/>
    <cellStyle name="Accent1 12" xfId="800"/>
    <cellStyle name="Accent1 13" xfId="827"/>
    <cellStyle name="Accent1 14" xfId="829"/>
    <cellStyle name="Accent1 15" xfId="840"/>
    <cellStyle name="Accent1 2" xfId="117"/>
    <cellStyle name="Accent1 2 2" xfId="611"/>
    <cellStyle name="Accent1 3" xfId="118"/>
    <cellStyle name="Accent1 3 2" xfId="612"/>
    <cellStyle name="Accent1 4" xfId="119"/>
    <cellStyle name="Accent1 4 2" xfId="613"/>
    <cellStyle name="Accent1 5" xfId="120"/>
    <cellStyle name="Accent1 6" xfId="121"/>
    <cellStyle name="Accent1 7" xfId="122"/>
    <cellStyle name="Accent1 8" xfId="123"/>
    <cellStyle name="Accent1 9" xfId="417"/>
    <cellStyle name="Accent2 - 20%" xfId="124"/>
    <cellStyle name="Accent2 - 20% 2" xfId="614"/>
    <cellStyle name="Accent2 - 20% 3" xfId="433"/>
    <cellStyle name="Accent2 - 40%" xfId="125"/>
    <cellStyle name="Accent2 - 40% 2" xfId="615"/>
    <cellStyle name="Accent2 - 40% 3" xfId="434"/>
    <cellStyle name="Accent2 - 60%" xfId="126"/>
    <cellStyle name="Accent2 - 60% 2" xfId="616"/>
    <cellStyle name="Accent2 - 60% 3" xfId="435"/>
    <cellStyle name="Accent2 10" xfId="559"/>
    <cellStyle name="Accent2 11" xfId="772"/>
    <cellStyle name="Accent2 12" xfId="798"/>
    <cellStyle name="Accent2 13" xfId="826"/>
    <cellStyle name="Accent2 14" xfId="830"/>
    <cellStyle name="Accent2 15" xfId="839"/>
    <cellStyle name="Accent2 2" xfId="127"/>
    <cellStyle name="Accent2 2 2" xfId="617"/>
    <cellStyle name="Accent2 3" xfId="128"/>
    <cellStyle name="Accent2 3 2" xfId="618"/>
    <cellStyle name="Accent2 4" xfId="129"/>
    <cellStyle name="Accent2 4 2" xfId="619"/>
    <cellStyle name="Accent2 5" xfId="130"/>
    <cellStyle name="Accent2 6" xfId="131"/>
    <cellStyle name="Accent2 7" xfId="132"/>
    <cellStyle name="Accent2 8" xfId="133"/>
    <cellStyle name="Accent2 9" xfId="418"/>
    <cellStyle name="Accent3 - 20%" xfId="134"/>
    <cellStyle name="Accent3 - 20% 2" xfId="620"/>
    <cellStyle name="Accent3 - 20% 3" xfId="437"/>
    <cellStyle name="Accent3 - 40%" xfId="135"/>
    <cellStyle name="Accent3 - 40% 2" xfId="621"/>
    <cellStyle name="Accent3 - 40% 3" xfId="438"/>
    <cellStyle name="Accent3 - 60%" xfId="136"/>
    <cellStyle name="Accent3 - 60% 2" xfId="622"/>
    <cellStyle name="Accent3 - 60% 3" xfId="439"/>
    <cellStyle name="Accent3 10" xfId="555"/>
    <cellStyle name="Accent3 11" xfId="773"/>
    <cellStyle name="Accent3 12" xfId="795"/>
    <cellStyle name="Accent3 13" xfId="825"/>
    <cellStyle name="Accent3 14" xfId="831"/>
    <cellStyle name="Accent3 15" xfId="838"/>
    <cellStyle name="Accent3 2" xfId="137"/>
    <cellStyle name="Accent3 2 2" xfId="623"/>
    <cellStyle name="Accent3 2 3" xfId="774"/>
    <cellStyle name="Accent3 2 4" xfId="436"/>
    <cellStyle name="Accent3 3" xfId="138"/>
    <cellStyle name="Accent3 3 2" xfId="624"/>
    <cellStyle name="Accent3 3 3" xfId="775"/>
    <cellStyle name="Accent3 3 4" xfId="510"/>
    <cellStyle name="Accent3 4" xfId="139"/>
    <cellStyle name="Accent3 4 2" xfId="625"/>
    <cellStyle name="Accent3 4 3" xfId="776"/>
    <cellStyle name="Accent3 4 4" xfId="575"/>
    <cellStyle name="Accent3 5" xfId="140"/>
    <cellStyle name="Accent3 5 2" xfId="694"/>
    <cellStyle name="Accent3 5 3" xfId="507"/>
    <cellStyle name="Accent3 6" xfId="141"/>
    <cellStyle name="Accent3 6 2" xfId="695"/>
    <cellStyle name="Accent3 6 3" xfId="578"/>
    <cellStyle name="Accent3 7" xfId="142"/>
    <cellStyle name="Accent3 7 2" xfId="696"/>
    <cellStyle name="Accent3 7 3" xfId="504"/>
    <cellStyle name="Accent3 8" xfId="143"/>
    <cellStyle name="Accent3 9" xfId="419"/>
    <cellStyle name="Accent4 - 20%" xfId="144"/>
    <cellStyle name="Accent4 - 20% 2" xfId="626"/>
    <cellStyle name="Accent4 - 20% 3" xfId="441"/>
    <cellStyle name="Accent4 - 40%" xfId="145"/>
    <cellStyle name="Accent4 - 40% 2" xfId="627"/>
    <cellStyle name="Accent4 - 40% 3" xfId="442"/>
    <cellStyle name="Accent4 - 60%" xfId="146"/>
    <cellStyle name="Accent4 - 60% 2" xfId="628"/>
    <cellStyle name="Accent4 - 60% 3" xfId="443"/>
    <cellStyle name="Accent4 10" xfId="551"/>
    <cellStyle name="Accent4 11" xfId="777"/>
    <cellStyle name="Accent4 12" xfId="794"/>
    <cellStyle name="Accent4 13" xfId="824"/>
    <cellStyle name="Accent4 14" xfId="832"/>
    <cellStyle name="Accent4 15" xfId="837"/>
    <cellStyle name="Accent4 2" xfId="147"/>
    <cellStyle name="Accent4 2 2" xfId="629"/>
    <cellStyle name="Accent4 2 3" xfId="778"/>
    <cellStyle name="Accent4 2 4" xfId="440"/>
    <cellStyle name="Accent4 3" xfId="148"/>
    <cellStyle name="Accent4 3 2" xfId="630"/>
    <cellStyle name="Accent4 3 3" xfId="779"/>
    <cellStyle name="Accent4 3 4" xfId="514"/>
    <cellStyle name="Accent4 4" xfId="149"/>
    <cellStyle name="Accent4 4 2" xfId="631"/>
    <cellStyle name="Accent4 4 3" xfId="780"/>
    <cellStyle name="Accent4 4 4" xfId="571"/>
    <cellStyle name="Accent4 5" xfId="150"/>
    <cellStyle name="Accent4 5 2" xfId="697"/>
    <cellStyle name="Accent4 5 3" xfId="512"/>
    <cellStyle name="Accent4 6" xfId="151"/>
    <cellStyle name="Accent4 6 2" xfId="698"/>
    <cellStyle name="Accent4 6 3" xfId="573"/>
    <cellStyle name="Accent4 7" xfId="152"/>
    <cellStyle name="Accent4 7 2" xfId="699"/>
    <cellStyle name="Accent4 7 3" xfId="509"/>
    <cellStyle name="Accent4 8" xfId="153"/>
    <cellStyle name="Accent4 9" xfId="420"/>
    <cellStyle name="Accent5 - 20%" xfId="154"/>
    <cellStyle name="Accent5 - 20% 2" xfId="632"/>
    <cellStyle name="Accent5 - 20% 3" xfId="445"/>
    <cellStyle name="Accent5 - 40%" xfId="155"/>
    <cellStyle name="Accent5 - 60%" xfId="156"/>
    <cellStyle name="Accent5 - 60% 2" xfId="633"/>
    <cellStyle name="Accent5 - 60% 3" xfId="446"/>
    <cellStyle name="Accent5 10" xfId="547"/>
    <cellStyle name="Accent5 11" xfId="781"/>
    <cellStyle name="Accent5 12" xfId="791"/>
    <cellStyle name="Accent5 13" xfId="823"/>
    <cellStyle name="Accent5 14" xfId="833"/>
    <cellStyle name="Accent5 15" xfId="836"/>
    <cellStyle name="Accent5 2" xfId="157"/>
    <cellStyle name="Accent5 2 2" xfId="634"/>
    <cellStyle name="Accent5 2 3" xfId="782"/>
    <cellStyle name="Accent5 2 4" xfId="444"/>
    <cellStyle name="Accent5 3" xfId="158"/>
    <cellStyle name="Accent5 3 2" xfId="635"/>
    <cellStyle name="Accent5 3 3" xfId="783"/>
    <cellStyle name="Accent5 3 4" xfId="518"/>
    <cellStyle name="Accent5 4" xfId="159"/>
    <cellStyle name="Accent5 4 2" xfId="636"/>
    <cellStyle name="Accent5 4 3" xfId="784"/>
    <cellStyle name="Accent5 4 4" xfId="567"/>
    <cellStyle name="Accent5 5" xfId="160"/>
    <cellStyle name="Accent5 5 2" xfId="700"/>
    <cellStyle name="Accent5 5 3" xfId="517"/>
    <cellStyle name="Accent5 6" xfId="161"/>
    <cellStyle name="Accent5 6 2" xfId="701"/>
    <cellStyle name="Accent5 6 3" xfId="568"/>
    <cellStyle name="Accent5 7" xfId="162"/>
    <cellStyle name="Accent5 7 2" xfId="702"/>
    <cellStyle name="Accent5 7 3" xfId="516"/>
    <cellStyle name="Accent5 8" xfId="163"/>
    <cellStyle name="Accent5 9" xfId="421"/>
    <cellStyle name="Accent6 - 20%" xfId="164"/>
    <cellStyle name="Accent6 - 40%" xfId="165"/>
    <cellStyle name="Accent6 - 40% 2" xfId="637"/>
    <cellStyle name="Accent6 - 40% 3" xfId="448"/>
    <cellStyle name="Accent6 - 60%" xfId="166"/>
    <cellStyle name="Accent6 - 60% 2" xfId="638"/>
    <cellStyle name="Accent6 - 60% 3" xfId="449"/>
    <cellStyle name="Accent6 10" xfId="545"/>
    <cellStyle name="Accent6 11" xfId="786"/>
    <cellStyle name="Accent6 12" xfId="785"/>
    <cellStyle name="Accent6 13" xfId="822"/>
    <cellStyle name="Accent6 14" xfId="834"/>
    <cellStyle name="Accent6 15" xfId="835"/>
    <cellStyle name="Accent6 2" xfId="167"/>
    <cellStyle name="Accent6 2 2" xfId="639"/>
    <cellStyle name="Accent6 2 3" xfId="787"/>
    <cellStyle name="Accent6 2 4" xfId="447"/>
    <cellStyle name="Accent6 3" xfId="168"/>
    <cellStyle name="Accent6 3 2" xfId="640"/>
    <cellStyle name="Accent6 3 3" xfId="788"/>
    <cellStyle name="Accent6 3 4" xfId="522"/>
    <cellStyle name="Accent6 4" xfId="169"/>
    <cellStyle name="Accent6 4 2" xfId="641"/>
    <cellStyle name="Accent6 4 3" xfId="789"/>
    <cellStyle name="Accent6 4 4" xfId="563"/>
    <cellStyle name="Accent6 5" xfId="170"/>
    <cellStyle name="Accent6 5 2" xfId="703"/>
    <cellStyle name="Accent6 5 3" xfId="523"/>
    <cellStyle name="Accent6 6" xfId="171"/>
    <cellStyle name="Accent6 6 2" xfId="704"/>
    <cellStyle name="Accent6 6 3" xfId="562"/>
    <cellStyle name="Accent6 7" xfId="172"/>
    <cellStyle name="Accent6 7 2" xfId="705"/>
    <cellStyle name="Accent6 7 3" xfId="524"/>
    <cellStyle name="Accent6 8" xfId="173"/>
    <cellStyle name="Accent6 9" xfId="422"/>
    <cellStyle name="Bad 2" xfId="174"/>
    <cellStyle name="Bad 2 2" xfId="642"/>
    <cellStyle name="Bad 2 3" xfId="790"/>
    <cellStyle name="Bad 2 4" xfId="450"/>
    <cellStyle name="Bad 3" xfId="175"/>
    <cellStyle name="Bad 4" xfId="176"/>
    <cellStyle name="Bad 5" xfId="177"/>
    <cellStyle name="Bad 6" xfId="178"/>
    <cellStyle name="Bad 7" xfId="179"/>
    <cellStyle name="Bad 8" xfId="587"/>
    <cellStyle name="Calculation 2" xfId="180"/>
    <cellStyle name="Calculation 2 2" xfId="181"/>
    <cellStyle name="Calculation 2 2 2" xfId="643"/>
    <cellStyle name="Calculation 2 3" xfId="792"/>
    <cellStyle name="Calculation 2 4" xfId="451"/>
    <cellStyle name="Calculation 3" xfId="182"/>
    <cellStyle name="Calculation 4" xfId="183"/>
    <cellStyle name="Calculation 5" xfId="184"/>
    <cellStyle name="Calculation 6" xfId="185"/>
    <cellStyle name="Calculation 7" xfId="186"/>
    <cellStyle name="Calculation 8" xfId="577"/>
    <cellStyle name="Check Cell 2" xfId="187"/>
    <cellStyle name="Check Cell 2 2" xfId="644"/>
    <cellStyle name="Check Cell 2 3" xfId="793"/>
    <cellStyle name="Check Cell 2 4" xfId="452"/>
    <cellStyle name="Check Cell 3" xfId="188"/>
    <cellStyle name="Check Cell 4" xfId="189"/>
    <cellStyle name="Check Cell 5" xfId="190"/>
    <cellStyle name="Check Cell 6" xfId="191"/>
    <cellStyle name="Check Cell 7" xfId="192"/>
    <cellStyle name="Check Cell 8" xfId="574"/>
    <cellStyle name="Comma" xfId="1" builtinId="3"/>
    <cellStyle name="Comma 2" xfId="193"/>
    <cellStyle name="Comma 2 2" xfId="194"/>
    <cellStyle name="Comma 2 2 2" xfId="195"/>
    <cellStyle name="Comma 2 2 3" xfId="196"/>
    <cellStyle name="Comma 2 3" xfId="197"/>
    <cellStyle name="Comma 3" xfId="198"/>
    <cellStyle name="Comma 4" xfId="199"/>
    <cellStyle name="Comma 5" xfId="200"/>
    <cellStyle name="Comma 6" xfId="201"/>
    <cellStyle name="Comma 7" xfId="202"/>
    <cellStyle name="Comma 8" xfId="203"/>
    <cellStyle name="Comma 8 2" xfId="204"/>
    <cellStyle name="Currency" xfId="2" builtinId="4"/>
    <cellStyle name="Currency 2" xfId="426"/>
    <cellStyle name="Currency 2 2" xfId="598"/>
    <cellStyle name="Emphasis 1" xfId="205"/>
    <cellStyle name="Emphasis 1 2" xfId="645"/>
    <cellStyle name="Emphasis 1 3" xfId="453"/>
    <cellStyle name="Emphasis 2" xfId="206"/>
    <cellStyle name="Emphasis 2 2" xfId="646"/>
    <cellStyle name="Emphasis 2 3" xfId="454"/>
    <cellStyle name="Emphasis 3" xfId="207"/>
    <cellStyle name="Explanatory Text 2" xfId="208"/>
    <cellStyle name="Explanatory Text 2 2" xfId="796"/>
    <cellStyle name="Explanatory Text 2 3" xfId="647"/>
    <cellStyle name="Explanatory Text 3" xfId="209"/>
    <cellStyle name="Explanatory Text 4" xfId="210"/>
    <cellStyle name="Explanatory Text 5" xfId="211"/>
    <cellStyle name="Explanatory Text 6" xfId="212"/>
    <cellStyle name="Explanatory Text 7" xfId="213"/>
    <cellStyle name="Explanatory Text 8" xfId="569"/>
    <cellStyle name="Good 2" xfId="214"/>
    <cellStyle name="Good 2 2" xfId="648"/>
    <cellStyle name="Good 2 3" xfId="797"/>
    <cellStyle name="Good 2 4" xfId="455"/>
    <cellStyle name="Good 3" xfId="215"/>
    <cellStyle name="Good 4" xfId="216"/>
    <cellStyle name="Good 5" xfId="217"/>
    <cellStyle name="Good 6" xfId="218"/>
    <cellStyle name="Good 7" xfId="219"/>
    <cellStyle name="Good 8" xfId="588"/>
    <cellStyle name="Heading 1 2" xfId="220"/>
    <cellStyle name="Heading 1 2 2" xfId="649"/>
    <cellStyle name="Heading 1 3" xfId="221"/>
    <cellStyle name="Heading 1 4" xfId="222"/>
    <cellStyle name="Heading 1 5" xfId="223"/>
    <cellStyle name="Heading 1 6" xfId="224"/>
    <cellStyle name="Heading 1 7" xfId="225"/>
    <cellStyle name="Heading 1 8" xfId="597"/>
    <cellStyle name="Heading 2 2" xfId="226"/>
    <cellStyle name="Heading 2 2 2" xfId="650"/>
    <cellStyle name="Heading 2 2 3" xfId="799"/>
    <cellStyle name="Heading 2 2 4" xfId="456"/>
    <cellStyle name="Heading 2 3" xfId="227"/>
    <cellStyle name="Heading 2 4" xfId="228"/>
    <cellStyle name="Heading 2 5" xfId="229"/>
    <cellStyle name="Heading 2 6" xfId="230"/>
    <cellStyle name="Heading 2 7" xfId="231"/>
    <cellStyle name="Heading 2 8" xfId="596"/>
    <cellStyle name="Heading 3 2" xfId="232"/>
    <cellStyle name="Heading 3 2 2" xfId="651"/>
    <cellStyle name="Heading 3 2 3" xfId="801"/>
    <cellStyle name="Heading 3 2 4" xfId="457"/>
    <cellStyle name="Heading 3 3" xfId="233"/>
    <cellStyle name="Heading 3 4" xfId="234"/>
    <cellStyle name="Heading 3 5" xfId="235"/>
    <cellStyle name="Heading 3 6" xfId="236"/>
    <cellStyle name="Heading 3 7" xfId="237"/>
    <cellStyle name="Heading 3 8" xfId="595"/>
    <cellStyle name="Heading 4 2" xfId="238"/>
    <cellStyle name="Heading 4 2 2" xfId="652"/>
    <cellStyle name="Heading 4 3" xfId="239"/>
    <cellStyle name="Heading 4 4" xfId="240"/>
    <cellStyle name="Heading 4 5" xfId="241"/>
    <cellStyle name="Heading 4 6" xfId="242"/>
    <cellStyle name="Heading 4 7" xfId="243"/>
    <cellStyle name="Heading 4 8" xfId="589"/>
    <cellStyle name="Input 2" xfId="244"/>
    <cellStyle name="Input 2 2" xfId="653"/>
    <cellStyle name="Input 2 3" xfId="802"/>
    <cellStyle name="Input 2 4" xfId="458"/>
    <cellStyle name="Input 3" xfId="245"/>
    <cellStyle name="Input 4" xfId="246"/>
    <cellStyle name="Input 5" xfId="247"/>
    <cellStyle name="Input 6" xfId="248"/>
    <cellStyle name="Input 7" xfId="249"/>
    <cellStyle name="Input 8" xfId="580"/>
    <cellStyle name="Linked Cell 2" xfId="250"/>
    <cellStyle name="Linked Cell 2 2" xfId="654"/>
    <cellStyle name="Linked Cell 2 3" xfId="803"/>
    <cellStyle name="Linked Cell 2 4" xfId="459"/>
    <cellStyle name="Linked Cell 3" xfId="251"/>
    <cellStyle name="Linked Cell 4" xfId="252"/>
    <cellStyle name="Linked Cell 5" xfId="253"/>
    <cellStyle name="Linked Cell 6" xfId="254"/>
    <cellStyle name="Linked Cell 7" xfId="255"/>
    <cellStyle name="Linked Cell 8" xfId="576"/>
    <cellStyle name="Neutral 2" xfId="256"/>
    <cellStyle name="Neutral 2 2" xfId="257"/>
    <cellStyle name="Neutral 2 2 2" xfId="655"/>
    <cellStyle name="Neutral 2 3" xfId="258"/>
    <cellStyle name="Neutral 2 3 2" xfId="804"/>
    <cellStyle name="Neutral 2 4" xfId="460"/>
    <cellStyle name="Neutral 3" xfId="259"/>
    <cellStyle name="Neutral 4" xfId="260"/>
    <cellStyle name="Neutral 5" xfId="261"/>
    <cellStyle name="Neutral 6" xfId="262"/>
    <cellStyle name="Neutral 7" xfId="263"/>
    <cellStyle name="Neutral 8" xfId="581"/>
    <cellStyle name="Normal" xfId="0" builtinId="0"/>
    <cellStyle name="Normal 10" xfId="424"/>
    <cellStyle name="Normal 11" xfId="423"/>
    <cellStyle name="Normal 11 2" xfId="730"/>
    <cellStyle name="Normal 12" xfId="425"/>
    <cellStyle name="Normal 12 2" xfId="599"/>
    <cellStyle name="Normal 13" xfId="693"/>
    <cellStyle name="Normal 13 2" xfId="842"/>
    <cellStyle name="Normal 14" xfId="828"/>
    <cellStyle name="Normal 15" xfId="428"/>
    <cellStyle name="Normal 2" xfId="4"/>
    <cellStyle name="Normal 2 2" xfId="264"/>
    <cellStyle name="Normal 2 2 2" xfId="729"/>
    <cellStyle name="Normal 2 3" xfId="728"/>
    <cellStyle name="Normal 2 4" xfId="541"/>
    <cellStyle name="Normal 2 5" xfId="841"/>
    <cellStyle name="Normal 2 6" xfId="429"/>
    <cellStyle name="Normal 3" xfId="265"/>
    <cellStyle name="Normal 3 2" xfId="266"/>
    <cellStyle name="Normal 3 2 2" xfId="267"/>
    <cellStyle name="Normal 3 2 3" xfId="268"/>
    <cellStyle name="Normal 3 3" xfId="269"/>
    <cellStyle name="Normal 3 4" xfId="656"/>
    <cellStyle name="Normal 4" xfId="270"/>
    <cellStyle name="Normal 4 2" xfId="805"/>
    <cellStyle name="Normal 4 3" xfId="657"/>
    <cellStyle name="Normal 5" xfId="271"/>
    <cellStyle name="Normal 6" xfId="272"/>
    <cellStyle name="Normal 7" xfId="273"/>
    <cellStyle name="Normal 8" xfId="274"/>
    <cellStyle name="Normal 9" xfId="275"/>
    <cellStyle name="Normal_Funding Shift Table Sample" xfId="5"/>
    <cellStyle name="Note 2" xfId="276"/>
    <cellStyle name="Note 2 2" xfId="658"/>
    <cellStyle name="Note 2 3" xfId="807"/>
    <cellStyle name="Note 2 4" xfId="461"/>
    <cellStyle name="Note 3" xfId="277"/>
    <cellStyle name="Note 3 2" xfId="808"/>
    <cellStyle name="Note 3 3" xfId="659"/>
    <cellStyle name="Note 4" xfId="278"/>
    <cellStyle name="Note 4 2" xfId="809"/>
    <cellStyle name="Note 4 3" xfId="660"/>
    <cellStyle name="Note 5" xfId="279"/>
    <cellStyle name="Note 6" xfId="280"/>
    <cellStyle name="Note 7" xfId="281"/>
    <cellStyle name="Note 8" xfId="282"/>
    <cellStyle name="Note 8 2" xfId="283"/>
    <cellStyle name="Note 8 3" xfId="570"/>
    <cellStyle name="Note 9" xfId="806"/>
    <cellStyle name="Note 9 2" xfId="843"/>
    <cellStyle name="Output 2" xfId="284"/>
    <cellStyle name="Output 2 2" xfId="661"/>
    <cellStyle name="Output 2 3" xfId="810"/>
    <cellStyle name="Output 2 4" xfId="462"/>
    <cellStyle name="Output 3" xfId="285"/>
    <cellStyle name="Output 4" xfId="286"/>
    <cellStyle name="Output 5" xfId="287"/>
    <cellStyle name="Output 6" xfId="288"/>
    <cellStyle name="Output 7" xfId="289"/>
    <cellStyle name="Output 8" xfId="579"/>
    <cellStyle name="Percent" xfId="3" builtinId="5"/>
    <cellStyle name="Percent 2" xfId="290"/>
    <cellStyle name="Percent 3" xfId="291"/>
    <cellStyle name="Percent 4" xfId="292"/>
    <cellStyle name="Percent 5" xfId="293"/>
    <cellStyle name="Percent 6" xfId="294"/>
    <cellStyle name="Percent 7" xfId="295"/>
    <cellStyle name="Percent 8" xfId="296"/>
    <cellStyle name="Percent 8 2" xfId="297"/>
    <cellStyle name="SAPBEXaggData" xfId="298"/>
    <cellStyle name="SAPBEXaggData 2" xfId="714"/>
    <cellStyle name="SAPBEXaggData 3" xfId="662"/>
    <cellStyle name="SAPBEXaggData 4" xfId="463"/>
    <cellStyle name="SAPBEXaggDataEmph" xfId="299"/>
    <cellStyle name="SAPBEXaggDataEmph 2" xfId="663"/>
    <cellStyle name="SAPBEXaggDataEmph 3" xfId="464"/>
    <cellStyle name="SAPBEXaggItem" xfId="300"/>
    <cellStyle name="SAPBEXaggItem 2" xfId="715"/>
    <cellStyle name="SAPBEXaggItem 3" xfId="664"/>
    <cellStyle name="SAPBEXaggItem 4" xfId="465"/>
    <cellStyle name="SAPBEXaggItemX" xfId="301"/>
    <cellStyle name="SAPBEXaggItemX 2" xfId="665"/>
    <cellStyle name="SAPBEXaggItemX 3" xfId="466"/>
    <cellStyle name="SAPBEXchaText" xfId="302"/>
    <cellStyle name="SAPBEXchaText 2" xfId="706"/>
    <cellStyle name="SAPBEXchaText 3" xfId="666"/>
    <cellStyle name="SAPBEXchaText 4" xfId="467"/>
    <cellStyle name="SAPBEXexcBad7" xfId="303"/>
    <cellStyle name="SAPBEXexcBad7 2" xfId="304"/>
    <cellStyle name="SAPBEXexcBad7 2 2" xfId="716"/>
    <cellStyle name="SAPBEXexcBad7 3" xfId="667"/>
    <cellStyle name="SAPBEXexcBad7 4" xfId="468"/>
    <cellStyle name="SAPBEXexcBad8" xfId="305"/>
    <cellStyle name="SAPBEXexcBad8 2" xfId="306"/>
    <cellStyle name="SAPBEXexcBad8 2 2" xfId="717"/>
    <cellStyle name="SAPBEXexcBad8 3" xfId="668"/>
    <cellStyle name="SAPBEXexcBad8 4" xfId="469"/>
    <cellStyle name="SAPBEXexcBad9" xfId="307"/>
    <cellStyle name="SAPBEXexcBad9 2" xfId="308"/>
    <cellStyle name="SAPBEXexcBad9 2 2" xfId="718"/>
    <cellStyle name="SAPBEXexcBad9 3" xfId="669"/>
    <cellStyle name="SAPBEXexcBad9 4" xfId="470"/>
    <cellStyle name="SAPBEXexcCritical4" xfId="309"/>
    <cellStyle name="SAPBEXexcCritical4 2" xfId="310"/>
    <cellStyle name="SAPBEXexcCritical4 2 2" xfId="719"/>
    <cellStyle name="SAPBEXexcCritical4 3" xfId="670"/>
    <cellStyle name="SAPBEXexcCritical4 4" xfId="471"/>
    <cellStyle name="SAPBEXexcCritical5" xfId="311"/>
    <cellStyle name="SAPBEXexcCritical5 2" xfId="312"/>
    <cellStyle name="SAPBEXexcCritical5 2 2" xfId="720"/>
    <cellStyle name="SAPBEXexcCritical5 3" xfId="671"/>
    <cellStyle name="SAPBEXexcCritical5 4" xfId="472"/>
    <cellStyle name="SAPBEXexcCritical6" xfId="313"/>
    <cellStyle name="SAPBEXexcCritical6 2" xfId="314"/>
    <cellStyle name="SAPBEXexcCritical6 2 2" xfId="721"/>
    <cellStyle name="SAPBEXexcCritical6 3" xfId="672"/>
    <cellStyle name="SAPBEXexcCritical6 4" xfId="473"/>
    <cellStyle name="SAPBEXexcGood1" xfId="315"/>
    <cellStyle name="SAPBEXexcGood1 2" xfId="316"/>
    <cellStyle name="SAPBEXexcGood1 2 2" xfId="722"/>
    <cellStyle name="SAPBEXexcGood1 3" xfId="673"/>
    <cellStyle name="SAPBEXexcGood1 4" xfId="474"/>
    <cellStyle name="SAPBEXexcGood2" xfId="317"/>
    <cellStyle name="SAPBEXexcGood2 2" xfId="318"/>
    <cellStyle name="SAPBEXexcGood2 2 2" xfId="723"/>
    <cellStyle name="SAPBEXexcGood2 3" xfId="674"/>
    <cellStyle name="SAPBEXexcGood2 4" xfId="475"/>
    <cellStyle name="SAPBEXexcGood3" xfId="319"/>
    <cellStyle name="SAPBEXexcGood3 2" xfId="320"/>
    <cellStyle name="SAPBEXexcGood3 2 2" xfId="724"/>
    <cellStyle name="SAPBEXexcGood3 3" xfId="675"/>
    <cellStyle name="SAPBEXexcGood3 4" xfId="476"/>
    <cellStyle name="SAPBEXfilterDrill" xfId="321"/>
    <cellStyle name="SAPBEXfilterDrill 2" xfId="725"/>
    <cellStyle name="SAPBEXfilterDrill 3" xfId="676"/>
    <cellStyle name="SAPBEXfilterDrill 4" xfId="477"/>
    <cellStyle name="SAPBEXfilterItem" xfId="322"/>
    <cellStyle name="SAPBEXfilterItem 2" xfId="323"/>
    <cellStyle name="SAPBEXfilterItem 3" xfId="478"/>
    <cellStyle name="SAPBEXfilterText" xfId="324"/>
    <cellStyle name="SAPBEXfilterText 2" xfId="325"/>
    <cellStyle name="SAPBEXfilterText 2 2" xfId="326"/>
    <cellStyle name="SAPBEXfilterText 3" xfId="677"/>
    <cellStyle name="SAPBEXfilterText 4" xfId="479"/>
    <cellStyle name="SAPBEXformats" xfId="327"/>
    <cellStyle name="SAPBEXformats 2" xfId="328"/>
    <cellStyle name="SAPBEXformats 2 2" xfId="726"/>
    <cellStyle name="SAPBEXformats 3" xfId="678"/>
    <cellStyle name="SAPBEXformats 4" xfId="480"/>
    <cellStyle name="SAPBEXheaderItem" xfId="329"/>
    <cellStyle name="SAPBEXheaderItem 2" xfId="330"/>
    <cellStyle name="SAPBEXheaderItem 3" xfId="679"/>
    <cellStyle name="SAPBEXheaderItem 4" xfId="481"/>
    <cellStyle name="SAPBEXheaderText" xfId="331"/>
    <cellStyle name="SAPBEXheaderText 2" xfId="332"/>
    <cellStyle name="SAPBEXheaderText 3" xfId="680"/>
    <cellStyle name="SAPBEXheaderText 4" xfId="482"/>
    <cellStyle name="SAPBEXHLevel0" xfId="333"/>
    <cellStyle name="SAPBEXHLevel0 2" xfId="334"/>
    <cellStyle name="SAPBEXHLevel0 2 2" xfId="708"/>
    <cellStyle name="SAPBEXHLevel0 3" xfId="335"/>
    <cellStyle name="SAPBEXHLevel0 4" xfId="336"/>
    <cellStyle name="SAPBEXHLevel0 4 2" xfId="337"/>
    <cellStyle name="SAPBEXHLevel0 5" xfId="811"/>
    <cellStyle name="SAPBEXHLevel0 5 2" xfId="844"/>
    <cellStyle name="SAPBEXHLevel0 6" xfId="483"/>
    <cellStyle name="SAPBEXHLevel0X" xfId="338"/>
    <cellStyle name="SAPBEXHLevel0X 2" xfId="339"/>
    <cellStyle name="SAPBEXHLevel0X 3" xfId="340"/>
    <cellStyle name="SAPBEXHLevel0X 4" xfId="341"/>
    <cellStyle name="SAPBEXHLevel0X 4 2" xfId="342"/>
    <cellStyle name="SAPBEXHLevel0X 5" xfId="812"/>
    <cellStyle name="SAPBEXHLevel0X 5 2" xfId="845"/>
    <cellStyle name="SAPBEXHLevel0X 6" xfId="484"/>
    <cellStyle name="SAPBEXHLevel1" xfId="343"/>
    <cellStyle name="SAPBEXHLevel1 2" xfId="344"/>
    <cellStyle name="SAPBEXHLevel1 2 2" xfId="710"/>
    <cellStyle name="SAPBEXHLevel1 3" xfId="345"/>
    <cellStyle name="SAPBEXHLevel1 4" xfId="346"/>
    <cellStyle name="SAPBEXHLevel1 4 2" xfId="347"/>
    <cellStyle name="SAPBEXHLevel1 5" xfId="813"/>
    <cellStyle name="SAPBEXHLevel1 5 2" xfId="846"/>
    <cellStyle name="SAPBEXHLevel1 6" xfId="485"/>
    <cellStyle name="SAPBEXHLevel1X" xfId="348"/>
    <cellStyle name="SAPBEXHLevel1X 2" xfId="349"/>
    <cellStyle name="SAPBEXHLevel1X 3" xfId="350"/>
    <cellStyle name="SAPBEXHLevel1X 4" xfId="351"/>
    <cellStyle name="SAPBEXHLevel1X 4 2" xfId="352"/>
    <cellStyle name="SAPBEXHLevel1X 5" xfId="814"/>
    <cellStyle name="SAPBEXHLevel1X 5 2" xfId="847"/>
    <cellStyle name="SAPBEXHLevel1X 6" xfId="486"/>
    <cellStyle name="SAPBEXHLevel2" xfId="353"/>
    <cellStyle name="SAPBEXHLevel2 2" xfId="354"/>
    <cellStyle name="SAPBEXHLevel2 2 2" xfId="711"/>
    <cellStyle name="SAPBEXHLevel2 3" xfId="355"/>
    <cellStyle name="SAPBEXHLevel2 4" xfId="356"/>
    <cellStyle name="SAPBEXHLevel2 4 2" xfId="357"/>
    <cellStyle name="SAPBEXHLevel2 5" xfId="815"/>
    <cellStyle name="SAPBEXHLevel2 5 2" xfId="848"/>
    <cellStyle name="SAPBEXHLevel2 6" xfId="487"/>
    <cellStyle name="SAPBEXHLevel2X" xfId="358"/>
    <cellStyle name="SAPBEXHLevel2X 2" xfId="359"/>
    <cellStyle name="SAPBEXHLevel2X 3" xfId="360"/>
    <cellStyle name="SAPBEXHLevel2X 4" xfId="361"/>
    <cellStyle name="SAPBEXHLevel2X 4 2" xfId="362"/>
    <cellStyle name="SAPBEXHLevel2X 5" xfId="816"/>
    <cellStyle name="SAPBEXHLevel2X 5 2" xfId="849"/>
    <cellStyle name="SAPBEXHLevel2X 6" xfId="488"/>
    <cellStyle name="SAPBEXHLevel3" xfId="363"/>
    <cellStyle name="SAPBEXHLevel3 2" xfId="364"/>
    <cellStyle name="SAPBEXHLevel3 2 2" xfId="712"/>
    <cellStyle name="SAPBEXHLevel3 3" xfId="365"/>
    <cellStyle name="SAPBEXHLevel3 4" xfId="366"/>
    <cellStyle name="SAPBEXHLevel3 4 2" xfId="367"/>
    <cellStyle name="SAPBEXHLevel3 5" xfId="817"/>
    <cellStyle name="SAPBEXHLevel3 5 2" xfId="850"/>
    <cellStyle name="SAPBEXHLevel3 6" xfId="489"/>
    <cellStyle name="SAPBEXHLevel3X" xfId="368"/>
    <cellStyle name="SAPBEXHLevel3X 2" xfId="369"/>
    <cellStyle name="SAPBEXHLevel3X 3" xfId="370"/>
    <cellStyle name="SAPBEXHLevel3X 4" xfId="371"/>
    <cellStyle name="SAPBEXHLevel3X 4 2" xfId="372"/>
    <cellStyle name="SAPBEXHLevel3X 5" xfId="818"/>
    <cellStyle name="SAPBEXHLevel3X 5 2" xfId="851"/>
    <cellStyle name="SAPBEXHLevel3X 6" xfId="490"/>
    <cellStyle name="SAPBEXinputData" xfId="373"/>
    <cellStyle name="SAPBEXinputData 2" xfId="374"/>
    <cellStyle name="SAPBEXinputData 3" xfId="375"/>
    <cellStyle name="SAPBEXinputData 4" xfId="376"/>
    <cellStyle name="SAPBEXinputData 4 2" xfId="377"/>
    <cellStyle name="SAPBEXinputData 5" xfId="819"/>
    <cellStyle name="SAPBEXinputData 5 2" xfId="852"/>
    <cellStyle name="SAPBEXinputData 6" xfId="491"/>
    <cellStyle name="SAPBEXItemHeader" xfId="378"/>
    <cellStyle name="SAPBEXresData" xfId="379"/>
    <cellStyle name="SAPBEXresData 2" xfId="380"/>
    <cellStyle name="SAPBEXresData 3" xfId="492"/>
    <cellStyle name="SAPBEXresDataEmph" xfId="381"/>
    <cellStyle name="SAPBEXresDataEmph 2" xfId="681"/>
    <cellStyle name="SAPBEXresDataEmph 3" xfId="493"/>
    <cellStyle name="SAPBEXresItem" xfId="382"/>
    <cellStyle name="SAPBEXresItem 2" xfId="383"/>
    <cellStyle name="SAPBEXresItem 2 2" xfId="713"/>
    <cellStyle name="SAPBEXresItem 3" xfId="682"/>
    <cellStyle name="SAPBEXresItem 4" xfId="494"/>
    <cellStyle name="SAPBEXresItemX" xfId="384"/>
    <cellStyle name="SAPBEXresItemX 2" xfId="385"/>
    <cellStyle name="SAPBEXresItemX 3" xfId="495"/>
    <cellStyle name="SAPBEXstdData" xfId="386"/>
    <cellStyle name="SAPBEXstdData 2" xfId="387"/>
    <cellStyle name="SAPBEXstdData 2 2" xfId="709"/>
    <cellStyle name="SAPBEXstdData 3" xfId="683"/>
    <cellStyle name="SAPBEXstdData 4" xfId="496"/>
    <cellStyle name="SAPBEXstdDataEmph" xfId="388"/>
    <cellStyle name="SAPBEXstdDataEmph 2" xfId="684"/>
    <cellStyle name="SAPBEXstdDataEmph 3" xfId="497"/>
    <cellStyle name="SAPBEXstdItem" xfId="389"/>
    <cellStyle name="SAPBEXstdItem 2" xfId="390"/>
    <cellStyle name="SAPBEXstdItem 2 2" xfId="707"/>
    <cellStyle name="SAPBEXstdItem 3" xfId="685"/>
    <cellStyle name="SAPBEXstdItem 4" xfId="498"/>
    <cellStyle name="SAPBEXstdItemX" xfId="391"/>
    <cellStyle name="SAPBEXstdItemX 2" xfId="392"/>
    <cellStyle name="SAPBEXstdItemX 3" xfId="499"/>
    <cellStyle name="SAPBEXtitle" xfId="393"/>
    <cellStyle name="SAPBEXtitle 2" xfId="394"/>
    <cellStyle name="SAPBEXtitle 2 2" xfId="395"/>
    <cellStyle name="SAPBEXtitle 3" xfId="686"/>
    <cellStyle name="SAPBEXtitle 4" xfId="500"/>
    <cellStyle name="SAPBEXunassignedItem" xfId="396"/>
    <cellStyle name="SAPBEXunassignedItem 2" xfId="727"/>
    <cellStyle name="SAPBEXundefined" xfId="397"/>
    <cellStyle name="SAPBEXundefined 2" xfId="687"/>
    <cellStyle name="SAPBEXundefined 3" xfId="501"/>
    <cellStyle name="Sheet Title" xfId="398"/>
    <cellStyle name="Title" xfId="427" builtinId="15" customBuiltin="1"/>
    <cellStyle name="Title 2" xfId="399"/>
    <cellStyle name="Title 2 2" xfId="820"/>
    <cellStyle name="Title 2 3" xfId="688"/>
    <cellStyle name="Title 3" xfId="400"/>
    <cellStyle name="Title 4" xfId="401"/>
    <cellStyle name="Title 5" xfId="402"/>
    <cellStyle name="Title 6" xfId="403"/>
    <cellStyle name="Title 7" xfId="404"/>
    <cellStyle name="Total 2" xfId="405"/>
    <cellStyle name="Total 2 2" xfId="689"/>
    <cellStyle name="Total 3" xfId="406"/>
    <cellStyle name="Total 4" xfId="407"/>
    <cellStyle name="Total 5" xfId="408"/>
    <cellStyle name="Total 6" xfId="409"/>
    <cellStyle name="Total 7" xfId="410"/>
    <cellStyle name="Total 8" xfId="566"/>
    <cellStyle name="Warning Text 2" xfId="411"/>
    <cellStyle name="Warning Text 2 2" xfId="690"/>
    <cellStyle name="Warning Text 2 3" xfId="821"/>
    <cellStyle name="Warning Text 2 4" xfId="502"/>
    <cellStyle name="Warning Text 3" xfId="412"/>
    <cellStyle name="Warning Text 4" xfId="413"/>
    <cellStyle name="Warning Text 5" xfId="414"/>
    <cellStyle name="Warning Text 6" xfId="415"/>
    <cellStyle name="Warning Text 7" xfId="416"/>
    <cellStyle name="Warning Text 8" xfId="5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2762249</xdr:colOff>
      <xdr:row>19</xdr:row>
      <xdr:rowOff>54428</xdr:rowOff>
    </xdr:from>
    <xdr:ext cx="12749893" cy="2471767"/>
    <xdr:sp macro="" textlink="">
      <xdr:nvSpPr>
        <xdr:cNvPr id="2" name="TextBox 1"/>
        <xdr:cNvSpPr txBox="1"/>
      </xdr:nvSpPr>
      <xdr:spPr>
        <a:xfrm>
          <a:off x="2762249" y="3551464"/>
          <a:ext cx="12749893" cy="247176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6600" b="1">
              <a:solidFill>
                <a:srgbClr val="FF0000"/>
              </a:solidFill>
            </a:rPr>
            <a:t>NEW MARKETING TAB</a:t>
          </a:r>
          <a:br>
            <a:rPr lang="en-US" sz="6600" b="1">
              <a:solidFill>
                <a:srgbClr val="FF0000"/>
              </a:solidFill>
            </a:rPr>
          </a:br>
          <a:r>
            <a:rPr lang="en-US" sz="6600" b="1">
              <a:solidFill>
                <a:srgbClr val="FF0000"/>
              </a:solidFill>
            </a:rPr>
            <a:t>BEGINNING</a:t>
          </a:r>
          <a:r>
            <a:rPr lang="en-US" sz="6600" b="1" baseline="0">
              <a:solidFill>
                <a:srgbClr val="FF0000"/>
              </a:solidFill>
            </a:rPr>
            <a:t> AUGUST 2012</a:t>
          </a:r>
          <a:br>
            <a:rPr lang="en-US" sz="6600" b="1" baseline="0">
              <a:solidFill>
                <a:srgbClr val="FF0000"/>
              </a:solidFill>
            </a:rPr>
          </a:br>
          <a:r>
            <a:rPr lang="en-US" sz="2000" b="1" baseline="0">
              <a:solidFill>
                <a:srgbClr val="FF0000"/>
              </a:solidFill>
            </a:rPr>
            <a:t>NOT included this month</a:t>
          </a:r>
          <a:endParaRPr lang="en-US" sz="20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2966357</xdr:colOff>
      <xdr:row>21</xdr:row>
      <xdr:rowOff>54428</xdr:rowOff>
    </xdr:from>
    <xdr:ext cx="12749893" cy="2471767"/>
    <xdr:sp macro="" textlink="">
      <xdr:nvSpPr>
        <xdr:cNvPr id="2" name="TextBox 1"/>
        <xdr:cNvSpPr txBox="1"/>
      </xdr:nvSpPr>
      <xdr:spPr>
        <a:xfrm>
          <a:off x="2966357" y="3878035"/>
          <a:ext cx="12749893" cy="247176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6600" b="1">
              <a:solidFill>
                <a:srgbClr val="FF0000"/>
              </a:solidFill>
            </a:rPr>
            <a:t>NEW MARKETING TAB</a:t>
          </a:r>
          <a:br>
            <a:rPr lang="en-US" sz="6600" b="1">
              <a:solidFill>
                <a:srgbClr val="FF0000"/>
              </a:solidFill>
            </a:rPr>
          </a:br>
          <a:r>
            <a:rPr lang="en-US" sz="6600" b="1">
              <a:solidFill>
                <a:srgbClr val="FF0000"/>
              </a:solidFill>
            </a:rPr>
            <a:t>BEGINNING</a:t>
          </a:r>
          <a:r>
            <a:rPr lang="en-US" sz="6600" b="1" baseline="0">
              <a:solidFill>
                <a:srgbClr val="FF0000"/>
              </a:solidFill>
            </a:rPr>
            <a:t> AUGUST 2012</a:t>
          </a:r>
          <a:br>
            <a:rPr lang="en-US" sz="6600" b="1" baseline="0">
              <a:solidFill>
                <a:srgbClr val="FF0000"/>
              </a:solidFill>
            </a:rPr>
          </a:br>
          <a:r>
            <a:rPr lang="en-US" sz="2000" b="1" baseline="0">
              <a:solidFill>
                <a:srgbClr val="FF0000"/>
              </a:solidFill>
            </a:rPr>
            <a:t>NOT included this month</a:t>
          </a:r>
          <a:endParaRPr lang="en-US" sz="2000" b="1">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t="str">
            <v/>
          </cell>
          <cell r="P33">
            <v>0</v>
          </cell>
        </row>
        <row r="34">
          <cell r="N34" t="str">
            <v/>
          </cell>
          <cell r="P34">
            <v>0</v>
          </cell>
        </row>
        <row r="35">
          <cell r="N35" t="str">
            <v/>
          </cell>
          <cell r="P35">
            <v>0</v>
          </cell>
        </row>
        <row r="36">
          <cell r="N36" t="str">
            <v/>
          </cell>
          <cell r="P36">
            <v>0</v>
          </cell>
        </row>
        <row r="37">
          <cell r="N37" t="str">
            <v/>
          </cell>
          <cell r="P37">
            <v>0</v>
          </cell>
        </row>
        <row r="38">
          <cell r="N38" t="str">
            <v/>
          </cell>
          <cell r="P38">
            <v>0</v>
          </cell>
        </row>
        <row r="39">
          <cell r="N39" t="str">
            <v/>
          </cell>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t="str">
            <v/>
          </cell>
          <cell r="P46">
            <v>0</v>
          </cell>
        </row>
        <row r="47">
          <cell r="N47" t="str">
            <v/>
          </cell>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t="str">
            <v/>
          </cell>
          <cell r="P79">
            <v>0</v>
          </cell>
        </row>
        <row r="80">
          <cell r="N80" t="str">
            <v>TRANSCONTINENTAL DIRECT USA IN</v>
          </cell>
          <cell r="P80">
            <v>165430</v>
          </cell>
        </row>
        <row r="81">
          <cell r="N81" t="str">
            <v>US POSTMASTER</v>
          </cell>
          <cell r="P81">
            <v>0</v>
          </cell>
        </row>
        <row r="82">
          <cell r="N82" t="str">
            <v/>
          </cell>
          <cell r="P82">
            <v>0</v>
          </cell>
        </row>
        <row r="83">
          <cell r="N83" t="str">
            <v/>
          </cell>
          <cell r="P83">
            <v>0</v>
          </cell>
        </row>
        <row r="84">
          <cell r="N84" t="str">
            <v/>
          </cell>
          <cell r="P84">
            <v>8</v>
          </cell>
        </row>
        <row r="85">
          <cell r="N85" t="str">
            <v/>
          </cell>
          <cell r="P85">
            <v>0</v>
          </cell>
        </row>
        <row r="86">
          <cell r="N86" t="str">
            <v/>
          </cell>
          <cell r="P86">
            <v>0</v>
          </cell>
        </row>
        <row r="87">
          <cell r="N87" t="str">
            <v/>
          </cell>
          <cell r="P87">
            <v>0</v>
          </cell>
        </row>
        <row r="88">
          <cell r="N88" t="str">
            <v/>
          </cell>
          <cell r="P88">
            <v>0</v>
          </cell>
        </row>
        <row r="89">
          <cell r="N89" t="str">
            <v/>
          </cell>
          <cell r="P89">
            <v>1</v>
          </cell>
        </row>
        <row r="90">
          <cell r="N90" t="str">
            <v/>
          </cell>
          <cell r="P90">
            <v>1</v>
          </cell>
        </row>
        <row r="91">
          <cell r="N91" t="str">
            <v/>
          </cell>
          <cell r="P91">
            <v>1</v>
          </cell>
        </row>
        <row r="92">
          <cell r="N92" t="str">
            <v/>
          </cell>
          <cell r="P92">
            <v>1</v>
          </cell>
        </row>
        <row r="93">
          <cell r="N93" t="str">
            <v/>
          </cell>
          <cell r="P93">
            <v>1</v>
          </cell>
        </row>
        <row r="94">
          <cell r="N94" t="str">
            <v/>
          </cell>
          <cell r="P94">
            <v>1</v>
          </cell>
        </row>
        <row r="95">
          <cell r="N95" t="str">
            <v/>
          </cell>
          <cell r="P95">
            <v>1</v>
          </cell>
        </row>
        <row r="96">
          <cell r="N96" t="str">
            <v/>
          </cell>
          <cell r="P96">
            <v>1</v>
          </cell>
        </row>
        <row r="97">
          <cell r="N97" t="str">
            <v/>
          </cell>
          <cell r="P97">
            <v>2</v>
          </cell>
        </row>
        <row r="98">
          <cell r="N98" t="str">
            <v/>
          </cell>
          <cell r="P98">
            <v>1</v>
          </cell>
        </row>
        <row r="99">
          <cell r="N99" t="str">
            <v/>
          </cell>
          <cell r="P99">
            <v>1</v>
          </cell>
        </row>
        <row r="100">
          <cell r="N100" t="str">
            <v/>
          </cell>
          <cell r="P100">
            <v>1</v>
          </cell>
        </row>
        <row r="101">
          <cell r="N101" t="str">
            <v/>
          </cell>
          <cell r="P101">
            <v>1</v>
          </cell>
        </row>
        <row r="102">
          <cell r="N102" t="str">
            <v/>
          </cell>
          <cell r="P102">
            <v>2442.12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E66"/>
  <sheetViews>
    <sheetView showGridLines="0" tabSelected="1" zoomScale="80" zoomScaleNormal="80" zoomScaleSheetLayoutView="75" zoomScalePageLayoutView="80" workbookViewId="0"/>
  </sheetViews>
  <sheetFormatPr defaultRowHeight="12.75" x14ac:dyDescent="0.2"/>
  <cols>
    <col min="1" max="1" width="45.1640625" style="371" customWidth="1"/>
    <col min="2" max="2" width="13" style="372" customWidth="1"/>
    <col min="3" max="4" width="13" style="371" customWidth="1"/>
    <col min="5" max="5" width="13" style="372" customWidth="1"/>
    <col min="6" max="7" width="13" style="371" customWidth="1"/>
    <col min="8" max="8" width="13" style="372" customWidth="1"/>
    <col min="9" max="10" width="13" style="371" customWidth="1"/>
    <col min="11" max="11" width="13" style="372" customWidth="1"/>
    <col min="12" max="13" width="13" style="371" customWidth="1"/>
    <col min="14" max="14" width="13" style="372" customWidth="1"/>
    <col min="15" max="16" width="13" style="371" customWidth="1"/>
    <col min="17" max="17" width="13" style="372" customWidth="1"/>
    <col min="18" max="19" width="13" style="371" customWidth="1"/>
    <col min="20" max="20" width="18.1640625" style="372" customWidth="1"/>
    <col min="21" max="21" width="11.33203125" style="371" customWidth="1"/>
    <col min="22" max="22" width="13.33203125" style="371" customWidth="1"/>
    <col min="23" max="23" width="12.83203125" style="371" customWidth="1"/>
    <col min="24" max="25" width="11.33203125" style="371" customWidth="1"/>
    <col min="26" max="26" width="15" style="371" customWidth="1"/>
    <col min="27" max="27" width="10.33203125" style="371" bestFit="1" customWidth="1"/>
    <col min="28" max="28" width="12.33203125" style="371" customWidth="1"/>
    <col min="29" max="29" width="11.5" style="371" bestFit="1" customWidth="1"/>
    <col min="30" max="30" width="13" style="371" customWidth="1"/>
    <col min="31" max="31" width="11.5" style="371" bestFit="1" customWidth="1"/>
    <col min="32" max="32" width="12.6640625" style="371" customWidth="1"/>
    <col min="33" max="33" width="14.1640625" style="371" bestFit="1" customWidth="1"/>
    <col min="34" max="34" width="14.1640625" style="371" customWidth="1"/>
    <col min="35" max="35" width="11.1640625" style="371" bestFit="1" customWidth="1"/>
    <col min="36" max="36" width="13" style="371" customWidth="1"/>
    <col min="37" max="37" width="13.6640625" style="371" bestFit="1" customWidth="1"/>
    <col min="38" max="38" width="13.6640625" style="371" customWidth="1"/>
    <col min="39" max="256" width="9.33203125" style="371"/>
    <col min="257" max="257" width="45.1640625" style="371" customWidth="1"/>
    <col min="258" max="258" width="14.33203125" style="371" customWidth="1"/>
    <col min="259" max="259" width="12.83203125" style="371" customWidth="1"/>
    <col min="260" max="260" width="15.1640625" style="371" customWidth="1"/>
    <col min="261" max="261" width="13.83203125" style="371" customWidth="1"/>
    <col min="262" max="262" width="13" style="371" customWidth="1"/>
    <col min="263" max="263" width="15.6640625" style="371" customWidth="1"/>
    <col min="264" max="264" width="15.1640625" style="371" customWidth="1"/>
    <col min="265" max="265" width="13" style="371" customWidth="1"/>
    <col min="266" max="266" width="16.6640625" style="371" customWidth="1"/>
    <col min="267" max="267" width="17" style="371" customWidth="1"/>
    <col min="268" max="268" width="13" style="371" customWidth="1"/>
    <col min="269" max="269" width="14.33203125" style="371" customWidth="1"/>
    <col min="270" max="270" width="13.6640625" style="371" customWidth="1"/>
    <col min="271" max="271" width="13" style="371" customWidth="1"/>
    <col min="272" max="272" width="15" style="371" customWidth="1"/>
    <col min="273" max="273" width="13.5" style="371" customWidth="1"/>
    <col min="274" max="274" width="13" style="371" customWidth="1"/>
    <col min="275" max="275" width="16.1640625" style="371" customWidth="1"/>
    <col min="276" max="276" width="25.1640625" style="371" customWidth="1"/>
    <col min="277" max="277" width="11.33203125" style="371" customWidth="1"/>
    <col min="278" max="278" width="13.33203125" style="371" customWidth="1"/>
    <col min="279" max="279" width="12.83203125" style="371" customWidth="1"/>
    <col min="280" max="281" width="11.33203125" style="371" customWidth="1"/>
    <col min="282" max="282" width="15" style="371" customWidth="1"/>
    <col min="283" max="283" width="10.33203125" style="371" bestFit="1" customWidth="1"/>
    <col min="284" max="284" width="12.33203125" style="371" customWidth="1"/>
    <col min="285" max="285" width="11.5" style="371" bestFit="1" customWidth="1"/>
    <col min="286" max="286" width="13" style="371" customWidth="1"/>
    <col min="287" max="287" width="11.5" style="371" bestFit="1" customWidth="1"/>
    <col min="288" max="288" width="12.6640625" style="371" customWidth="1"/>
    <col min="289" max="289" width="14.1640625" style="371" bestFit="1" customWidth="1"/>
    <col min="290" max="290" width="14.1640625" style="371" customWidth="1"/>
    <col min="291" max="291" width="11.1640625" style="371" bestFit="1" customWidth="1"/>
    <col min="292" max="292" width="13" style="371" customWidth="1"/>
    <col min="293" max="293" width="13.6640625" style="371" bestFit="1" customWidth="1"/>
    <col min="294" max="294" width="13.6640625" style="371" customWidth="1"/>
    <col min="295" max="512" width="9.33203125" style="371"/>
    <col min="513" max="513" width="45.1640625" style="371" customWidth="1"/>
    <col min="514" max="514" width="14.33203125" style="371" customWidth="1"/>
    <col min="515" max="515" width="12.83203125" style="371" customWidth="1"/>
    <col min="516" max="516" width="15.1640625" style="371" customWidth="1"/>
    <col min="517" max="517" width="13.83203125" style="371" customWidth="1"/>
    <col min="518" max="518" width="13" style="371" customWidth="1"/>
    <col min="519" max="519" width="15.6640625" style="371" customWidth="1"/>
    <col min="520" max="520" width="15.1640625" style="371" customWidth="1"/>
    <col min="521" max="521" width="13" style="371" customWidth="1"/>
    <col min="522" max="522" width="16.6640625" style="371" customWidth="1"/>
    <col min="523" max="523" width="17" style="371" customWidth="1"/>
    <col min="524" max="524" width="13" style="371" customWidth="1"/>
    <col min="525" max="525" width="14.33203125" style="371" customWidth="1"/>
    <col min="526" max="526" width="13.6640625" style="371" customWidth="1"/>
    <col min="527" max="527" width="13" style="371" customWidth="1"/>
    <col min="528" max="528" width="15" style="371" customWidth="1"/>
    <col min="529" max="529" width="13.5" style="371" customWidth="1"/>
    <col min="530" max="530" width="13" style="371" customWidth="1"/>
    <col min="531" max="531" width="16.1640625" style="371" customWidth="1"/>
    <col min="532" max="532" width="25.1640625" style="371" customWidth="1"/>
    <col min="533" max="533" width="11.33203125" style="371" customWidth="1"/>
    <col min="534" max="534" width="13.33203125" style="371" customWidth="1"/>
    <col min="535" max="535" width="12.83203125" style="371" customWidth="1"/>
    <col min="536" max="537" width="11.33203125" style="371" customWidth="1"/>
    <col min="538" max="538" width="15" style="371" customWidth="1"/>
    <col min="539" max="539" width="10.33203125" style="371" bestFit="1" customWidth="1"/>
    <col min="540" max="540" width="12.33203125" style="371" customWidth="1"/>
    <col min="541" max="541" width="11.5" style="371" bestFit="1" customWidth="1"/>
    <col min="542" max="542" width="13" style="371" customWidth="1"/>
    <col min="543" max="543" width="11.5" style="371" bestFit="1" customWidth="1"/>
    <col min="544" max="544" width="12.6640625" style="371" customWidth="1"/>
    <col min="545" max="545" width="14.1640625" style="371" bestFit="1" customWidth="1"/>
    <col min="546" max="546" width="14.1640625" style="371" customWidth="1"/>
    <col min="547" max="547" width="11.1640625" style="371" bestFit="1" customWidth="1"/>
    <col min="548" max="548" width="13" style="371" customWidth="1"/>
    <col min="549" max="549" width="13.6640625" style="371" bestFit="1" customWidth="1"/>
    <col min="550" max="550" width="13.6640625" style="371" customWidth="1"/>
    <col min="551" max="768" width="9.33203125" style="371"/>
    <col min="769" max="769" width="45.1640625" style="371" customWidth="1"/>
    <col min="770" max="770" width="14.33203125" style="371" customWidth="1"/>
    <col min="771" max="771" width="12.83203125" style="371" customWidth="1"/>
    <col min="772" max="772" width="15.1640625" style="371" customWidth="1"/>
    <col min="773" max="773" width="13.83203125" style="371" customWidth="1"/>
    <col min="774" max="774" width="13" style="371" customWidth="1"/>
    <col min="775" max="775" width="15.6640625" style="371" customWidth="1"/>
    <col min="776" max="776" width="15.1640625" style="371" customWidth="1"/>
    <col min="777" max="777" width="13" style="371" customWidth="1"/>
    <col min="778" max="778" width="16.6640625" style="371" customWidth="1"/>
    <col min="779" max="779" width="17" style="371" customWidth="1"/>
    <col min="780" max="780" width="13" style="371" customWidth="1"/>
    <col min="781" max="781" width="14.33203125" style="371" customWidth="1"/>
    <col min="782" max="782" width="13.6640625" style="371" customWidth="1"/>
    <col min="783" max="783" width="13" style="371" customWidth="1"/>
    <col min="784" max="784" width="15" style="371" customWidth="1"/>
    <col min="785" max="785" width="13.5" style="371" customWidth="1"/>
    <col min="786" max="786" width="13" style="371" customWidth="1"/>
    <col min="787" max="787" width="16.1640625" style="371" customWidth="1"/>
    <col min="788" max="788" width="25.1640625" style="371" customWidth="1"/>
    <col min="789" max="789" width="11.33203125" style="371" customWidth="1"/>
    <col min="790" max="790" width="13.33203125" style="371" customWidth="1"/>
    <col min="791" max="791" width="12.83203125" style="371" customWidth="1"/>
    <col min="792" max="793" width="11.33203125" style="371" customWidth="1"/>
    <col min="794" max="794" width="15" style="371" customWidth="1"/>
    <col min="795" max="795" width="10.33203125" style="371" bestFit="1" customWidth="1"/>
    <col min="796" max="796" width="12.33203125" style="371" customWidth="1"/>
    <col min="797" max="797" width="11.5" style="371" bestFit="1" customWidth="1"/>
    <col min="798" max="798" width="13" style="371" customWidth="1"/>
    <col min="799" max="799" width="11.5" style="371" bestFit="1" customWidth="1"/>
    <col min="800" max="800" width="12.6640625" style="371" customWidth="1"/>
    <col min="801" max="801" width="14.1640625" style="371" bestFit="1" customWidth="1"/>
    <col min="802" max="802" width="14.1640625" style="371" customWidth="1"/>
    <col min="803" max="803" width="11.1640625" style="371" bestFit="1" customWidth="1"/>
    <col min="804" max="804" width="13" style="371" customWidth="1"/>
    <col min="805" max="805" width="13.6640625" style="371" bestFit="1" customWidth="1"/>
    <col min="806" max="806" width="13.6640625" style="371" customWidth="1"/>
    <col min="807" max="1024" width="9.33203125" style="371"/>
    <col min="1025" max="1025" width="45.1640625" style="371" customWidth="1"/>
    <col min="1026" max="1026" width="14.33203125" style="371" customWidth="1"/>
    <col min="1027" max="1027" width="12.83203125" style="371" customWidth="1"/>
    <col min="1028" max="1028" width="15.1640625" style="371" customWidth="1"/>
    <col min="1029" max="1029" width="13.83203125" style="371" customWidth="1"/>
    <col min="1030" max="1030" width="13" style="371" customWidth="1"/>
    <col min="1031" max="1031" width="15.6640625" style="371" customWidth="1"/>
    <col min="1032" max="1032" width="15.1640625" style="371" customWidth="1"/>
    <col min="1033" max="1033" width="13" style="371" customWidth="1"/>
    <col min="1034" max="1034" width="16.6640625" style="371" customWidth="1"/>
    <col min="1035" max="1035" width="17" style="371" customWidth="1"/>
    <col min="1036" max="1036" width="13" style="371" customWidth="1"/>
    <col min="1037" max="1037" width="14.33203125" style="371" customWidth="1"/>
    <col min="1038" max="1038" width="13.6640625" style="371" customWidth="1"/>
    <col min="1039" max="1039" width="13" style="371" customWidth="1"/>
    <col min="1040" max="1040" width="15" style="371" customWidth="1"/>
    <col min="1041" max="1041" width="13.5" style="371" customWidth="1"/>
    <col min="1042" max="1042" width="13" style="371" customWidth="1"/>
    <col min="1043" max="1043" width="16.1640625" style="371" customWidth="1"/>
    <col min="1044" max="1044" width="25.1640625" style="371" customWidth="1"/>
    <col min="1045" max="1045" width="11.33203125" style="371" customWidth="1"/>
    <col min="1046" max="1046" width="13.33203125" style="371" customWidth="1"/>
    <col min="1047" max="1047" width="12.83203125" style="371" customWidth="1"/>
    <col min="1048" max="1049" width="11.33203125" style="371" customWidth="1"/>
    <col min="1050" max="1050" width="15" style="371" customWidth="1"/>
    <col min="1051" max="1051" width="10.33203125" style="371" bestFit="1" customWidth="1"/>
    <col min="1052" max="1052" width="12.33203125" style="371" customWidth="1"/>
    <col min="1053" max="1053" width="11.5" style="371" bestFit="1" customWidth="1"/>
    <col min="1054" max="1054" width="13" style="371" customWidth="1"/>
    <col min="1055" max="1055" width="11.5" style="371" bestFit="1" customWidth="1"/>
    <col min="1056" max="1056" width="12.6640625" style="371" customWidth="1"/>
    <col min="1057" max="1057" width="14.1640625" style="371" bestFit="1" customWidth="1"/>
    <col min="1058" max="1058" width="14.1640625" style="371" customWidth="1"/>
    <col min="1059" max="1059" width="11.1640625" style="371" bestFit="1" customWidth="1"/>
    <col min="1060" max="1060" width="13" style="371" customWidth="1"/>
    <col min="1061" max="1061" width="13.6640625" style="371" bestFit="1" customWidth="1"/>
    <col min="1062" max="1062" width="13.6640625" style="371" customWidth="1"/>
    <col min="1063" max="1280" width="9.33203125" style="371"/>
    <col min="1281" max="1281" width="45.1640625" style="371" customWidth="1"/>
    <col min="1282" max="1282" width="14.33203125" style="371" customWidth="1"/>
    <col min="1283" max="1283" width="12.83203125" style="371" customWidth="1"/>
    <col min="1284" max="1284" width="15.1640625" style="371" customWidth="1"/>
    <col min="1285" max="1285" width="13.83203125" style="371" customWidth="1"/>
    <col min="1286" max="1286" width="13" style="371" customWidth="1"/>
    <col min="1287" max="1287" width="15.6640625" style="371" customWidth="1"/>
    <col min="1288" max="1288" width="15.1640625" style="371" customWidth="1"/>
    <col min="1289" max="1289" width="13" style="371" customWidth="1"/>
    <col min="1290" max="1290" width="16.6640625" style="371" customWidth="1"/>
    <col min="1291" max="1291" width="17" style="371" customWidth="1"/>
    <col min="1292" max="1292" width="13" style="371" customWidth="1"/>
    <col min="1293" max="1293" width="14.33203125" style="371" customWidth="1"/>
    <col min="1294" max="1294" width="13.6640625" style="371" customWidth="1"/>
    <col min="1295" max="1295" width="13" style="371" customWidth="1"/>
    <col min="1296" max="1296" width="15" style="371" customWidth="1"/>
    <col min="1297" max="1297" width="13.5" style="371" customWidth="1"/>
    <col min="1298" max="1298" width="13" style="371" customWidth="1"/>
    <col min="1299" max="1299" width="16.1640625" style="371" customWidth="1"/>
    <col min="1300" max="1300" width="25.1640625" style="371" customWidth="1"/>
    <col min="1301" max="1301" width="11.33203125" style="371" customWidth="1"/>
    <col min="1302" max="1302" width="13.33203125" style="371" customWidth="1"/>
    <col min="1303" max="1303" width="12.83203125" style="371" customWidth="1"/>
    <col min="1304" max="1305" width="11.33203125" style="371" customWidth="1"/>
    <col min="1306" max="1306" width="15" style="371" customWidth="1"/>
    <col min="1307" max="1307" width="10.33203125" style="371" bestFit="1" customWidth="1"/>
    <col min="1308" max="1308" width="12.33203125" style="371" customWidth="1"/>
    <col min="1309" max="1309" width="11.5" style="371" bestFit="1" customWidth="1"/>
    <col min="1310" max="1310" width="13" style="371" customWidth="1"/>
    <col min="1311" max="1311" width="11.5" style="371" bestFit="1" customWidth="1"/>
    <col min="1312" max="1312" width="12.6640625" style="371" customWidth="1"/>
    <col min="1313" max="1313" width="14.1640625" style="371" bestFit="1" customWidth="1"/>
    <col min="1314" max="1314" width="14.1640625" style="371" customWidth="1"/>
    <col min="1315" max="1315" width="11.1640625" style="371" bestFit="1" customWidth="1"/>
    <col min="1316" max="1316" width="13" style="371" customWidth="1"/>
    <col min="1317" max="1317" width="13.6640625" style="371" bestFit="1" customWidth="1"/>
    <col min="1318" max="1318" width="13.6640625" style="371" customWidth="1"/>
    <col min="1319" max="1536" width="9.33203125" style="371"/>
    <col min="1537" max="1537" width="45.1640625" style="371" customWidth="1"/>
    <col min="1538" max="1538" width="14.33203125" style="371" customWidth="1"/>
    <col min="1539" max="1539" width="12.83203125" style="371" customWidth="1"/>
    <col min="1540" max="1540" width="15.1640625" style="371" customWidth="1"/>
    <col min="1541" max="1541" width="13.83203125" style="371" customWidth="1"/>
    <col min="1542" max="1542" width="13" style="371" customWidth="1"/>
    <col min="1543" max="1543" width="15.6640625" style="371" customWidth="1"/>
    <col min="1544" max="1544" width="15.1640625" style="371" customWidth="1"/>
    <col min="1545" max="1545" width="13" style="371" customWidth="1"/>
    <col min="1546" max="1546" width="16.6640625" style="371" customWidth="1"/>
    <col min="1547" max="1547" width="17" style="371" customWidth="1"/>
    <col min="1548" max="1548" width="13" style="371" customWidth="1"/>
    <col min="1549" max="1549" width="14.33203125" style="371" customWidth="1"/>
    <col min="1550" max="1550" width="13.6640625" style="371" customWidth="1"/>
    <col min="1551" max="1551" width="13" style="371" customWidth="1"/>
    <col min="1552" max="1552" width="15" style="371" customWidth="1"/>
    <col min="1553" max="1553" width="13.5" style="371" customWidth="1"/>
    <col min="1554" max="1554" width="13" style="371" customWidth="1"/>
    <col min="1555" max="1555" width="16.1640625" style="371" customWidth="1"/>
    <col min="1556" max="1556" width="25.1640625" style="371" customWidth="1"/>
    <col min="1557" max="1557" width="11.33203125" style="371" customWidth="1"/>
    <col min="1558" max="1558" width="13.33203125" style="371" customWidth="1"/>
    <col min="1559" max="1559" width="12.83203125" style="371" customWidth="1"/>
    <col min="1560" max="1561" width="11.33203125" style="371" customWidth="1"/>
    <col min="1562" max="1562" width="15" style="371" customWidth="1"/>
    <col min="1563" max="1563" width="10.33203125" style="371" bestFit="1" customWidth="1"/>
    <col min="1564" max="1564" width="12.33203125" style="371" customWidth="1"/>
    <col min="1565" max="1565" width="11.5" style="371" bestFit="1" customWidth="1"/>
    <col min="1566" max="1566" width="13" style="371" customWidth="1"/>
    <col min="1567" max="1567" width="11.5" style="371" bestFit="1" customWidth="1"/>
    <col min="1568" max="1568" width="12.6640625" style="371" customWidth="1"/>
    <col min="1569" max="1569" width="14.1640625" style="371" bestFit="1" customWidth="1"/>
    <col min="1570" max="1570" width="14.1640625" style="371" customWidth="1"/>
    <col min="1571" max="1571" width="11.1640625" style="371" bestFit="1" customWidth="1"/>
    <col min="1572" max="1572" width="13" style="371" customWidth="1"/>
    <col min="1573" max="1573" width="13.6640625" style="371" bestFit="1" customWidth="1"/>
    <col min="1574" max="1574" width="13.6640625" style="371" customWidth="1"/>
    <col min="1575" max="1792" width="9.33203125" style="371"/>
    <col min="1793" max="1793" width="45.1640625" style="371" customWidth="1"/>
    <col min="1794" max="1794" width="14.33203125" style="371" customWidth="1"/>
    <col min="1795" max="1795" width="12.83203125" style="371" customWidth="1"/>
    <col min="1796" max="1796" width="15.1640625" style="371" customWidth="1"/>
    <col min="1797" max="1797" width="13.83203125" style="371" customWidth="1"/>
    <col min="1798" max="1798" width="13" style="371" customWidth="1"/>
    <col min="1799" max="1799" width="15.6640625" style="371" customWidth="1"/>
    <col min="1800" max="1800" width="15.1640625" style="371" customWidth="1"/>
    <col min="1801" max="1801" width="13" style="371" customWidth="1"/>
    <col min="1802" max="1802" width="16.6640625" style="371" customWidth="1"/>
    <col min="1803" max="1803" width="17" style="371" customWidth="1"/>
    <col min="1804" max="1804" width="13" style="371" customWidth="1"/>
    <col min="1805" max="1805" width="14.33203125" style="371" customWidth="1"/>
    <col min="1806" max="1806" width="13.6640625" style="371" customWidth="1"/>
    <col min="1807" max="1807" width="13" style="371" customWidth="1"/>
    <col min="1808" max="1808" width="15" style="371" customWidth="1"/>
    <col min="1809" max="1809" width="13.5" style="371" customWidth="1"/>
    <col min="1810" max="1810" width="13" style="371" customWidth="1"/>
    <col min="1811" max="1811" width="16.1640625" style="371" customWidth="1"/>
    <col min="1812" max="1812" width="25.1640625" style="371" customWidth="1"/>
    <col min="1813" max="1813" width="11.33203125" style="371" customWidth="1"/>
    <col min="1814" max="1814" width="13.33203125" style="371" customWidth="1"/>
    <col min="1815" max="1815" width="12.83203125" style="371" customWidth="1"/>
    <col min="1816" max="1817" width="11.33203125" style="371" customWidth="1"/>
    <col min="1818" max="1818" width="15" style="371" customWidth="1"/>
    <col min="1819" max="1819" width="10.33203125" style="371" bestFit="1" customWidth="1"/>
    <col min="1820" max="1820" width="12.33203125" style="371" customWidth="1"/>
    <col min="1821" max="1821" width="11.5" style="371" bestFit="1" customWidth="1"/>
    <col min="1822" max="1822" width="13" style="371" customWidth="1"/>
    <col min="1823" max="1823" width="11.5" style="371" bestFit="1" customWidth="1"/>
    <col min="1824" max="1824" width="12.6640625" style="371" customWidth="1"/>
    <col min="1825" max="1825" width="14.1640625" style="371" bestFit="1" customWidth="1"/>
    <col min="1826" max="1826" width="14.1640625" style="371" customWidth="1"/>
    <col min="1827" max="1827" width="11.1640625" style="371" bestFit="1" customWidth="1"/>
    <col min="1828" max="1828" width="13" style="371" customWidth="1"/>
    <col min="1829" max="1829" width="13.6640625" style="371" bestFit="1" customWidth="1"/>
    <col min="1830" max="1830" width="13.6640625" style="371" customWidth="1"/>
    <col min="1831" max="2048" width="9.33203125" style="371"/>
    <col min="2049" max="2049" width="45.1640625" style="371" customWidth="1"/>
    <col min="2050" max="2050" width="14.33203125" style="371" customWidth="1"/>
    <col min="2051" max="2051" width="12.83203125" style="371" customWidth="1"/>
    <col min="2052" max="2052" width="15.1640625" style="371" customWidth="1"/>
    <col min="2053" max="2053" width="13.83203125" style="371" customWidth="1"/>
    <col min="2054" max="2054" width="13" style="371" customWidth="1"/>
    <col min="2055" max="2055" width="15.6640625" style="371" customWidth="1"/>
    <col min="2056" max="2056" width="15.1640625" style="371" customWidth="1"/>
    <col min="2057" max="2057" width="13" style="371" customWidth="1"/>
    <col min="2058" max="2058" width="16.6640625" style="371" customWidth="1"/>
    <col min="2059" max="2059" width="17" style="371" customWidth="1"/>
    <col min="2060" max="2060" width="13" style="371" customWidth="1"/>
    <col min="2061" max="2061" width="14.33203125" style="371" customWidth="1"/>
    <col min="2062" max="2062" width="13.6640625" style="371" customWidth="1"/>
    <col min="2063" max="2063" width="13" style="371" customWidth="1"/>
    <col min="2064" max="2064" width="15" style="371" customWidth="1"/>
    <col min="2065" max="2065" width="13.5" style="371" customWidth="1"/>
    <col min="2066" max="2066" width="13" style="371" customWidth="1"/>
    <col min="2067" max="2067" width="16.1640625" style="371" customWidth="1"/>
    <col min="2068" max="2068" width="25.1640625" style="371" customWidth="1"/>
    <col min="2069" max="2069" width="11.33203125" style="371" customWidth="1"/>
    <col min="2070" max="2070" width="13.33203125" style="371" customWidth="1"/>
    <col min="2071" max="2071" width="12.83203125" style="371" customWidth="1"/>
    <col min="2072" max="2073" width="11.33203125" style="371" customWidth="1"/>
    <col min="2074" max="2074" width="15" style="371" customWidth="1"/>
    <col min="2075" max="2075" width="10.33203125" style="371" bestFit="1" customWidth="1"/>
    <col min="2076" max="2076" width="12.33203125" style="371" customWidth="1"/>
    <col min="2077" max="2077" width="11.5" style="371" bestFit="1" customWidth="1"/>
    <col min="2078" max="2078" width="13" style="371" customWidth="1"/>
    <col min="2079" max="2079" width="11.5" style="371" bestFit="1" customWidth="1"/>
    <col min="2080" max="2080" width="12.6640625" style="371" customWidth="1"/>
    <col min="2081" max="2081" width="14.1640625" style="371" bestFit="1" customWidth="1"/>
    <col min="2082" max="2082" width="14.1640625" style="371" customWidth="1"/>
    <col min="2083" max="2083" width="11.1640625" style="371" bestFit="1" customWidth="1"/>
    <col min="2084" max="2084" width="13" style="371" customWidth="1"/>
    <col min="2085" max="2085" width="13.6640625" style="371" bestFit="1" customWidth="1"/>
    <col min="2086" max="2086" width="13.6640625" style="371" customWidth="1"/>
    <col min="2087" max="2304" width="9.33203125" style="371"/>
    <col min="2305" max="2305" width="45.1640625" style="371" customWidth="1"/>
    <col min="2306" max="2306" width="14.33203125" style="371" customWidth="1"/>
    <col min="2307" max="2307" width="12.83203125" style="371" customWidth="1"/>
    <col min="2308" max="2308" width="15.1640625" style="371" customWidth="1"/>
    <col min="2309" max="2309" width="13.83203125" style="371" customWidth="1"/>
    <col min="2310" max="2310" width="13" style="371" customWidth="1"/>
    <col min="2311" max="2311" width="15.6640625" style="371" customWidth="1"/>
    <col min="2312" max="2312" width="15.1640625" style="371" customWidth="1"/>
    <col min="2313" max="2313" width="13" style="371" customWidth="1"/>
    <col min="2314" max="2314" width="16.6640625" style="371" customWidth="1"/>
    <col min="2315" max="2315" width="17" style="371" customWidth="1"/>
    <col min="2316" max="2316" width="13" style="371" customWidth="1"/>
    <col min="2317" max="2317" width="14.33203125" style="371" customWidth="1"/>
    <col min="2318" max="2318" width="13.6640625" style="371" customWidth="1"/>
    <col min="2319" max="2319" width="13" style="371" customWidth="1"/>
    <col min="2320" max="2320" width="15" style="371" customWidth="1"/>
    <col min="2321" max="2321" width="13.5" style="371" customWidth="1"/>
    <col min="2322" max="2322" width="13" style="371" customWidth="1"/>
    <col min="2323" max="2323" width="16.1640625" style="371" customWidth="1"/>
    <col min="2324" max="2324" width="25.1640625" style="371" customWidth="1"/>
    <col min="2325" max="2325" width="11.33203125" style="371" customWidth="1"/>
    <col min="2326" max="2326" width="13.33203125" style="371" customWidth="1"/>
    <col min="2327" max="2327" width="12.83203125" style="371" customWidth="1"/>
    <col min="2328" max="2329" width="11.33203125" style="371" customWidth="1"/>
    <col min="2330" max="2330" width="15" style="371" customWidth="1"/>
    <col min="2331" max="2331" width="10.33203125" style="371" bestFit="1" customWidth="1"/>
    <col min="2332" max="2332" width="12.33203125" style="371" customWidth="1"/>
    <col min="2333" max="2333" width="11.5" style="371" bestFit="1" customWidth="1"/>
    <col min="2334" max="2334" width="13" style="371" customWidth="1"/>
    <col min="2335" max="2335" width="11.5" style="371" bestFit="1" customWidth="1"/>
    <col min="2336" max="2336" width="12.6640625" style="371" customWidth="1"/>
    <col min="2337" max="2337" width="14.1640625" style="371" bestFit="1" customWidth="1"/>
    <col min="2338" max="2338" width="14.1640625" style="371" customWidth="1"/>
    <col min="2339" max="2339" width="11.1640625" style="371" bestFit="1" customWidth="1"/>
    <col min="2340" max="2340" width="13" style="371" customWidth="1"/>
    <col min="2341" max="2341" width="13.6640625" style="371" bestFit="1" customWidth="1"/>
    <col min="2342" max="2342" width="13.6640625" style="371" customWidth="1"/>
    <col min="2343" max="2560" width="9.33203125" style="371"/>
    <col min="2561" max="2561" width="45.1640625" style="371" customWidth="1"/>
    <col min="2562" max="2562" width="14.33203125" style="371" customWidth="1"/>
    <col min="2563" max="2563" width="12.83203125" style="371" customWidth="1"/>
    <col min="2564" max="2564" width="15.1640625" style="371" customWidth="1"/>
    <col min="2565" max="2565" width="13.83203125" style="371" customWidth="1"/>
    <col min="2566" max="2566" width="13" style="371" customWidth="1"/>
    <col min="2567" max="2567" width="15.6640625" style="371" customWidth="1"/>
    <col min="2568" max="2568" width="15.1640625" style="371" customWidth="1"/>
    <col min="2569" max="2569" width="13" style="371" customWidth="1"/>
    <col min="2570" max="2570" width="16.6640625" style="371" customWidth="1"/>
    <col min="2571" max="2571" width="17" style="371" customWidth="1"/>
    <col min="2572" max="2572" width="13" style="371" customWidth="1"/>
    <col min="2573" max="2573" width="14.33203125" style="371" customWidth="1"/>
    <col min="2574" max="2574" width="13.6640625" style="371" customWidth="1"/>
    <col min="2575" max="2575" width="13" style="371" customWidth="1"/>
    <col min="2576" max="2576" width="15" style="371" customWidth="1"/>
    <col min="2577" max="2577" width="13.5" style="371" customWidth="1"/>
    <col min="2578" max="2578" width="13" style="371" customWidth="1"/>
    <col min="2579" max="2579" width="16.1640625" style="371" customWidth="1"/>
    <col min="2580" max="2580" width="25.1640625" style="371" customWidth="1"/>
    <col min="2581" max="2581" width="11.33203125" style="371" customWidth="1"/>
    <col min="2582" max="2582" width="13.33203125" style="371" customWidth="1"/>
    <col min="2583" max="2583" width="12.83203125" style="371" customWidth="1"/>
    <col min="2584" max="2585" width="11.33203125" style="371" customWidth="1"/>
    <col min="2586" max="2586" width="15" style="371" customWidth="1"/>
    <col min="2587" max="2587" width="10.33203125" style="371" bestFit="1" customWidth="1"/>
    <col min="2588" max="2588" width="12.33203125" style="371" customWidth="1"/>
    <col min="2589" max="2589" width="11.5" style="371" bestFit="1" customWidth="1"/>
    <col min="2590" max="2590" width="13" style="371" customWidth="1"/>
    <col min="2591" max="2591" width="11.5" style="371" bestFit="1" customWidth="1"/>
    <col min="2592" max="2592" width="12.6640625" style="371" customWidth="1"/>
    <col min="2593" max="2593" width="14.1640625" style="371" bestFit="1" customWidth="1"/>
    <col min="2594" max="2594" width="14.1640625" style="371" customWidth="1"/>
    <col min="2595" max="2595" width="11.1640625" style="371" bestFit="1" customWidth="1"/>
    <col min="2596" max="2596" width="13" style="371" customWidth="1"/>
    <col min="2597" max="2597" width="13.6640625" style="371" bestFit="1" customWidth="1"/>
    <col min="2598" max="2598" width="13.6640625" style="371" customWidth="1"/>
    <col min="2599" max="2816" width="9.33203125" style="371"/>
    <col min="2817" max="2817" width="45.1640625" style="371" customWidth="1"/>
    <col min="2818" max="2818" width="14.33203125" style="371" customWidth="1"/>
    <col min="2819" max="2819" width="12.83203125" style="371" customWidth="1"/>
    <col min="2820" max="2820" width="15.1640625" style="371" customWidth="1"/>
    <col min="2821" max="2821" width="13.83203125" style="371" customWidth="1"/>
    <col min="2822" max="2822" width="13" style="371" customWidth="1"/>
    <col min="2823" max="2823" width="15.6640625" style="371" customWidth="1"/>
    <col min="2824" max="2824" width="15.1640625" style="371" customWidth="1"/>
    <col min="2825" max="2825" width="13" style="371" customWidth="1"/>
    <col min="2826" max="2826" width="16.6640625" style="371" customWidth="1"/>
    <col min="2827" max="2827" width="17" style="371" customWidth="1"/>
    <col min="2828" max="2828" width="13" style="371" customWidth="1"/>
    <col min="2829" max="2829" width="14.33203125" style="371" customWidth="1"/>
    <col min="2830" max="2830" width="13.6640625" style="371" customWidth="1"/>
    <col min="2831" max="2831" width="13" style="371" customWidth="1"/>
    <col min="2832" max="2832" width="15" style="371" customWidth="1"/>
    <col min="2833" max="2833" width="13.5" style="371" customWidth="1"/>
    <col min="2834" max="2834" width="13" style="371" customWidth="1"/>
    <col min="2835" max="2835" width="16.1640625" style="371" customWidth="1"/>
    <col min="2836" max="2836" width="25.1640625" style="371" customWidth="1"/>
    <col min="2837" max="2837" width="11.33203125" style="371" customWidth="1"/>
    <col min="2838" max="2838" width="13.33203125" style="371" customWidth="1"/>
    <col min="2839" max="2839" width="12.83203125" style="371" customWidth="1"/>
    <col min="2840" max="2841" width="11.33203125" style="371" customWidth="1"/>
    <col min="2842" max="2842" width="15" style="371" customWidth="1"/>
    <col min="2843" max="2843" width="10.33203125" style="371" bestFit="1" customWidth="1"/>
    <col min="2844" max="2844" width="12.33203125" style="371" customWidth="1"/>
    <col min="2845" max="2845" width="11.5" style="371" bestFit="1" customWidth="1"/>
    <col min="2846" max="2846" width="13" style="371" customWidth="1"/>
    <col min="2847" max="2847" width="11.5" style="371" bestFit="1" customWidth="1"/>
    <col min="2848" max="2848" width="12.6640625" style="371" customWidth="1"/>
    <col min="2849" max="2849" width="14.1640625" style="371" bestFit="1" customWidth="1"/>
    <col min="2850" max="2850" width="14.1640625" style="371" customWidth="1"/>
    <col min="2851" max="2851" width="11.1640625" style="371" bestFit="1" customWidth="1"/>
    <col min="2852" max="2852" width="13" style="371" customWidth="1"/>
    <col min="2853" max="2853" width="13.6640625" style="371" bestFit="1" customWidth="1"/>
    <col min="2854" max="2854" width="13.6640625" style="371" customWidth="1"/>
    <col min="2855" max="3072" width="9.33203125" style="371"/>
    <col min="3073" max="3073" width="45.1640625" style="371" customWidth="1"/>
    <col min="3074" max="3074" width="14.33203125" style="371" customWidth="1"/>
    <col min="3075" max="3075" width="12.83203125" style="371" customWidth="1"/>
    <col min="3076" max="3076" width="15.1640625" style="371" customWidth="1"/>
    <col min="3077" max="3077" width="13.83203125" style="371" customWidth="1"/>
    <col min="3078" max="3078" width="13" style="371" customWidth="1"/>
    <col min="3079" max="3079" width="15.6640625" style="371" customWidth="1"/>
    <col min="3080" max="3080" width="15.1640625" style="371" customWidth="1"/>
    <col min="3081" max="3081" width="13" style="371" customWidth="1"/>
    <col min="3082" max="3082" width="16.6640625" style="371" customWidth="1"/>
    <col min="3083" max="3083" width="17" style="371" customWidth="1"/>
    <col min="3084" max="3084" width="13" style="371" customWidth="1"/>
    <col min="3085" max="3085" width="14.33203125" style="371" customWidth="1"/>
    <col min="3086" max="3086" width="13.6640625" style="371" customWidth="1"/>
    <col min="3087" max="3087" width="13" style="371" customWidth="1"/>
    <col min="3088" max="3088" width="15" style="371" customWidth="1"/>
    <col min="3089" max="3089" width="13.5" style="371" customWidth="1"/>
    <col min="3090" max="3090" width="13" style="371" customWidth="1"/>
    <col min="3091" max="3091" width="16.1640625" style="371" customWidth="1"/>
    <col min="3092" max="3092" width="25.1640625" style="371" customWidth="1"/>
    <col min="3093" max="3093" width="11.33203125" style="371" customWidth="1"/>
    <col min="3094" max="3094" width="13.33203125" style="371" customWidth="1"/>
    <col min="3095" max="3095" width="12.83203125" style="371" customWidth="1"/>
    <col min="3096" max="3097" width="11.33203125" style="371" customWidth="1"/>
    <col min="3098" max="3098" width="15" style="371" customWidth="1"/>
    <col min="3099" max="3099" width="10.33203125" style="371" bestFit="1" customWidth="1"/>
    <col min="3100" max="3100" width="12.33203125" style="371" customWidth="1"/>
    <col min="3101" max="3101" width="11.5" style="371" bestFit="1" customWidth="1"/>
    <col min="3102" max="3102" width="13" style="371" customWidth="1"/>
    <col min="3103" max="3103" width="11.5" style="371" bestFit="1" customWidth="1"/>
    <col min="3104" max="3104" width="12.6640625" style="371" customWidth="1"/>
    <col min="3105" max="3105" width="14.1640625" style="371" bestFit="1" customWidth="1"/>
    <col min="3106" max="3106" width="14.1640625" style="371" customWidth="1"/>
    <col min="3107" max="3107" width="11.1640625" style="371" bestFit="1" customWidth="1"/>
    <col min="3108" max="3108" width="13" style="371" customWidth="1"/>
    <col min="3109" max="3109" width="13.6640625" style="371" bestFit="1" customWidth="1"/>
    <col min="3110" max="3110" width="13.6640625" style="371" customWidth="1"/>
    <col min="3111" max="3328" width="9.33203125" style="371"/>
    <col min="3329" max="3329" width="45.1640625" style="371" customWidth="1"/>
    <col min="3330" max="3330" width="14.33203125" style="371" customWidth="1"/>
    <col min="3331" max="3331" width="12.83203125" style="371" customWidth="1"/>
    <col min="3332" max="3332" width="15.1640625" style="371" customWidth="1"/>
    <col min="3333" max="3333" width="13.83203125" style="371" customWidth="1"/>
    <col min="3334" max="3334" width="13" style="371" customWidth="1"/>
    <col min="3335" max="3335" width="15.6640625" style="371" customWidth="1"/>
    <col min="3336" max="3336" width="15.1640625" style="371" customWidth="1"/>
    <col min="3337" max="3337" width="13" style="371" customWidth="1"/>
    <col min="3338" max="3338" width="16.6640625" style="371" customWidth="1"/>
    <col min="3339" max="3339" width="17" style="371" customWidth="1"/>
    <col min="3340" max="3340" width="13" style="371" customWidth="1"/>
    <col min="3341" max="3341" width="14.33203125" style="371" customWidth="1"/>
    <col min="3342" max="3342" width="13.6640625" style="371" customWidth="1"/>
    <col min="3343" max="3343" width="13" style="371" customWidth="1"/>
    <col min="3344" max="3344" width="15" style="371" customWidth="1"/>
    <col min="3345" max="3345" width="13.5" style="371" customWidth="1"/>
    <col min="3346" max="3346" width="13" style="371" customWidth="1"/>
    <col min="3347" max="3347" width="16.1640625" style="371" customWidth="1"/>
    <col min="3348" max="3348" width="25.1640625" style="371" customWidth="1"/>
    <col min="3349" max="3349" width="11.33203125" style="371" customWidth="1"/>
    <col min="3350" max="3350" width="13.33203125" style="371" customWidth="1"/>
    <col min="3351" max="3351" width="12.83203125" style="371" customWidth="1"/>
    <col min="3352" max="3353" width="11.33203125" style="371" customWidth="1"/>
    <col min="3354" max="3354" width="15" style="371" customWidth="1"/>
    <col min="3355" max="3355" width="10.33203125" style="371" bestFit="1" customWidth="1"/>
    <col min="3356" max="3356" width="12.33203125" style="371" customWidth="1"/>
    <col min="3357" max="3357" width="11.5" style="371" bestFit="1" customWidth="1"/>
    <col min="3358" max="3358" width="13" style="371" customWidth="1"/>
    <col min="3359" max="3359" width="11.5" style="371" bestFit="1" customWidth="1"/>
    <col min="3360" max="3360" width="12.6640625" style="371" customWidth="1"/>
    <col min="3361" max="3361" width="14.1640625" style="371" bestFit="1" customWidth="1"/>
    <col min="3362" max="3362" width="14.1640625" style="371" customWidth="1"/>
    <col min="3363" max="3363" width="11.1640625" style="371" bestFit="1" customWidth="1"/>
    <col min="3364" max="3364" width="13" style="371" customWidth="1"/>
    <col min="3365" max="3365" width="13.6640625" style="371" bestFit="1" customWidth="1"/>
    <col min="3366" max="3366" width="13.6640625" style="371" customWidth="1"/>
    <col min="3367" max="3584" width="9.33203125" style="371"/>
    <col min="3585" max="3585" width="45.1640625" style="371" customWidth="1"/>
    <col min="3586" max="3586" width="14.33203125" style="371" customWidth="1"/>
    <col min="3587" max="3587" width="12.83203125" style="371" customWidth="1"/>
    <col min="3588" max="3588" width="15.1640625" style="371" customWidth="1"/>
    <col min="3589" max="3589" width="13.83203125" style="371" customWidth="1"/>
    <col min="3590" max="3590" width="13" style="371" customWidth="1"/>
    <col min="3591" max="3591" width="15.6640625" style="371" customWidth="1"/>
    <col min="3592" max="3592" width="15.1640625" style="371" customWidth="1"/>
    <col min="3593" max="3593" width="13" style="371" customWidth="1"/>
    <col min="3594" max="3594" width="16.6640625" style="371" customWidth="1"/>
    <col min="3595" max="3595" width="17" style="371" customWidth="1"/>
    <col min="3596" max="3596" width="13" style="371" customWidth="1"/>
    <col min="3597" max="3597" width="14.33203125" style="371" customWidth="1"/>
    <col min="3598" max="3598" width="13.6640625" style="371" customWidth="1"/>
    <col min="3599" max="3599" width="13" style="371" customWidth="1"/>
    <col min="3600" max="3600" width="15" style="371" customWidth="1"/>
    <col min="3601" max="3601" width="13.5" style="371" customWidth="1"/>
    <col min="3602" max="3602" width="13" style="371" customWidth="1"/>
    <col min="3603" max="3603" width="16.1640625" style="371" customWidth="1"/>
    <col min="3604" max="3604" width="25.1640625" style="371" customWidth="1"/>
    <col min="3605" max="3605" width="11.33203125" style="371" customWidth="1"/>
    <col min="3606" max="3606" width="13.33203125" style="371" customWidth="1"/>
    <col min="3607" max="3607" width="12.83203125" style="371" customWidth="1"/>
    <col min="3608" max="3609" width="11.33203125" style="371" customWidth="1"/>
    <col min="3610" max="3610" width="15" style="371" customWidth="1"/>
    <col min="3611" max="3611" width="10.33203125" style="371" bestFit="1" customWidth="1"/>
    <col min="3612" max="3612" width="12.33203125" style="371" customWidth="1"/>
    <col min="3613" max="3613" width="11.5" style="371" bestFit="1" customWidth="1"/>
    <col min="3614" max="3614" width="13" style="371" customWidth="1"/>
    <col min="3615" max="3615" width="11.5" style="371" bestFit="1" customWidth="1"/>
    <col min="3616" max="3616" width="12.6640625" style="371" customWidth="1"/>
    <col min="3617" max="3617" width="14.1640625" style="371" bestFit="1" customWidth="1"/>
    <col min="3618" max="3618" width="14.1640625" style="371" customWidth="1"/>
    <col min="3619" max="3619" width="11.1640625" style="371" bestFit="1" customWidth="1"/>
    <col min="3620" max="3620" width="13" style="371" customWidth="1"/>
    <col min="3621" max="3621" width="13.6640625" style="371" bestFit="1" customWidth="1"/>
    <col min="3622" max="3622" width="13.6640625" style="371" customWidth="1"/>
    <col min="3623" max="3840" width="9.33203125" style="371"/>
    <col min="3841" max="3841" width="45.1640625" style="371" customWidth="1"/>
    <col min="3842" max="3842" width="14.33203125" style="371" customWidth="1"/>
    <col min="3843" max="3843" width="12.83203125" style="371" customWidth="1"/>
    <col min="3844" max="3844" width="15.1640625" style="371" customWidth="1"/>
    <col min="3845" max="3845" width="13.83203125" style="371" customWidth="1"/>
    <col min="3846" max="3846" width="13" style="371" customWidth="1"/>
    <col min="3847" max="3847" width="15.6640625" style="371" customWidth="1"/>
    <col min="3848" max="3848" width="15.1640625" style="371" customWidth="1"/>
    <col min="3849" max="3849" width="13" style="371" customWidth="1"/>
    <col min="3850" max="3850" width="16.6640625" style="371" customWidth="1"/>
    <col min="3851" max="3851" width="17" style="371" customWidth="1"/>
    <col min="3852" max="3852" width="13" style="371" customWidth="1"/>
    <col min="3853" max="3853" width="14.33203125" style="371" customWidth="1"/>
    <col min="3854" max="3854" width="13.6640625" style="371" customWidth="1"/>
    <col min="3855" max="3855" width="13" style="371" customWidth="1"/>
    <col min="3856" max="3856" width="15" style="371" customWidth="1"/>
    <col min="3857" max="3857" width="13.5" style="371" customWidth="1"/>
    <col min="3858" max="3858" width="13" style="371" customWidth="1"/>
    <col min="3859" max="3859" width="16.1640625" style="371" customWidth="1"/>
    <col min="3860" max="3860" width="25.1640625" style="371" customWidth="1"/>
    <col min="3861" max="3861" width="11.33203125" style="371" customWidth="1"/>
    <col min="3862" max="3862" width="13.33203125" style="371" customWidth="1"/>
    <col min="3863" max="3863" width="12.83203125" style="371" customWidth="1"/>
    <col min="3864" max="3865" width="11.33203125" style="371" customWidth="1"/>
    <col min="3866" max="3866" width="15" style="371" customWidth="1"/>
    <col min="3867" max="3867" width="10.33203125" style="371" bestFit="1" customWidth="1"/>
    <col min="3868" max="3868" width="12.33203125" style="371" customWidth="1"/>
    <col min="3869" max="3869" width="11.5" style="371" bestFit="1" customWidth="1"/>
    <col min="3870" max="3870" width="13" style="371" customWidth="1"/>
    <col min="3871" max="3871" width="11.5" style="371" bestFit="1" customWidth="1"/>
    <col min="3872" max="3872" width="12.6640625" style="371" customWidth="1"/>
    <col min="3873" max="3873" width="14.1640625" style="371" bestFit="1" customWidth="1"/>
    <col min="3874" max="3874" width="14.1640625" style="371" customWidth="1"/>
    <col min="3875" max="3875" width="11.1640625" style="371" bestFit="1" customWidth="1"/>
    <col min="3876" max="3876" width="13" style="371" customWidth="1"/>
    <col min="3877" max="3877" width="13.6640625" style="371" bestFit="1" customWidth="1"/>
    <col min="3878" max="3878" width="13.6640625" style="371" customWidth="1"/>
    <col min="3879" max="4096" width="9.33203125" style="371"/>
    <col min="4097" max="4097" width="45.1640625" style="371" customWidth="1"/>
    <col min="4098" max="4098" width="14.33203125" style="371" customWidth="1"/>
    <col min="4099" max="4099" width="12.83203125" style="371" customWidth="1"/>
    <col min="4100" max="4100" width="15.1640625" style="371" customWidth="1"/>
    <col min="4101" max="4101" width="13.83203125" style="371" customWidth="1"/>
    <col min="4102" max="4102" width="13" style="371" customWidth="1"/>
    <col min="4103" max="4103" width="15.6640625" style="371" customWidth="1"/>
    <col min="4104" max="4104" width="15.1640625" style="371" customWidth="1"/>
    <col min="4105" max="4105" width="13" style="371" customWidth="1"/>
    <col min="4106" max="4106" width="16.6640625" style="371" customWidth="1"/>
    <col min="4107" max="4107" width="17" style="371" customWidth="1"/>
    <col min="4108" max="4108" width="13" style="371" customWidth="1"/>
    <col min="4109" max="4109" width="14.33203125" style="371" customWidth="1"/>
    <col min="4110" max="4110" width="13.6640625" style="371" customWidth="1"/>
    <col min="4111" max="4111" width="13" style="371" customWidth="1"/>
    <col min="4112" max="4112" width="15" style="371" customWidth="1"/>
    <col min="4113" max="4113" width="13.5" style="371" customWidth="1"/>
    <col min="4114" max="4114" width="13" style="371" customWidth="1"/>
    <col min="4115" max="4115" width="16.1640625" style="371" customWidth="1"/>
    <col min="4116" max="4116" width="25.1640625" style="371" customWidth="1"/>
    <col min="4117" max="4117" width="11.33203125" style="371" customWidth="1"/>
    <col min="4118" max="4118" width="13.33203125" style="371" customWidth="1"/>
    <col min="4119" max="4119" width="12.83203125" style="371" customWidth="1"/>
    <col min="4120" max="4121" width="11.33203125" style="371" customWidth="1"/>
    <col min="4122" max="4122" width="15" style="371" customWidth="1"/>
    <col min="4123" max="4123" width="10.33203125" style="371" bestFit="1" customWidth="1"/>
    <col min="4124" max="4124" width="12.33203125" style="371" customWidth="1"/>
    <col min="4125" max="4125" width="11.5" style="371" bestFit="1" customWidth="1"/>
    <col min="4126" max="4126" width="13" style="371" customWidth="1"/>
    <col min="4127" max="4127" width="11.5" style="371" bestFit="1" customWidth="1"/>
    <col min="4128" max="4128" width="12.6640625" style="371" customWidth="1"/>
    <col min="4129" max="4129" width="14.1640625" style="371" bestFit="1" customWidth="1"/>
    <col min="4130" max="4130" width="14.1640625" style="371" customWidth="1"/>
    <col min="4131" max="4131" width="11.1640625" style="371" bestFit="1" customWidth="1"/>
    <col min="4132" max="4132" width="13" style="371" customWidth="1"/>
    <col min="4133" max="4133" width="13.6640625" style="371" bestFit="1" customWidth="1"/>
    <col min="4134" max="4134" width="13.6640625" style="371" customWidth="1"/>
    <col min="4135" max="4352" width="9.33203125" style="371"/>
    <col min="4353" max="4353" width="45.1640625" style="371" customWidth="1"/>
    <col min="4354" max="4354" width="14.33203125" style="371" customWidth="1"/>
    <col min="4355" max="4355" width="12.83203125" style="371" customWidth="1"/>
    <col min="4356" max="4356" width="15.1640625" style="371" customWidth="1"/>
    <col min="4357" max="4357" width="13.83203125" style="371" customWidth="1"/>
    <col min="4358" max="4358" width="13" style="371" customWidth="1"/>
    <col min="4359" max="4359" width="15.6640625" style="371" customWidth="1"/>
    <col min="4360" max="4360" width="15.1640625" style="371" customWidth="1"/>
    <col min="4361" max="4361" width="13" style="371" customWidth="1"/>
    <col min="4362" max="4362" width="16.6640625" style="371" customWidth="1"/>
    <col min="4363" max="4363" width="17" style="371" customWidth="1"/>
    <col min="4364" max="4364" width="13" style="371" customWidth="1"/>
    <col min="4365" max="4365" width="14.33203125" style="371" customWidth="1"/>
    <col min="4366" max="4366" width="13.6640625" style="371" customWidth="1"/>
    <col min="4367" max="4367" width="13" style="371" customWidth="1"/>
    <col min="4368" max="4368" width="15" style="371" customWidth="1"/>
    <col min="4369" max="4369" width="13.5" style="371" customWidth="1"/>
    <col min="4370" max="4370" width="13" style="371" customWidth="1"/>
    <col min="4371" max="4371" width="16.1640625" style="371" customWidth="1"/>
    <col min="4372" max="4372" width="25.1640625" style="371" customWidth="1"/>
    <col min="4373" max="4373" width="11.33203125" style="371" customWidth="1"/>
    <col min="4374" max="4374" width="13.33203125" style="371" customWidth="1"/>
    <col min="4375" max="4375" width="12.83203125" style="371" customWidth="1"/>
    <col min="4376" max="4377" width="11.33203125" style="371" customWidth="1"/>
    <col min="4378" max="4378" width="15" style="371" customWidth="1"/>
    <col min="4379" max="4379" width="10.33203125" style="371" bestFit="1" customWidth="1"/>
    <col min="4380" max="4380" width="12.33203125" style="371" customWidth="1"/>
    <col min="4381" max="4381" width="11.5" style="371" bestFit="1" customWidth="1"/>
    <col min="4382" max="4382" width="13" style="371" customWidth="1"/>
    <col min="4383" max="4383" width="11.5" style="371" bestFit="1" customWidth="1"/>
    <col min="4384" max="4384" width="12.6640625" style="371" customWidth="1"/>
    <col min="4385" max="4385" width="14.1640625" style="371" bestFit="1" customWidth="1"/>
    <col min="4386" max="4386" width="14.1640625" style="371" customWidth="1"/>
    <col min="4387" max="4387" width="11.1640625" style="371" bestFit="1" customWidth="1"/>
    <col min="4388" max="4388" width="13" style="371" customWidth="1"/>
    <col min="4389" max="4389" width="13.6640625" style="371" bestFit="1" customWidth="1"/>
    <col min="4390" max="4390" width="13.6640625" style="371" customWidth="1"/>
    <col min="4391" max="4608" width="9.33203125" style="371"/>
    <col min="4609" max="4609" width="45.1640625" style="371" customWidth="1"/>
    <col min="4610" max="4610" width="14.33203125" style="371" customWidth="1"/>
    <col min="4611" max="4611" width="12.83203125" style="371" customWidth="1"/>
    <col min="4612" max="4612" width="15.1640625" style="371" customWidth="1"/>
    <col min="4613" max="4613" width="13.83203125" style="371" customWidth="1"/>
    <col min="4614" max="4614" width="13" style="371" customWidth="1"/>
    <col min="4615" max="4615" width="15.6640625" style="371" customWidth="1"/>
    <col min="4616" max="4616" width="15.1640625" style="371" customWidth="1"/>
    <col min="4617" max="4617" width="13" style="371" customWidth="1"/>
    <col min="4618" max="4618" width="16.6640625" style="371" customWidth="1"/>
    <col min="4619" max="4619" width="17" style="371" customWidth="1"/>
    <col min="4620" max="4620" width="13" style="371" customWidth="1"/>
    <col min="4621" max="4621" width="14.33203125" style="371" customWidth="1"/>
    <col min="4622" max="4622" width="13.6640625" style="371" customWidth="1"/>
    <col min="4623" max="4623" width="13" style="371" customWidth="1"/>
    <col min="4624" max="4624" width="15" style="371" customWidth="1"/>
    <col min="4625" max="4625" width="13.5" style="371" customWidth="1"/>
    <col min="4626" max="4626" width="13" style="371" customWidth="1"/>
    <col min="4627" max="4627" width="16.1640625" style="371" customWidth="1"/>
    <col min="4628" max="4628" width="25.1640625" style="371" customWidth="1"/>
    <col min="4629" max="4629" width="11.33203125" style="371" customWidth="1"/>
    <col min="4630" max="4630" width="13.33203125" style="371" customWidth="1"/>
    <col min="4631" max="4631" width="12.83203125" style="371" customWidth="1"/>
    <col min="4632" max="4633" width="11.33203125" style="371" customWidth="1"/>
    <col min="4634" max="4634" width="15" style="371" customWidth="1"/>
    <col min="4635" max="4635" width="10.33203125" style="371" bestFit="1" customWidth="1"/>
    <col min="4636" max="4636" width="12.33203125" style="371" customWidth="1"/>
    <col min="4637" max="4637" width="11.5" style="371" bestFit="1" customWidth="1"/>
    <col min="4638" max="4638" width="13" style="371" customWidth="1"/>
    <col min="4639" max="4639" width="11.5" style="371" bestFit="1" customWidth="1"/>
    <col min="4640" max="4640" width="12.6640625" style="371" customWidth="1"/>
    <col min="4641" max="4641" width="14.1640625" style="371" bestFit="1" customWidth="1"/>
    <col min="4642" max="4642" width="14.1640625" style="371" customWidth="1"/>
    <col min="4643" max="4643" width="11.1640625" style="371" bestFit="1" customWidth="1"/>
    <col min="4644" max="4644" width="13" style="371" customWidth="1"/>
    <col min="4645" max="4645" width="13.6640625" style="371" bestFit="1" customWidth="1"/>
    <col min="4646" max="4646" width="13.6640625" style="371" customWidth="1"/>
    <col min="4647" max="4864" width="9.33203125" style="371"/>
    <col min="4865" max="4865" width="45.1640625" style="371" customWidth="1"/>
    <col min="4866" max="4866" width="14.33203125" style="371" customWidth="1"/>
    <col min="4867" max="4867" width="12.83203125" style="371" customWidth="1"/>
    <col min="4868" max="4868" width="15.1640625" style="371" customWidth="1"/>
    <col min="4869" max="4869" width="13.83203125" style="371" customWidth="1"/>
    <col min="4870" max="4870" width="13" style="371" customWidth="1"/>
    <col min="4871" max="4871" width="15.6640625" style="371" customWidth="1"/>
    <col min="4872" max="4872" width="15.1640625" style="371" customWidth="1"/>
    <col min="4873" max="4873" width="13" style="371" customWidth="1"/>
    <col min="4874" max="4874" width="16.6640625" style="371" customWidth="1"/>
    <col min="4875" max="4875" width="17" style="371" customWidth="1"/>
    <col min="4876" max="4876" width="13" style="371" customWidth="1"/>
    <col min="4877" max="4877" width="14.33203125" style="371" customWidth="1"/>
    <col min="4878" max="4878" width="13.6640625" style="371" customWidth="1"/>
    <col min="4879" max="4879" width="13" style="371" customWidth="1"/>
    <col min="4880" max="4880" width="15" style="371" customWidth="1"/>
    <col min="4881" max="4881" width="13.5" style="371" customWidth="1"/>
    <col min="4882" max="4882" width="13" style="371" customWidth="1"/>
    <col min="4883" max="4883" width="16.1640625" style="371" customWidth="1"/>
    <col min="4884" max="4884" width="25.1640625" style="371" customWidth="1"/>
    <col min="4885" max="4885" width="11.33203125" style="371" customWidth="1"/>
    <col min="4886" max="4886" width="13.33203125" style="371" customWidth="1"/>
    <col min="4887" max="4887" width="12.83203125" style="371" customWidth="1"/>
    <col min="4888" max="4889" width="11.33203125" style="371" customWidth="1"/>
    <col min="4890" max="4890" width="15" style="371" customWidth="1"/>
    <col min="4891" max="4891" width="10.33203125" style="371" bestFit="1" customWidth="1"/>
    <col min="4892" max="4892" width="12.33203125" style="371" customWidth="1"/>
    <col min="4893" max="4893" width="11.5" style="371" bestFit="1" customWidth="1"/>
    <col min="4894" max="4894" width="13" style="371" customWidth="1"/>
    <col min="4895" max="4895" width="11.5" style="371" bestFit="1" customWidth="1"/>
    <col min="4896" max="4896" width="12.6640625" style="371" customWidth="1"/>
    <col min="4897" max="4897" width="14.1640625" style="371" bestFit="1" customWidth="1"/>
    <col min="4898" max="4898" width="14.1640625" style="371" customWidth="1"/>
    <col min="4899" max="4899" width="11.1640625" style="371" bestFit="1" customWidth="1"/>
    <col min="4900" max="4900" width="13" style="371" customWidth="1"/>
    <col min="4901" max="4901" width="13.6640625" style="371" bestFit="1" customWidth="1"/>
    <col min="4902" max="4902" width="13.6640625" style="371" customWidth="1"/>
    <col min="4903" max="5120" width="9.33203125" style="371"/>
    <col min="5121" max="5121" width="45.1640625" style="371" customWidth="1"/>
    <col min="5122" max="5122" width="14.33203125" style="371" customWidth="1"/>
    <col min="5123" max="5123" width="12.83203125" style="371" customWidth="1"/>
    <col min="5124" max="5124" width="15.1640625" style="371" customWidth="1"/>
    <col min="5125" max="5125" width="13.83203125" style="371" customWidth="1"/>
    <col min="5126" max="5126" width="13" style="371" customWidth="1"/>
    <col min="5127" max="5127" width="15.6640625" style="371" customWidth="1"/>
    <col min="5128" max="5128" width="15.1640625" style="371" customWidth="1"/>
    <col min="5129" max="5129" width="13" style="371" customWidth="1"/>
    <col min="5130" max="5130" width="16.6640625" style="371" customWidth="1"/>
    <col min="5131" max="5131" width="17" style="371" customWidth="1"/>
    <col min="5132" max="5132" width="13" style="371" customWidth="1"/>
    <col min="5133" max="5133" width="14.33203125" style="371" customWidth="1"/>
    <col min="5134" max="5134" width="13.6640625" style="371" customWidth="1"/>
    <col min="5135" max="5135" width="13" style="371" customWidth="1"/>
    <col min="5136" max="5136" width="15" style="371" customWidth="1"/>
    <col min="5137" max="5137" width="13.5" style="371" customWidth="1"/>
    <col min="5138" max="5138" width="13" style="371" customWidth="1"/>
    <col min="5139" max="5139" width="16.1640625" style="371" customWidth="1"/>
    <col min="5140" max="5140" width="25.1640625" style="371" customWidth="1"/>
    <col min="5141" max="5141" width="11.33203125" style="371" customWidth="1"/>
    <col min="5142" max="5142" width="13.33203125" style="371" customWidth="1"/>
    <col min="5143" max="5143" width="12.83203125" style="371" customWidth="1"/>
    <col min="5144" max="5145" width="11.33203125" style="371" customWidth="1"/>
    <col min="5146" max="5146" width="15" style="371" customWidth="1"/>
    <col min="5147" max="5147" width="10.33203125" style="371" bestFit="1" customWidth="1"/>
    <col min="5148" max="5148" width="12.33203125" style="371" customWidth="1"/>
    <col min="5149" max="5149" width="11.5" style="371" bestFit="1" customWidth="1"/>
    <col min="5150" max="5150" width="13" style="371" customWidth="1"/>
    <col min="5151" max="5151" width="11.5" style="371" bestFit="1" customWidth="1"/>
    <col min="5152" max="5152" width="12.6640625" style="371" customWidth="1"/>
    <col min="5153" max="5153" width="14.1640625" style="371" bestFit="1" customWidth="1"/>
    <col min="5154" max="5154" width="14.1640625" style="371" customWidth="1"/>
    <col min="5155" max="5155" width="11.1640625" style="371" bestFit="1" customWidth="1"/>
    <col min="5156" max="5156" width="13" style="371" customWidth="1"/>
    <col min="5157" max="5157" width="13.6640625" style="371" bestFit="1" customWidth="1"/>
    <col min="5158" max="5158" width="13.6640625" style="371" customWidth="1"/>
    <col min="5159" max="5376" width="9.33203125" style="371"/>
    <col min="5377" max="5377" width="45.1640625" style="371" customWidth="1"/>
    <col min="5378" max="5378" width="14.33203125" style="371" customWidth="1"/>
    <col min="5379" max="5379" width="12.83203125" style="371" customWidth="1"/>
    <col min="5380" max="5380" width="15.1640625" style="371" customWidth="1"/>
    <col min="5381" max="5381" width="13.83203125" style="371" customWidth="1"/>
    <col min="5382" max="5382" width="13" style="371" customWidth="1"/>
    <col min="5383" max="5383" width="15.6640625" style="371" customWidth="1"/>
    <col min="5384" max="5384" width="15.1640625" style="371" customWidth="1"/>
    <col min="5385" max="5385" width="13" style="371" customWidth="1"/>
    <col min="5386" max="5386" width="16.6640625" style="371" customWidth="1"/>
    <col min="5387" max="5387" width="17" style="371" customWidth="1"/>
    <col min="5388" max="5388" width="13" style="371" customWidth="1"/>
    <col min="5389" max="5389" width="14.33203125" style="371" customWidth="1"/>
    <col min="5390" max="5390" width="13.6640625" style="371" customWidth="1"/>
    <col min="5391" max="5391" width="13" style="371" customWidth="1"/>
    <col min="5392" max="5392" width="15" style="371" customWidth="1"/>
    <col min="5393" max="5393" width="13.5" style="371" customWidth="1"/>
    <col min="5394" max="5394" width="13" style="371" customWidth="1"/>
    <col min="5395" max="5395" width="16.1640625" style="371" customWidth="1"/>
    <col min="5396" max="5396" width="25.1640625" style="371" customWidth="1"/>
    <col min="5397" max="5397" width="11.33203125" style="371" customWidth="1"/>
    <col min="5398" max="5398" width="13.33203125" style="371" customWidth="1"/>
    <col min="5399" max="5399" width="12.83203125" style="371" customWidth="1"/>
    <col min="5400" max="5401" width="11.33203125" style="371" customWidth="1"/>
    <col min="5402" max="5402" width="15" style="371" customWidth="1"/>
    <col min="5403" max="5403" width="10.33203125" style="371" bestFit="1" customWidth="1"/>
    <col min="5404" max="5404" width="12.33203125" style="371" customWidth="1"/>
    <col min="5405" max="5405" width="11.5" style="371" bestFit="1" customWidth="1"/>
    <col min="5406" max="5406" width="13" style="371" customWidth="1"/>
    <col min="5407" max="5407" width="11.5" style="371" bestFit="1" customWidth="1"/>
    <col min="5408" max="5408" width="12.6640625" style="371" customWidth="1"/>
    <col min="5409" max="5409" width="14.1640625" style="371" bestFit="1" customWidth="1"/>
    <col min="5410" max="5410" width="14.1640625" style="371" customWidth="1"/>
    <col min="5411" max="5411" width="11.1640625" style="371" bestFit="1" customWidth="1"/>
    <col min="5412" max="5412" width="13" style="371" customWidth="1"/>
    <col min="5413" max="5413" width="13.6640625" style="371" bestFit="1" customWidth="1"/>
    <col min="5414" max="5414" width="13.6640625" style="371" customWidth="1"/>
    <col min="5415" max="5632" width="9.33203125" style="371"/>
    <col min="5633" max="5633" width="45.1640625" style="371" customWidth="1"/>
    <col min="5634" max="5634" width="14.33203125" style="371" customWidth="1"/>
    <col min="5635" max="5635" width="12.83203125" style="371" customWidth="1"/>
    <col min="5636" max="5636" width="15.1640625" style="371" customWidth="1"/>
    <col min="5637" max="5637" width="13.83203125" style="371" customWidth="1"/>
    <col min="5638" max="5638" width="13" style="371" customWidth="1"/>
    <col min="5639" max="5639" width="15.6640625" style="371" customWidth="1"/>
    <col min="5640" max="5640" width="15.1640625" style="371" customWidth="1"/>
    <col min="5641" max="5641" width="13" style="371" customWidth="1"/>
    <col min="5642" max="5642" width="16.6640625" style="371" customWidth="1"/>
    <col min="5643" max="5643" width="17" style="371" customWidth="1"/>
    <col min="5644" max="5644" width="13" style="371" customWidth="1"/>
    <col min="5645" max="5645" width="14.33203125" style="371" customWidth="1"/>
    <col min="5646" max="5646" width="13.6640625" style="371" customWidth="1"/>
    <col min="5647" max="5647" width="13" style="371" customWidth="1"/>
    <col min="5648" max="5648" width="15" style="371" customWidth="1"/>
    <col min="5649" max="5649" width="13.5" style="371" customWidth="1"/>
    <col min="5650" max="5650" width="13" style="371" customWidth="1"/>
    <col min="5651" max="5651" width="16.1640625" style="371" customWidth="1"/>
    <col min="5652" max="5652" width="25.1640625" style="371" customWidth="1"/>
    <col min="5653" max="5653" width="11.33203125" style="371" customWidth="1"/>
    <col min="5654" max="5654" width="13.33203125" style="371" customWidth="1"/>
    <col min="5655" max="5655" width="12.83203125" style="371" customWidth="1"/>
    <col min="5656" max="5657" width="11.33203125" style="371" customWidth="1"/>
    <col min="5658" max="5658" width="15" style="371" customWidth="1"/>
    <col min="5659" max="5659" width="10.33203125" style="371" bestFit="1" customWidth="1"/>
    <col min="5660" max="5660" width="12.33203125" style="371" customWidth="1"/>
    <col min="5661" max="5661" width="11.5" style="371" bestFit="1" customWidth="1"/>
    <col min="5662" max="5662" width="13" style="371" customWidth="1"/>
    <col min="5663" max="5663" width="11.5" style="371" bestFit="1" customWidth="1"/>
    <col min="5664" max="5664" width="12.6640625" style="371" customWidth="1"/>
    <col min="5665" max="5665" width="14.1640625" style="371" bestFit="1" customWidth="1"/>
    <col min="5666" max="5666" width="14.1640625" style="371" customWidth="1"/>
    <col min="5667" max="5667" width="11.1640625" style="371" bestFit="1" customWidth="1"/>
    <col min="5668" max="5668" width="13" style="371" customWidth="1"/>
    <col min="5669" max="5669" width="13.6640625" style="371" bestFit="1" customWidth="1"/>
    <col min="5670" max="5670" width="13.6640625" style="371" customWidth="1"/>
    <col min="5671" max="5888" width="9.33203125" style="371"/>
    <col min="5889" max="5889" width="45.1640625" style="371" customWidth="1"/>
    <col min="5890" max="5890" width="14.33203125" style="371" customWidth="1"/>
    <col min="5891" max="5891" width="12.83203125" style="371" customWidth="1"/>
    <col min="5892" max="5892" width="15.1640625" style="371" customWidth="1"/>
    <col min="5893" max="5893" width="13.83203125" style="371" customWidth="1"/>
    <col min="5894" max="5894" width="13" style="371" customWidth="1"/>
    <col min="5895" max="5895" width="15.6640625" style="371" customWidth="1"/>
    <col min="5896" max="5896" width="15.1640625" style="371" customWidth="1"/>
    <col min="5897" max="5897" width="13" style="371" customWidth="1"/>
    <col min="5898" max="5898" width="16.6640625" style="371" customWidth="1"/>
    <col min="5899" max="5899" width="17" style="371" customWidth="1"/>
    <col min="5900" max="5900" width="13" style="371" customWidth="1"/>
    <col min="5901" max="5901" width="14.33203125" style="371" customWidth="1"/>
    <col min="5902" max="5902" width="13.6640625" style="371" customWidth="1"/>
    <col min="5903" max="5903" width="13" style="371" customWidth="1"/>
    <col min="5904" max="5904" width="15" style="371" customWidth="1"/>
    <col min="5905" max="5905" width="13.5" style="371" customWidth="1"/>
    <col min="5906" max="5906" width="13" style="371" customWidth="1"/>
    <col min="5907" max="5907" width="16.1640625" style="371" customWidth="1"/>
    <col min="5908" max="5908" width="25.1640625" style="371" customWidth="1"/>
    <col min="5909" max="5909" width="11.33203125" style="371" customWidth="1"/>
    <col min="5910" max="5910" width="13.33203125" style="371" customWidth="1"/>
    <col min="5911" max="5911" width="12.83203125" style="371" customWidth="1"/>
    <col min="5912" max="5913" width="11.33203125" style="371" customWidth="1"/>
    <col min="5914" max="5914" width="15" style="371" customWidth="1"/>
    <col min="5915" max="5915" width="10.33203125" style="371" bestFit="1" customWidth="1"/>
    <col min="5916" max="5916" width="12.33203125" style="371" customWidth="1"/>
    <col min="5917" max="5917" width="11.5" style="371" bestFit="1" customWidth="1"/>
    <col min="5918" max="5918" width="13" style="371" customWidth="1"/>
    <col min="5919" max="5919" width="11.5" style="371" bestFit="1" customWidth="1"/>
    <col min="5920" max="5920" width="12.6640625" style="371" customWidth="1"/>
    <col min="5921" max="5921" width="14.1640625" style="371" bestFit="1" customWidth="1"/>
    <col min="5922" max="5922" width="14.1640625" style="371" customWidth="1"/>
    <col min="5923" max="5923" width="11.1640625" style="371" bestFit="1" customWidth="1"/>
    <col min="5924" max="5924" width="13" style="371" customWidth="1"/>
    <col min="5925" max="5925" width="13.6640625" style="371" bestFit="1" customWidth="1"/>
    <col min="5926" max="5926" width="13.6640625" style="371" customWidth="1"/>
    <col min="5927" max="6144" width="9.33203125" style="371"/>
    <col min="6145" max="6145" width="45.1640625" style="371" customWidth="1"/>
    <col min="6146" max="6146" width="14.33203125" style="371" customWidth="1"/>
    <col min="6147" max="6147" width="12.83203125" style="371" customWidth="1"/>
    <col min="6148" max="6148" width="15.1640625" style="371" customWidth="1"/>
    <col min="6149" max="6149" width="13.83203125" style="371" customWidth="1"/>
    <col min="6150" max="6150" width="13" style="371" customWidth="1"/>
    <col min="6151" max="6151" width="15.6640625" style="371" customWidth="1"/>
    <col min="6152" max="6152" width="15.1640625" style="371" customWidth="1"/>
    <col min="6153" max="6153" width="13" style="371" customWidth="1"/>
    <col min="6154" max="6154" width="16.6640625" style="371" customWidth="1"/>
    <col min="6155" max="6155" width="17" style="371" customWidth="1"/>
    <col min="6156" max="6156" width="13" style="371" customWidth="1"/>
    <col min="6157" max="6157" width="14.33203125" style="371" customWidth="1"/>
    <col min="6158" max="6158" width="13.6640625" style="371" customWidth="1"/>
    <col min="6159" max="6159" width="13" style="371" customWidth="1"/>
    <col min="6160" max="6160" width="15" style="371" customWidth="1"/>
    <col min="6161" max="6161" width="13.5" style="371" customWidth="1"/>
    <col min="6162" max="6162" width="13" style="371" customWidth="1"/>
    <col min="6163" max="6163" width="16.1640625" style="371" customWidth="1"/>
    <col min="6164" max="6164" width="25.1640625" style="371" customWidth="1"/>
    <col min="6165" max="6165" width="11.33203125" style="371" customWidth="1"/>
    <col min="6166" max="6166" width="13.33203125" style="371" customWidth="1"/>
    <col min="6167" max="6167" width="12.83203125" style="371" customWidth="1"/>
    <col min="6168" max="6169" width="11.33203125" style="371" customWidth="1"/>
    <col min="6170" max="6170" width="15" style="371" customWidth="1"/>
    <col min="6171" max="6171" width="10.33203125" style="371" bestFit="1" customWidth="1"/>
    <col min="6172" max="6172" width="12.33203125" style="371" customWidth="1"/>
    <col min="6173" max="6173" width="11.5" style="371" bestFit="1" customWidth="1"/>
    <col min="6174" max="6174" width="13" style="371" customWidth="1"/>
    <col min="6175" max="6175" width="11.5" style="371" bestFit="1" customWidth="1"/>
    <col min="6176" max="6176" width="12.6640625" style="371" customWidth="1"/>
    <col min="6177" max="6177" width="14.1640625" style="371" bestFit="1" customWidth="1"/>
    <col min="6178" max="6178" width="14.1640625" style="371" customWidth="1"/>
    <col min="6179" max="6179" width="11.1640625" style="371" bestFit="1" customWidth="1"/>
    <col min="6180" max="6180" width="13" style="371" customWidth="1"/>
    <col min="6181" max="6181" width="13.6640625" style="371" bestFit="1" customWidth="1"/>
    <col min="6182" max="6182" width="13.6640625" style="371" customWidth="1"/>
    <col min="6183" max="6400" width="9.33203125" style="371"/>
    <col min="6401" max="6401" width="45.1640625" style="371" customWidth="1"/>
    <col min="6402" max="6402" width="14.33203125" style="371" customWidth="1"/>
    <col min="6403" max="6403" width="12.83203125" style="371" customWidth="1"/>
    <col min="6404" max="6404" width="15.1640625" style="371" customWidth="1"/>
    <col min="6405" max="6405" width="13.83203125" style="371" customWidth="1"/>
    <col min="6406" max="6406" width="13" style="371" customWidth="1"/>
    <col min="6407" max="6407" width="15.6640625" style="371" customWidth="1"/>
    <col min="6408" max="6408" width="15.1640625" style="371" customWidth="1"/>
    <col min="6409" max="6409" width="13" style="371" customWidth="1"/>
    <col min="6410" max="6410" width="16.6640625" style="371" customWidth="1"/>
    <col min="6411" max="6411" width="17" style="371" customWidth="1"/>
    <col min="6412" max="6412" width="13" style="371" customWidth="1"/>
    <col min="6413" max="6413" width="14.33203125" style="371" customWidth="1"/>
    <col min="6414" max="6414" width="13.6640625" style="371" customWidth="1"/>
    <col min="6415" max="6415" width="13" style="371" customWidth="1"/>
    <col min="6416" max="6416" width="15" style="371" customWidth="1"/>
    <col min="6417" max="6417" width="13.5" style="371" customWidth="1"/>
    <col min="6418" max="6418" width="13" style="371" customWidth="1"/>
    <col min="6419" max="6419" width="16.1640625" style="371" customWidth="1"/>
    <col min="6420" max="6420" width="25.1640625" style="371" customWidth="1"/>
    <col min="6421" max="6421" width="11.33203125" style="371" customWidth="1"/>
    <col min="6422" max="6422" width="13.33203125" style="371" customWidth="1"/>
    <col min="6423" max="6423" width="12.83203125" style="371" customWidth="1"/>
    <col min="6424" max="6425" width="11.33203125" style="371" customWidth="1"/>
    <col min="6426" max="6426" width="15" style="371" customWidth="1"/>
    <col min="6427" max="6427" width="10.33203125" style="371" bestFit="1" customWidth="1"/>
    <col min="6428" max="6428" width="12.33203125" style="371" customWidth="1"/>
    <col min="6429" max="6429" width="11.5" style="371" bestFit="1" customWidth="1"/>
    <col min="6430" max="6430" width="13" style="371" customWidth="1"/>
    <col min="6431" max="6431" width="11.5" style="371" bestFit="1" customWidth="1"/>
    <col min="6432" max="6432" width="12.6640625" style="371" customWidth="1"/>
    <col min="6433" max="6433" width="14.1640625" style="371" bestFit="1" customWidth="1"/>
    <col min="6434" max="6434" width="14.1640625" style="371" customWidth="1"/>
    <col min="6435" max="6435" width="11.1640625" style="371" bestFit="1" customWidth="1"/>
    <col min="6436" max="6436" width="13" style="371" customWidth="1"/>
    <col min="6437" max="6437" width="13.6640625" style="371" bestFit="1" customWidth="1"/>
    <col min="6438" max="6438" width="13.6640625" style="371" customWidth="1"/>
    <col min="6439" max="6656" width="9.33203125" style="371"/>
    <col min="6657" max="6657" width="45.1640625" style="371" customWidth="1"/>
    <col min="6658" max="6658" width="14.33203125" style="371" customWidth="1"/>
    <col min="6659" max="6659" width="12.83203125" style="371" customWidth="1"/>
    <col min="6660" max="6660" width="15.1640625" style="371" customWidth="1"/>
    <col min="6661" max="6661" width="13.83203125" style="371" customWidth="1"/>
    <col min="6662" max="6662" width="13" style="371" customWidth="1"/>
    <col min="6663" max="6663" width="15.6640625" style="371" customWidth="1"/>
    <col min="6664" max="6664" width="15.1640625" style="371" customWidth="1"/>
    <col min="6665" max="6665" width="13" style="371" customWidth="1"/>
    <col min="6666" max="6666" width="16.6640625" style="371" customWidth="1"/>
    <col min="6667" max="6667" width="17" style="371" customWidth="1"/>
    <col min="6668" max="6668" width="13" style="371" customWidth="1"/>
    <col min="6669" max="6669" width="14.33203125" style="371" customWidth="1"/>
    <col min="6670" max="6670" width="13.6640625" style="371" customWidth="1"/>
    <col min="6671" max="6671" width="13" style="371" customWidth="1"/>
    <col min="6672" max="6672" width="15" style="371" customWidth="1"/>
    <col min="6673" max="6673" width="13.5" style="371" customWidth="1"/>
    <col min="6674" max="6674" width="13" style="371" customWidth="1"/>
    <col min="6675" max="6675" width="16.1640625" style="371" customWidth="1"/>
    <col min="6676" max="6676" width="25.1640625" style="371" customWidth="1"/>
    <col min="6677" max="6677" width="11.33203125" style="371" customWidth="1"/>
    <col min="6678" max="6678" width="13.33203125" style="371" customWidth="1"/>
    <col min="6679" max="6679" width="12.83203125" style="371" customWidth="1"/>
    <col min="6680" max="6681" width="11.33203125" style="371" customWidth="1"/>
    <col min="6682" max="6682" width="15" style="371" customWidth="1"/>
    <col min="6683" max="6683" width="10.33203125" style="371" bestFit="1" customWidth="1"/>
    <col min="6684" max="6684" width="12.33203125" style="371" customWidth="1"/>
    <col min="6685" max="6685" width="11.5" style="371" bestFit="1" customWidth="1"/>
    <col min="6686" max="6686" width="13" style="371" customWidth="1"/>
    <col min="6687" max="6687" width="11.5" style="371" bestFit="1" customWidth="1"/>
    <col min="6688" max="6688" width="12.6640625" style="371" customWidth="1"/>
    <col min="6689" max="6689" width="14.1640625" style="371" bestFit="1" customWidth="1"/>
    <col min="6690" max="6690" width="14.1640625" style="371" customWidth="1"/>
    <col min="6691" max="6691" width="11.1640625" style="371" bestFit="1" customWidth="1"/>
    <col min="6692" max="6692" width="13" style="371" customWidth="1"/>
    <col min="6693" max="6693" width="13.6640625" style="371" bestFit="1" customWidth="1"/>
    <col min="6694" max="6694" width="13.6640625" style="371" customWidth="1"/>
    <col min="6695" max="6912" width="9.33203125" style="371"/>
    <col min="6913" max="6913" width="45.1640625" style="371" customWidth="1"/>
    <col min="6914" max="6914" width="14.33203125" style="371" customWidth="1"/>
    <col min="6915" max="6915" width="12.83203125" style="371" customWidth="1"/>
    <col min="6916" max="6916" width="15.1640625" style="371" customWidth="1"/>
    <col min="6917" max="6917" width="13.83203125" style="371" customWidth="1"/>
    <col min="6918" max="6918" width="13" style="371" customWidth="1"/>
    <col min="6919" max="6919" width="15.6640625" style="371" customWidth="1"/>
    <col min="6920" max="6920" width="15.1640625" style="371" customWidth="1"/>
    <col min="6921" max="6921" width="13" style="371" customWidth="1"/>
    <col min="6922" max="6922" width="16.6640625" style="371" customWidth="1"/>
    <col min="6923" max="6923" width="17" style="371" customWidth="1"/>
    <col min="6924" max="6924" width="13" style="371" customWidth="1"/>
    <col min="6925" max="6925" width="14.33203125" style="371" customWidth="1"/>
    <col min="6926" max="6926" width="13.6640625" style="371" customWidth="1"/>
    <col min="6927" max="6927" width="13" style="371" customWidth="1"/>
    <col min="6928" max="6928" width="15" style="371" customWidth="1"/>
    <col min="6929" max="6929" width="13.5" style="371" customWidth="1"/>
    <col min="6930" max="6930" width="13" style="371" customWidth="1"/>
    <col min="6931" max="6931" width="16.1640625" style="371" customWidth="1"/>
    <col min="6932" max="6932" width="25.1640625" style="371" customWidth="1"/>
    <col min="6933" max="6933" width="11.33203125" style="371" customWidth="1"/>
    <col min="6934" max="6934" width="13.33203125" style="371" customWidth="1"/>
    <col min="6935" max="6935" width="12.83203125" style="371" customWidth="1"/>
    <col min="6936" max="6937" width="11.33203125" style="371" customWidth="1"/>
    <col min="6938" max="6938" width="15" style="371" customWidth="1"/>
    <col min="6939" max="6939" width="10.33203125" style="371" bestFit="1" customWidth="1"/>
    <col min="6940" max="6940" width="12.33203125" style="371" customWidth="1"/>
    <col min="6941" max="6941" width="11.5" style="371" bestFit="1" customWidth="1"/>
    <col min="6942" max="6942" width="13" style="371" customWidth="1"/>
    <col min="6943" max="6943" width="11.5" style="371" bestFit="1" customWidth="1"/>
    <col min="6944" max="6944" width="12.6640625" style="371" customWidth="1"/>
    <col min="6945" max="6945" width="14.1640625" style="371" bestFit="1" customWidth="1"/>
    <col min="6946" max="6946" width="14.1640625" style="371" customWidth="1"/>
    <col min="6947" max="6947" width="11.1640625" style="371" bestFit="1" customWidth="1"/>
    <col min="6948" max="6948" width="13" style="371" customWidth="1"/>
    <col min="6949" max="6949" width="13.6640625" style="371" bestFit="1" customWidth="1"/>
    <col min="6950" max="6950" width="13.6640625" style="371" customWidth="1"/>
    <col min="6951" max="7168" width="9.33203125" style="371"/>
    <col min="7169" max="7169" width="45.1640625" style="371" customWidth="1"/>
    <col min="7170" max="7170" width="14.33203125" style="371" customWidth="1"/>
    <col min="7171" max="7171" width="12.83203125" style="371" customWidth="1"/>
    <col min="7172" max="7172" width="15.1640625" style="371" customWidth="1"/>
    <col min="7173" max="7173" width="13.83203125" style="371" customWidth="1"/>
    <col min="7174" max="7174" width="13" style="371" customWidth="1"/>
    <col min="7175" max="7175" width="15.6640625" style="371" customWidth="1"/>
    <col min="7176" max="7176" width="15.1640625" style="371" customWidth="1"/>
    <col min="7177" max="7177" width="13" style="371" customWidth="1"/>
    <col min="7178" max="7178" width="16.6640625" style="371" customWidth="1"/>
    <col min="7179" max="7179" width="17" style="371" customWidth="1"/>
    <col min="7180" max="7180" width="13" style="371" customWidth="1"/>
    <col min="7181" max="7181" width="14.33203125" style="371" customWidth="1"/>
    <col min="7182" max="7182" width="13.6640625" style="371" customWidth="1"/>
    <col min="7183" max="7183" width="13" style="371" customWidth="1"/>
    <col min="7184" max="7184" width="15" style="371" customWidth="1"/>
    <col min="7185" max="7185" width="13.5" style="371" customWidth="1"/>
    <col min="7186" max="7186" width="13" style="371" customWidth="1"/>
    <col min="7187" max="7187" width="16.1640625" style="371" customWidth="1"/>
    <col min="7188" max="7188" width="25.1640625" style="371" customWidth="1"/>
    <col min="7189" max="7189" width="11.33203125" style="371" customWidth="1"/>
    <col min="7190" max="7190" width="13.33203125" style="371" customWidth="1"/>
    <col min="7191" max="7191" width="12.83203125" style="371" customWidth="1"/>
    <col min="7192" max="7193" width="11.33203125" style="371" customWidth="1"/>
    <col min="7194" max="7194" width="15" style="371" customWidth="1"/>
    <col min="7195" max="7195" width="10.33203125" style="371" bestFit="1" customWidth="1"/>
    <col min="7196" max="7196" width="12.33203125" style="371" customWidth="1"/>
    <col min="7197" max="7197" width="11.5" style="371" bestFit="1" customWidth="1"/>
    <col min="7198" max="7198" width="13" style="371" customWidth="1"/>
    <col min="7199" max="7199" width="11.5" style="371" bestFit="1" customWidth="1"/>
    <col min="7200" max="7200" width="12.6640625" style="371" customWidth="1"/>
    <col min="7201" max="7201" width="14.1640625" style="371" bestFit="1" customWidth="1"/>
    <col min="7202" max="7202" width="14.1640625" style="371" customWidth="1"/>
    <col min="7203" max="7203" width="11.1640625" style="371" bestFit="1" customWidth="1"/>
    <col min="7204" max="7204" width="13" style="371" customWidth="1"/>
    <col min="7205" max="7205" width="13.6640625" style="371" bestFit="1" customWidth="1"/>
    <col min="7206" max="7206" width="13.6640625" style="371" customWidth="1"/>
    <col min="7207" max="7424" width="9.33203125" style="371"/>
    <col min="7425" max="7425" width="45.1640625" style="371" customWidth="1"/>
    <col min="7426" max="7426" width="14.33203125" style="371" customWidth="1"/>
    <col min="7427" max="7427" width="12.83203125" style="371" customWidth="1"/>
    <col min="7428" max="7428" width="15.1640625" style="371" customWidth="1"/>
    <col min="7429" max="7429" width="13.83203125" style="371" customWidth="1"/>
    <col min="7430" max="7430" width="13" style="371" customWidth="1"/>
    <col min="7431" max="7431" width="15.6640625" style="371" customWidth="1"/>
    <col min="7432" max="7432" width="15.1640625" style="371" customWidth="1"/>
    <col min="7433" max="7433" width="13" style="371" customWidth="1"/>
    <col min="7434" max="7434" width="16.6640625" style="371" customWidth="1"/>
    <col min="7435" max="7435" width="17" style="371" customWidth="1"/>
    <col min="7436" max="7436" width="13" style="371" customWidth="1"/>
    <col min="7437" max="7437" width="14.33203125" style="371" customWidth="1"/>
    <col min="7438" max="7438" width="13.6640625" style="371" customWidth="1"/>
    <col min="7439" max="7439" width="13" style="371" customWidth="1"/>
    <col min="7440" max="7440" width="15" style="371" customWidth="1"/>
    <col min="7441" max="7441" width="13.5" style="371" customWidth="1"/>
    <col min="7442" max="7442" width="13" style="371" customWidth="1"/>
    <col min="7443" max="7443" width="16.1640625" style="371" customWidth="1"/>
    <col min="7444" max="7444" width="25.1640625" style="371" customWidth="1"/>
    <col min="7445" max="7445" width="11.33203125" style="371" customWidth="1"/>
    <col min="7446" max="7446" width="13.33203125" style="371" customWidth="1"/>
    <col min="7447" max="7447" width="12.83203125" style="371" customWidth="1"/>
    <col min="7448" max="7449" width="11.33203125" style="371" customWidth="1"/>
    <col min="7450" max="7450" width="15" style="371" customWidth="1"/>
    <col min="7451" max="7451" width="10.33203125" style="371" bestFit="1" customWidth="1"/>
    <col min="7452" max="7452" width="12.33203125" style="371" customWidth="1"/>
    <col min="7453" max="7453" width="11.5" style="371" bestFit="1" customWidth="1"/>
    <col min="7454" max="7454" width="13" style="371" customWidth="1"/>
    <col min="7455" max="7455" width="11.5" style="371" bestFit="1" customWidth="1"/>
    <col min="7456" max="7456" width="12.6640625" style="371" customWidth="1"/>
    <col min="7457" max="7457" width="14.1640625" style="371" bestFit="1" customWidth="1"/>
    <col min="7458" max="7458" width="14.1640625" style="371" customWidth="1"/>
    <col min="7459" max="7459" width="11.1640625" style="371" bestFit="1" customWidth="1"/>
    <col min="7460" max="7460" width="13" style="371" customWidth="1"/>
    <col min="7461" max="7461" width="13.6640625" style="371" bestFit="1" customWidth="1"/>
    <col min="7462" max="7462" width="13.6640625" style="371" customWidth="1"/>
    <col min="7463" max="7680" width="9.33203125" style="371"/>
    <col min="7681" max="7681" width="45.1640625" style="371" customWidth="1"/>
    <col min="7682" max="7682" width="14.33203125" style="371" customWidth="1"/>
    <col min="7683" max="7683" width="12.83203125" style="371" customWidth="1"/>
    <col min="7684" max="7684" width="15.1640625" style="371" customWidth="1"/>
    <col min="7685" max="7685" width="13.83203125" style="371" customWidth="1"/>
    <col min="7686" max="7686" width="13" style="371" customWidth="1"/>
    <col min="7687" max="7687" width="15.6640625" style="371" customWidth="1"/>
    <col min="7688" max="7688" width="15.1640625" style="371" customWidth="1"/>
    <col min="7689" max="7689" width="13" style="371" customWidth="1"/>
    <col min="7690" max="7690" width="16.6640625" style="371" customWidth="1"/>
    <col min="7691" max="7691" width="17" style="371" customWidth="1"/>
    <col min="7692" max="7692" width="13" style="371" customWidth="1"/>
    <col min="7693" max="7693" width="14.33203125" style="371" customWidth="1"/>
    <col min="7694" max="7694" width="13.6640625" style="371" customWidth="1"/>
    <col min="7695" max="7695" width="13" style="371" customWidth="1"/>
    <col min="7696" max="7696" width="15" style="371" customWidth="1"/>
    <col min="7697" max="7697" width="13.5" style="371" customWidth="1"/>
    <col min="7698" max="7698" width="13" style="371" customWidth="1"/>
    <col min="7699" max="7699" width="16.1640625" style="371" customWidth="1"/>
    <col min="7700" max="7700" width="25.1640625" style="371" customWidth="1"/>
    <col min="7701" max="7701" width="11.33203125" style="371" customWidth="1"/>
    <col min="7702" max="7702" width="13.33203125" style="371" customWidth="1"/>
    <col min="7703" max="7703" width="12.83203125" style="371" customWidth="1"/>
    <col min="7704" max="7705" width="11.33203125" style="371" customWidth="1"/>
    <col min="7706" max="7706" width="15" style="371" customWidth="1"/>
    <col min="7707" max="7707" width="10.33203125" style="371" bestFit="1" customWidth="1"/>
    <col min="7708" max="7708" width="12.33203125" style="371" customWidth="1"/>
    <col min="7709" max="7709" width="11.5" style="371" bestFit="1" customWidth="1"/>
    <col min="7710" max="7710" width="13" style="371" customWidth="1"/>
    <col min="7711" max="7711" width="11.5" style="371" bestFit="1" customWidth="1"/>
    <col min="7712" max="7712" width="12.6640625" style="371" customWidth="1"/>
    <col min="7713" max="7713" width="14.1640625" style="371" bestFit="1" customWidth="1"/>
    <col min="7714" max="7714" width="14.1640625" style="371" customWidth="1"/>
    <col min="7715" max="7715" width="11.1640625" style="371" bestFit="1" customWidth="1"/>
    <col min="7716" max="7716" width="13" style="371" customWidth="1"/>
    <col min="7717" max="7717" width="13.6640625" style="371" bestFit="1" customWidth="1"/>
    <col min="7718" max="7718" width="13.6640625" style="371" customWidth="1"/>
    <col min="7719" max="7936" width="9.33203125" style="371"/>
    <col min="7937" max="7937" width="45.1640625" style="371" customWidth="1"/>
    <col min="7938" max="7938" width="14.33203125" style="371" customWidth="1"/>
    <col min="7939" max="7939" width="12.83203125" style="371" customWidth="1"/>
    <col min="7940" max="7940" width="15.1640625" style="371" customWidth="1"/>
    <col min="7941" max="7941" width="13.83203125" style="371" customWidth="1"/>
    <col min="7942" max="7942" width="13" style="371" customWidth="1"/>
    <col min="7943" max="7943" width="15.6640625" style="371" customWidth="1"/>
    <col min="7944" max="7944" width="15.1640625" style="371" customWidth="1"/>
    <col min="7945" max="7945" width="13" style="371" customWidth="1"/>
    <col min="7946" max="7946" width="16.6640625" style="371" customWidth="1"/>
    <col min="7947" max="7947" width="17" style="371" customWidth="1"/>
    <col min="7948" max="7948" width="13" style="371" customWidth="1"/>
    <col min="7949" max="7949" width="14.33203125" style="371" customWidth="1"/>
    <col min="7950" max="7950" width="13.6640625" style="371" customWidth="1"/>
    <col min="7951" max="7951" width="13" style="371" customWidth="1"/>
    <col min="7952" max="7952" width="15" style="371" customWidth="1"/>
    <col min="7953" max="7953" width="13.5" style="371" customWidth="1"/>
    <col min="7954" max="7954" width="13" style="371" customWidth="1"/>
    <col min="7955" max="7955" width="16.1640625" style="371" customWidth="1"/>
    <col min="7956" max="7956" width="25.1640625" style="371" customWidth="1"/>
    <col min="7957" max="7957" width="11.33203125" style="371" customWidth="1"/>
    <col min="7958" max="7958" width="13.33203125" style="371" customWidth="1"/>
    <col min="7959" max="7959" width="12.83203125" style="371" customWidth="1"/>
    <col min="7960" max="7961" width="11.33203125" style="371" customWidth="1"/>
    <col min="7962" max="7962" width="15" style="371" customWidth="1"/>
    <col min="7963" max="7963" width="10.33203125" style="371" bestFit="1" customWidth="1"/>
    <col min="7964" max="7964" width="12.33203125" style="371" customWidth="1"/>
    <col min="7965" max="7965" width="11.5" style="371" bestFit="1" customWidth="1"/>
    <col min="7966" max="7966" width="13" style="371" customWidth="1"/>
    <col min="7967" max="7967" width="11.5" style="371" bestFit="1" customWidth="1"/>
    <col min="7968" max="7968" width="12.6640625" style="371" customWidth="1"/>
    <col min="7969" max="7969" width="14.1640625" style="371" bestFit="1" customWidth="1"/>
    <col min="7970" max="7970" width="14.1640625" style="371" customWidth="1"/>
    <col min="7971" max="7971" width="11.1640625" style="371" bestFit="1" customWidth="1"/>
    <col min="7972" max="7972" width="13" style="371" customWidth="1"/>
    <col min="7973" max="7973" width="13.6640625" style="371" bestFit="1" customWidth="1"/>
    <col min="7974" max="7974" width="13.6640625" style="371" customWidth="1"/>
    <col min="7975" max="8192" width="9.33203125" style="371"/>
    <col min="8193" max="8193" width="45.1640625" style="371" customWidth="1"/>
    <col min="8194" max="8194" width="14.33203125" style="371" customWidth="1"/>
    <col min="8195" max="8195" width="12.83203125" style="371" customWidth="1"/>
    <col min="8196" max="8196" width="15.1640625" style="371" customWidth="1"/>
    <col min="8197" max="8197" width="13.83203125" style="371" customWidth="1"/>
    <col min="8198" max="8198" width="13" style="371" customWidth="1"/>
    <col min="8199" max="8199" width="15.6640625" style="371" customWidth="1"/>
    <col min="8200" max="8200" width="15.1640625" style="371" customWidth="1"/>
    <col min="8201" max="8201" width="13" style="371" customWidth="1"/>
    <col min="8202" max="8202" width="16.6640625" style="371" customWidth="1"/>
    <col min="8203" max="8203" width="17" style="371" customWidth="1"/>
    <col min="8204" max="8204" width="13" style="371" customWidth="1"/>
    <col min="8205" max="8205" width="14.33203125" style="371" customWidth="1"/>
    <col min="8206" max="8206" width="13.6640625" style="371" customWidth="1"/>
    <col min="8207" max="8207" width="13" style="371" customWidth="1"/>
    <col min="8208" max="8208" width="15" style="371" customWidth="1"/>
    <col min="8209" max="8209" width="13.5" style="371" customWidth="1"/>
    <col min="8210" max="8210" width="13" style="371" customWidth="1"/>
    <col min="8211" max="8211" width="16.1640625" style="371" customWidth="1"/>
    <col min="8212" max="8212" width="25.1640625" style="371" customWidth="1"/>
    <col min="8213" max="8213" width="11.33203125" style="371" customWidth="1"/>
    <col min="8214" max="8214" width="13.33203125" style="371" customWidth="1"/>
    <col min="8215" max="8215" width="12.83203125" style="371" customWidth="1"/>
    <col min="8216" max="8217" width="11.33203125" style="371" customWidth="1"/>
    <col min="8218" max="8218" width="15" style="371" customWidth="1"/>
    <col min="8219" max="8219" width="10.33203125" style="371" bestFit="1" customWidth="1"/>
    <col min="8220" max="8220" width="12.33203125" style="371" customWidth="1"/>
    <col min="8221" max="8221" width="11.5" style="371" bestFit="1" customWidth="1"/>
    <col min="8222" max="8222" width="13" style="371" customWidth="1"/>
    <col min="8223" max="8223" width="11.5" style="371" bestFit="1" customWidth="1"/>
    <col min="8224" max="8224" width="12.6640625" style="371" customWidth="1"/>
    <col min="8225" max="8225" width="14.1640625" style="371" bestFit="1" customWidth="1"/>
    <col min="8226" max="8226" width="14.1640625" style="371" customWidth="1"/>
    <col min="8227" max="8227" width="11.1640625" style="371" bestFit="1" customWidth="1"/>
    <col min="8228" max="8228" width="13" style="371" customWidth="1"/>
    <col min="8229" max="8229" width="13.6640625" style="371" bestFit="1" customWidth="1"/>
    <col min="8230" max="8230" width="13.6640625" style="371" customWidth="1"/>
    <col min="8231" max="8448" width="9.33203125" style="371"/>
    <col min="8449" max="8449" width="45.1640625" style="371" customWidth="1"/>
    <col min="8450" max="8450" width="14.33203125" style="371" customWidth="1"/>
    <col min="8451" max="8451" width="12.83203125" style="371" customWidth="1"/>
    <col min="8452" max="8452" width="15.1640625" style="371" customWidth="1"/>
    <col min="8453" max="8453" width="13.83203125" style="371" customWidth="1"/>
    <col min="8454" max="8454" width="13" style="371" customWidth="1"/>
    <col min="8455" max="8455" width="15.6640625" style="371" customWidth="1"/>
    <col min="8456" max="8456" width="15.1640625" style="371" customWidth="1"/>
    <col min="8457" max="8457" width="13" style="371" customWidth="1"/>
    <col min="8458" max="8458" width="16.6640625" style="371" customWidth="1"/>
    <col min="8459" max="8459" width="17" style="371" customWidth="1"/>
    <col min="8460" max="8460" width="13" style="371" customWidth="1"/>
    <col min="8461" max="8461" width="14.33203125" style="371" customWidth="1"/>
    <col min="8462" max="8462" width="13.6640625" style="371" customWidth="1"/>
    <col min="8463" max="8463" width="13" style="371" customWidth="1"/>
    <col min="8464" max="8464" width="15" style="371" customWidth="1"/>
    <col min="8465" max="8465" width="13.5" style="371" customWidth="1"/>
    <col min="8466" max="8466" width="13" style="371" customWidth="1"/>
    <col min="8467" max="8467" width="16.1640625" style="371" customWidth="1"/>
    <col min="8468" max="8468" width="25.1640625" style="371" customWidth="1"/>
    <col min="8469" max="8469" width="11.33203125" style="371" customWidth="1"/>
    <col min="8470" max="8470" width="13.33203125" style="371" customWidth="1"/>
    <col min="8471" max="8471" width="12.83203125" style="371" customWidth="1"/>
    <col min="8472" max="8473" width="11.33203125" style="371" customWidth="1"/>
    <col min="8474" max="8474" width="15" style="371" customWidth="1"/>
    <col min="8475" max="8475" width="10.33203125" style="371" bestFit="1" customWidth="1"/>
    <col min="8476" max="8476" width="12.33203125" style="371" customWidth="1"/>
    <col min="8477" max="8477" width="11.5" style="371" bestFit="1" customWidth="1"/>
    <col min="8478" max="8478" width="13" style="371" customWidth="1"/>
    <col min="8479" max="8479" width="11.5" style="371" bestFit="1" customWidth="1"/>
    <col min="8480" max="8480" width="12.6640625" style="371" customWidth="1"/>
    <col min="8481" max="8481" width="14.1640625" style="371" bestFit="1" customWidth="1"/>
    <col min="8482" max="8482" width="14.1640625" style="371" customWidth="1"/>
    <col min="8483" max="8483" width="11.1640625" style="371" bestFit="1" customWidth="1"/>
    <col min="8484" max="8484" width="13" style="371" customWidth="1"/>
    <col min="8485" max="8485" width="13.6640625" style="371" bestFit="1" customWidth="1"/>
    <col min="8486" max="8486" width="13.6640625" style="371" customWidth="1"/>
    <col min="8487" max="8704" width="9.33203125" style="371"/>
    <col min="8705" max="8705" width="45.1640625" style="371" customWidth="1"/>
    <col min="8706" max="8706" width="14.33203125" style="371" customWidth="1"/>
    <col min="8707" max="8707" width="12.83203125" style="371" customWidth="1"/>
    <col min="8708" max="8708" width="15.1640625" style="371" customWidth="1"/>
    <col min="8709" max="8709" width="13.83203125" style="371" customWidth="1"/>
    <col min="8710" max="8710" width="13" style="371" customWidth="1"/>
    <col min="8711" max="8711" width="15.6640625" style="371" customWidth="1"/>
    <col min="8712" max="8712" width="15.1640625" style="371" customWidth="1"/>
    <col min="8713" max="8713" width="13" style="371" customWidth="1"/>
    <col min="8714" max="8714" width="16.6640625" style="371" customWidth="1"/>
    <col min="8715" max="8715" width="17" style="371" customWidth="1"/>
    <col min="8716" max="8716" width="13" style="371" customWidth="1"/>
    <col min="8717" max="8717" width="14.33203125" style="371" customWidth="1"/>
    <col min="8718" max="8718" width="13.6640625" style="371" customWidth="1"/>
    <col min="8719" max="8719" width="13" style="371" customWidth="1"/>
    <col min="8720" max="8720" width="15" style="371" customWidth="1"/>
    <col min="8721" max="8721" width="13.5" style="371" customWidth="1"/>
    <col min="8722" max="8722" width="13" style="371" customWidth="1"/>
    <col min="8723" max="8723" width="16.1640625" style="371" customWidth="1"/>
    <col min="8724" max="8724" width="25.1640625" style="371" customWidth="1"/>
    <col min="8725" max="8725" width="11.33203125" style="371" customWidth="1"/>
    <col min="8726" max="8726" width="13.33203125" style="371" customWidth="1"/>
    <col min="8727" max="8727" width="12.83203125" style="371" customWidth="1"/>
    <col min="8728" max="8729" width="11.33203125" style="371" customWidth="1"/>
    <col min="8730" max="8730" width="15" style="371" customWidth="1"/>
    <col min="8731" max="8731" width="10.33203125" style="371" bestFit="1" customWidth="1"/>
    <col min="8732" max="8732" width="12.33203125" style="371" customWidth="1"/>
    <col min="8733" max="8733" width="11.5" style="371" bestFit="1" customWidth="1"/>
    <col min="8734" max="8734" width="13" style="371" customWidth="1"/>
    <col min="8735" max="8735" width="11.5" style="371" bestFit="1" customWidth="1"/>
    <col min="8736" max="8736" width="12.6640625" style="371" customWidth="1"/>
    <col min="8737" max="8737" width="14.1640625" style="371" bestFit="1" customWidth="1"/>
    <col min="8738" max="8738" width="14.1640625" style="371" customWidth="1"/>
    <col min="8739" max="8739" width="11.1640625" style="371" bestFit="1" customWidth="1"/>
    <col min="8740" max="8740" width="13" style="371" customWidth="1"/>
    <col min="8741" max="8741" width="13.6640625" style="371" bestFit="1" customWidth="1"/>
    <col min="8742" max="8742" width="13.6640625" style="371" customWidth="1"/>
    <col min="8743" max="8960" width="9.33203125" style="371"/>
    <col min="8961" max="8961" width="45.1640625" style="371" customWidth="1"/>
    <col min="8962" max="8962" width="14.33203125" style="371" customWidth="1"/>
    <col min="8963" max="8963" width="12.83203125" style="371" customWidth="1"/>
    <col min="8964" max="8964" width="15.1640625" style="371" customWidth="1"/>
    <col min="8965" max="8965" width="13.83203125" style="371" customWidth="1"/>
    <col min="8966" max="8966" width="13" style="371" customWidth="1"/>
    <col min="8967" max="8967" width="15.6640625" style="371" customWidth="1"/>
    <col min="8968" max="8968" width="15.1640625" style="371" customWidth="1"/>
    <col min="8969" max="8969" width="13" style="371" customWidth="1"/>
    <col min="8970" max="8970" width="16.6640625" style="371" customWidth="1"/>
    <col min="8971" max="8971" width="17" style="371" customWidth="1"/>
    <col min="8972" max="8972" width="13" style="371" customWidth="1"/>
    <col min="8973" max="8973" width="14.33203125" style="371" customWidth="1"/>
    <col min="8974" max="8974" width="13.6640625" style="371" customWidth="1"/>
    <col min="8975" max="8975" width="13" style="371" customWidth="1"/>
    <col min="8976" max="8976" width="15" style="371" customWidth="1"/>
    <col min="8977" max="8977" width="13.5" style="371" customWidth="1"/>
    <col min="8978" max="8978" width="13" style="371" customWidth="1"/>
    <col min="8979" max="8979" width="16.1640625" style="371" customWidth="1"/>
    <col min="8980" max="8980" width="25.1640625" style="371" customWidth="1"/>
    <col min="8981" max="8981" width="11.33203125" style="371" customWidth="1"/>
    <col min="8982" max="8982" width="13.33203125" style="371" customWidth="1"/>
    <col min="8983" max="8983" width="12.83203125" style="371" customWidth="1"/>
    <col min="8984" max="8985" width="11.33203125" style="371" customWidth="1"/>
    <col min="8986" max="8986" width="15" style="371" customWidth="1"/>
    <col min="8987" max="8987" width="10.33203125" style="371" bestFit="1" customWidth="1"/>
    <col min="8988" max="8988" width="12.33203125" style="371" customWidth="1"/>
    <col min="8989" max="8989" width="11.5" style="371" bestFit="1" customWidth="1"/>
    <col min="8990" max="8990" width="13" style="371" customWidth="1"/>
    <col min="8991" max="8991" width="11.5" style="371" bestFit="1" customWidth="1"/>
    <col min="8992" max="8992" width="12.6640625" style="371" customWidth="1"/>
    <col min="8993" max="8993" width="14.1640625" style="371" bestFit="1" customWidth="1"/>
    <col min="8994" max="8994" width="14.1640625" style="371" customWidth="1"/>
    <col min="8995" max="8995" width="11.1640625" style="371" bestFit="1" customWidth="1"/>
    <col min="8996" max="8996" width="13" style="371" customWidth="1"/>
    <col min="8997" max="8997" width="13.6640625" style="371" bestFit="1" customWidth="1"/>
    <col min="8998" max="8998" width="13.6640625" style="371" customWidth="1"/>
    <col min="8999" max="9216" width="9.33203125" style="371"/>
    <col min="9217" max="9217" width="45.1640625" style="371" customWidth="1"/>
    <col min="9218" max="9218" width="14.33203125" style="371" customWidth="1"/>
    <col min="9219" max="9219" width="12.83203125" style="371" customWidth="1"/>
    <col min="9220" max="9220" width="15.1640625" style="371" customWidth="1"/>
    <col min="9221" max="9221" width="13.83203125" style="371" customWidth="1"/>
    <col min="9222" max="9222" width="13" style="371" customWidth="1"/>
    <col min="9223" max="9223" width="15.6640625" style="371" customWidth="1"/>
    <col min="9224" max="9224" width="15.1640625" style="371" customWidth="1"/>
    <col min="9225" max="9225" width="13" style="371" customWidth="1"/>
    <col min="9226" max="9226" width="16.6640625" style="371" customWidth="1"/>
    <col min="9227" max="9227" width="17" style="371" customWidth="1"/>
    <col min="9228" max="9228" width="13" style="371" customWidth="1"/>
    <col min="9229" max="9229" width="14.33203125" style="371" customWidth="1"/>
    <col min="9230" max="9230" width="13.6640625" style="371" customWidth="1"/>
    <col min="9231" max="9231" width="13" style="371" customWidth="1"/>
    <col min="9232" max="9232" width="15" style="371" customWidth="1"/>
    <col min="9233" max="9233" width="13.5" style="371" customWidth="1"/>
    <col min="9234" max="9234" width="13" style="371" customWidth="1"/>
    <col min="9235" max="9235" width="16.1640625" style="371" customWidth="1"/>
    <col min="9236" max="9236" width="25.1640625" style="371" customWidth="1"/>
    <col min="9237" max="9237" width="11.33203125" style="371" customWidth="1"/>
    <col min="9238" max="9238" width="13.33203125" style="371" customWidth="1"/>
    <col min="9239" max="9239" width="12.83203125" style="371" customWidth="1"/>
    <col min="9240" max="9241" width="11.33203125" style="371" customWidth="1"/>
    <col min="9242" max="9242" width="15" style="371" customWidth="1"/>
    <col min="9243" max="9243" width="10.33203125" style="371" bestFit="1" customWidth="1"/>
    <col min="9244" max="9244" width="12.33203125" style="371" customWidth="1"/>
    <col min="9245" max="9245" width="11.5" style="371" bestFit="1" customWidth="1"/>
    <col min="9246" max="9246" width="13" style="371" customWidth="1"/>
    <col min="9247" max="9247" width="11.5" style="371" bestFit="1" customWidth="1"/>
    <col min="9248" max="9248" width="12.6640625" style="371" customWidth="1"/>
    <col min="9249" max="9249" width="14.1640625" style="371" bestFit="1" customWidth="1"/>
    <col min="9250" max="9250" width="14.1640625" style="371" customWidth="1"/>
    <col min="9251" max="9251" width="11.1640625" style="371" bestFit="1" customWidth="1"/>
    <col min="9252" max="9252" width="13" style="371" customWidth="1"/>
    <col min="9253" max="9253" width="13.6640625" style="371" bestFit="1" customWidth="1"/>
    <col min="9254" max="9254" width="13.6640625" style="371" customWidth="1"/>
    <col min="9255" max="9472" width="9.33203125" style="371"/>
    <col min="9473" max="9473" width="45.1640625" style="371" customWidth="1"/>
    <col min="9474" max="9474" width="14.33203125" style="371" customWidth="1"/>
    <col min="9475" max="9475" width="12.83203125" style="371" customWidth="1"/>
    <col min="9476" max="9476" width="15.1640625" style="371" customWidth="1"/>
    <col min="9477" max="9477" width="13.83203125" style="371" customWidth="1"/>
    <col min="9478" max="9478" width="13" style="371" customWidth="1"/>
    <col min="9479" max="9479" width="15.6640625" style="371" customWidth="1"/>
    <col min="9480" max="9480" width="15.1640625" style="371" customWidth="1"/>
    <col min="9481" max="9481" width="13" style="371" customWidth="1"/>
    <col min="9482" max="9482" width="16.6640625" style="371" customWidth="1"/>
    <col min="9483" max="9483" width="17" style="371" customWidth="1"/>
    <col min="9484" max="9484" width="13" style="371" customWidth="1"/>
    <col min="9485" max="9485" width="14.33203125" style="371" customWidth="1"/>
    <col min="9486" max="9486" width="13.6640625" style="371" customWidth="1"/>
    <col min="9487" max="9487" width="13" style="371" customWidth="1"/>
    <col min="9488" max="9488" width="15" style="371" customWidth="1"/>
    <col min="9489" max="9489" width="13.5" style="371" customWidth="1"/>
    <col min="9490" max="9490" width="13" style="371" customWidth="1"/>
    <col min="9491" max="9491" width="16.1640625" style="371" customWidth="1"/>
    <col min="9492" max="9492" width="25.1640625" style="371" customWidth="1"/>
    <col min="9493" max="9493" width="11.33203125" style="371" customWidth="1"/>
    <col min="9494" max="9494" width="13.33203125" style="371" customWidth="1"/>
    <col min="9495" max="9495" width="12.83203125" style="371" customWidth="1"/>
    <col min="9496" max="9497" width="11.33203125" style="371" customWidth="1"/>
    <col min="9498" max="9498" width="15" style="371" customWidth="1"/>
    <col min="9499" max="9499" width="10.33203125" style="371" bestFit="1" customWidth="1"/>
    <col min="9500" max="9500" width="12.33203125" style="371" customWidth="1"/>
    <col min="9501" max="9501" width="11.5" style="371" bestFit="1" customWidth="1"/>
    <col min="9502" max="9502" width="13" style="371" customWidth="1"/>
    <col min="9503" max="9503" width="11.5" style="371" bestFit="1" customWidth="1"/>
    <col min="9504" max="9504" width="12.6640625" style="371" customWidth="1"/>
    <col min="9505" max="9505" width="14.1640625" style="371" bestFit="1" customWidth="1"/>
    <col min="9506" max="9506" width="14.1640625" style="371" customWidth="1"/>
    <col min="9507" max="9507" width="11.1640625" style="371" bestFit="1" customWidth="1"/>
    <col min="9508" max="9508" width="13" style="371" customWidth="1"/>
    <col min="9509" max="9509" width="13.6640625" style="371" bestFit="1" customWidth="1"/>
    <col min="9510" max="9510" width="13.6640625" style="371" customWidth="1"/>
    <col min="9511" max="9728" width="9.33203125" style="371"/>
    <col min="9729" max="9729" width="45.1640625" style="371" customWidth="1"/>
    <col min="9730" max="9730" width="14.33203125" style="371" customWidth="1"/>
    <col min="9731" max="9731" width="12.83203125" style="371" customWidth="1"/>
    <col min="9732" max="9732" width="15.1640625" style="371" customWidth="1"/>
    <col min="9733" max="9733" width="13.83203125" style="371" customWidth="1"/>
    <col min="9734" max="9734" width="13" style="371" customWidth="1"/>
    <col min="9735" max="9735" width="15.6640625" style="371" customWidth="1"/>
    <col min="9736" max="9736" width="15.1640625" style="371" customWidth="1"/>
    <col min="9737" max="9737" width="13" style="371" customWidth="1"/>
    <col min="9738" max="9738" width="16.6640625" style="371" customWidth="1"/>
    <col min="9739" max="9739" width="17" style="371" customWidth="1"/>
    <col min="9740" max="9740" width="13" style="371" customWidth="1"/>
    <col min="9741" max="9741" width="14.33203125" style="371" customWidth="1"/>
    <col min="9742" max="9742" width="13.6640625" style="371" customWidth="1"/>
    <col min="9743" max="9743" width="13" style="371" customWidth="1"/>
    <col min="9744" max="9744" width="15" style="371" customWidth="1"/>
    <col min="9745" max="9745" width="13.5" style="371" customWidth="1"/>
    <col min="9746" max="9746" width="13" style="371" customWidth="1"/>
    <col min="9747" max="9747" width="16.1640625" style="371" customWidth="1"/>
    <col min="9748" max="9748" width="25.1640625" style="371" customWidth="1"/>
    <col min="9749" max="9749" width="11.33203125" style="371" customWidth="1"/>
    <col min="9750" max="9750" width="13.33203125" style="371" customWidth="1"/>
    <col min="9751" max="9751" width="12.83203125" style="371" customWidth="1"/>
    <col min="9752" max="9753" width="11.33203125" style="371" customWidth="1"/>
    <col min="9754" max="9754" width="15" style="371" customWidth="1"/>
    <col min="9755" max="9755" width="10.33203125" style="371" bestFit="1" customWidth="1"/>
    <col min="9756" max="9756" width="12.33203125" style="371" customWidth="1"/>
    <col min="9757" max="9757" width="11.5" style="371" bestFit="1" customWidth="1"/>
    <col min="9758" max="9758" width="13" style="371" customWidth="1"/>
    <col min="9759" max="9759" width="11.5" style="371" bestFit="1" customWidth="1"/>
    <col min="9760" max="9760" width="12.6640625" style="371" customWidth="1"/>
    <col min="9761" max="9761" width="14.1640625" style="371" bestFit="1" customWidth="1"/>
    <col min="9762" max="9762" width="14.1640625" style="371" customWidth="1"/>
    <col min="9763" max="9763" width="11.1640625" style="371" bestFit="1" customWidth="1"/>
    <col min="9764" max="9764" width="13" style="371" customWidth="1"/>
    <col min="9765" max="9765" width="13.6640625" style="371" bestFit="1" customWidth="1"/>
    <col min="9766" max="9766" width="13.6640625" style="371" customWidth="1"/>
    <col min="9767" max="9984" width="9.33203125" style="371"/>
    <col min="9985" max="9985" width="45.1640625" style="371" customWidth="1"/>
    <col min="9986" max="9986" width="14.33203125" style="371" customWidth="1"/>
    <col min="9987" max="9987" width="12.83203125" style="371" customWidth="1"/>
    <col min="9988" max="9988" width="15.1640625" style="371" customWidth="1"/>
    <col min="9989" max="9989" width="13.83203125" style="371" customWidth="1"/>
    <col min="9990" max="9990" width="13" style="371" customWidth="1"/>
    <col min="9991" max="9991" width="15.6640625" style="371" customWidth="1"/>
    <col min="9992" max="9992" width="15.1640625" style="371" customWidth="1"/>
    <col min="9993" max="9993" width="13" style="371" customWidth="1"/>
    <col min="9994" max="9994" width="16.6640625" style="371" customWidth="1"/>
    <col min="9995" max="9995" width="17" style="371" customWidth="1"/>
    <col min="9996" max="9996" width="13" style="371" customWidth="1"/>
    <col min="9997" max="9997" width="14.33203125" style="371" customWidth="1"/>
    <col min="9998" max="9998" width="13.6640625" style="371" customWidth="1"/>
    <col min="9999" max="9999" width="13" style="371" customWidth="1"/>
    <col min="10000" max="10000" width="15" style="371" customWidth="1"/>
    <col min="10001" max="10001" width="13.5" style="371" customWidth="1"/>
    <col min="10002" max="10002" width="13" style="371" customWidth="1"/>
    <col min="10003" max="10003" width="16.1640625" style="371" customWidth="1"/>
    <col min="10004" max="10004" width="25.1640625" style="371" customWidth="1"/>
    <col min="10005" max="10005" width="11.33203125" style="371" customWidth="1"/>
    <col min="10006" max="10006" width="13.33203125" style="371" customWidth="1"/>
    <col min="10007" max="10007" width="12.83203125" style="371" customWidth="1"/>
    <col min="10008" max="10009" width="11.33203125" style="371" customWidth="1"/>
    <col min="10010" max="10010" width="15" style="371" customWidth="1"/>
    <col min="10011" max="10011" width="10.33203125" style="371" bestFit="1" customWidth="1"/>
    <col min="10012" max="10012" width="12.33203125" style="371" customWidth="1"/>
    <col min="10013" max="10013" width="11.5" style="371" bestFit="1" customWidth="1"/>
    <col min="10014" max="10014" width="13" style="371" customWidth="1"/>
    <col min="10015" max="10015" width="11.5" style="371" bestFit="1" customWidth="1"/>
    <col min="10016" max="10016" width="12.6640625" style="371" customWidth="1"/>
    <col min="10017" max="10017" width="14.1640625" style="371" bestFit="1" customWidth="1"/>
    <col min="10018" max="10018" width="14.1640625" style="371" customWidth="1"/>
    <col min="10019" max="10019" width="11.1640625" style="371" bestFit="1" customWidth="1"/>
    <col min="10020" max="10020" width="13" style="371" customWidth="1"/>
    <col min="10021" max="10021" width="13.6640625" style="371" bestFit="1" customWidth="1"/>
    <col min="10022" max="10022" width="13.6640625" style="371" customWidth="1"/>
    <col min="10023" max="10240" width="9.33203125" style="371"/>
    <col min="10241" max="10241" width="45.1640625" style="371" customWidth="1"/>
    <col min="10242" max="10242" width="14.33203125" style="371" customWidth="1"/>
    <col min="10243" max="10243" width="12.83203125" style="371" customWidth="1"/>
    <col min="10244" max="10244" width="15.1640625" style="371" customWidth="1"/>
    <col min="10245" max="10245" width="13.83203125" style="371" customWidth="1"/>
    <col min="10246" max="10246" width="13" style="371" customWidth="1"/>
    <col min="10247" max="10247" width="15.6640625" style="371" customWidth="1"/>
    <col min="10248" max="10248" width="15.1640625" style="371" customWidth="1"/>
    <col min="10249" max="10249" width="13" style="371" customWidth="1"/>
    <col min="10250" max="10250" width="16.6640625" style="371" customWidth="1"/>
    <col min="10251" max="10251" width="17" style="371" customWidth="1"/>
    <col min="10252" max="10252" width="13" style="371" customWidth="1"/>
    <col min="10253" max="10253" width="14.33203125" style="371" customWidth="1"/>
    <col min="10254" max="10254" width="13.6640625" style="371" customWidth="1"/>
    <col min="10255" max="10255" width="13" style="371" customWidth="1"/>
    <col min="10256" max="10256" width="15" style="371" customWidth="1"/>
    <col min="10257" max="10257" width="13.5" style="371" customWidth="1"/>
    <col min="10258" max="10258" width="13" style="371" customWidth="1"/>
    <col min="10259" max="10259" width="16.1640625" style="371" customWidth="1"/>
    <col min="10260" max="10260" width="25.1640625" style="371" customWidth="1"/>
    <col min="10261" max="10261" width="11.33203125" style="371" customWidth="1"/>
    <col min="10262" max="10262" width="13.33203125" style="371" customWidth="1"/>
    <col min="10263" max="10263" width="12.83203125" style="371" customWidth="1"/>
    <col min="10264" max="10265" width="11.33203125" style="371" customWidth="1"/>
    <col min="10266" max="10266" width="15" style="371" customWidth="1"/>
    <col min="10267" max="10267" width="10.33203125" style="371" bestFit="1" customWidth="1"/>
    <col min="10268" max="10268" width="12.33203125" style="371" customWidth="1"/>
    <col min="10269" max="10269" width="11.5" style="371" bestFit="1" customWidth="1"/>
    <col min="10270" max="10270" width="13" style="371" customWidth="1"/>
    <col min="10271" max="10271" width="11.5" style="371" bestFit="1" customWidth="1"/>
    <col min="10272" max="10272" width="12.6640625" style="371" customWidth="1"/>
    <col min="10273" max="10273" width="14.1640625" style="371" bestFit="1" customWidth="1"/>
    <col min="10274" max="10274" width="14.1640625" style="371" customWidth="1"/>
    <col min="10275" max="10275" width="11.1640625" style="371" bestFit="1" customWidth="1"/>
    <col min="10276" max="10276" width="13" style="371" customWidth="1"/>
    <col min="10277" max="10277" width="13.6640625" style="371" bestFit="1" customWidth="1"/>
    <col min="10278" max="10278" width="13.6640625" style="371" customWidth="1"/>
    <col min="10279" max="10496" width="9.33203125" style="371"/>
    <col min="10497" max="10497" width="45.1640625" style="371" customWidth="1"/>
    <col min="10498" max="10498" width="14.33203125" style="371" customWidth="1"/>
    <col min="10499" max="10499" width="12.83203125" style="371" customWidth="1"/>
    <col min="10500" max="10500" width="15.1640625" style="371" customWidth="1"/>
    <col min="10501" max="10501" width="13.83203125" style="371" customWidth="1"/>
    <col min="10502" max="10502" width="13" style="371" customWidth="1"/>
    <col min="10503" max="10503" width="15.6640625" style="371" customWidth="1"/>
    <col min="10504" max="10504" width="15.1640625" style="371" customWidth="1"/>
    <col min="10505" max="10505" width="13" style="371" customWidth="1"/>
    <col min="10506" max="10506" width="16.6640625" style="371" customWidth="1"/>
    <col min="10507" max="10507" width="17" style="371" customWidth="1"/>
    <col min="10508" max="10508" width="13" style="371" customWidth="1"/>
    <col min="10509" max="10509" width="14.33203125" style="371" customWidth="1"/>
    <col min="10510" max="10510" width="13.6640625" style="371" customWidth="1"/>
    <col min="10511" max="10511" width="13" style="371" customWidth="1"/>
    <col min="10512" max="10512" width="15" style="371" customWidth="1"/>
    <col min="10513" max="10513" width="13.5" style="371" customWidth="1"/>
    <col min="10514" max="10514" width="13" style="371" customWidth="1"/>
    <col min="10515" max="10515" width="16.1640625" style="371" customWidth="1"/>
    <col min="10516" max="10516" width="25.1640625" style="371" customWidth="1"/>
    <col min="10517" max="10517" width="11.33203125" style="371" customWidth="1"/>
    <col min="10518" max="10518" width="13.33203125" style="371" customWidth="1"/>
    <col min="10519" max="10519" width="12.83203125" style="371" customWidth="1"/>
    <col min="10520" max="10521" width="11.33203125" style="371" customWidth="1"/>
    <col min="10522" max="10522" width="15" style="371" customWidth="1"/>
    <col min="10523" max="10523" width="10.33203125" style="371" bestFit="1" customWidth="1"/>
    <col min="10524" max="10524" width="12.33203125" style="371" customWidth="1"/>
    <col min="10525" max="10525" width="11.5" style="371" bestFit="1" customWidth="1"/>
    <col min="10526" max="10526" width="13" style="371" customWidth="1"/>
    <col min="10527" max="10527" width="11.5" style="371" bestFit="1" customWidth="1"/>
    <col min="10528" max="10528" width="12.6640625" style="371" customWidth="1"/>
    <col min="10529" max="10529" width="14.1640625" style="371" bestFit="1" customWidth="1"/>
    <col min="10530" max="10530" width="14.1640625" style="371" customWidth="1"/>
    <col min="10531" max="10531" width="11.1640625" style="371" bestFit="1" customWidth="1"/>
    <col min="10532" max="10532" width="13" style="371" customWidth="1"/>
    <col min="10533" max="10533" width="13.6640625" style="371" bestFit="1" customWidth="1"/>
    <col min="10534" max="10534" width="13.6640625" style="371" customWidth="1"/>
    <col min="10535" max="10752" width="9.33203125" style="371"/>
    <col min="10753" max="10753" width="45.1640625" style="371" customWidth="1"/>
    <col min="10754" max="10754" width="14.33203125" style="371" customWidth="1"/>
    <col min="10755" max="10755" width="12.83203125" style="371" customWidth="1"/>
    <col min="10756" max="10756" width="15.1640625" style="371" customWidth="1"/>
    <col min="10757" max="10757" width="13.83203125" style="371" customWidth="1"/>
    <col min="10758" max="10758" width="13" style="371" customWidth="1"/>
    <col min="10759" max="10759" width="15.6640625" style="371" customWidth="1"/>
    <col min="10760" max="10760" width="15.1640625" style="371" customWidth="1"/>
    <col min="10761" max="10761" width="13" style="371" customWidth="1"/>
    <col min="10762" max="10762" width="16.6640625" style="371" customWidth="1"/>
    <col min="10763" max="10763" width="17" style="371" customWidth="1"/>
    <col min="10764" max="10764" width="13" style="371" customWidth="1"/>
    <col min="10765" max="10765" width="14.33203125" style="371" customWidth="1"/>
    <col min="10766" max="10766" width="13.6640625" style="371" customWidth="1"/>
    <col min="10767" max="10767" width="13" style="371" customWidth="1"/>
    <col min="10768" max="10768" width="15" style="371" customWidth="1"/>
    <col min="10769" max="10769" width="13.5" style="371" customWidth="1"/>
    <col min="10770" max="10770" width="13" style="371" customWidth="1"/>
    <col min="10771" max="10771" width="16.1640625" style="371" customWidth="1"/>
    <col min="10772" max="10772" width="25.1640625" style="371" customWidth="1"/>
    <col min="10773" max="10773" width="11.33203125" style="371" customWidth="1"/>
    <col min="10774" max="10774" width="13.33203125" style="371" customWidth="1"/>
    <col min="10775" max="10775" width="12.83203125" style="371" customWidth="1"/>
    <col min="10776" max="10777" width="11.33203125" style="371" customWidth="1"/>
    <col min="10778" max="10778" width="15" style="371" customWidth="1"/>
    <col min="10779" max="10779" width="10.33203125" style="371" bestFit="1" customWidth="1"/>
    <col min="10780" max="10780" width="12.33203125" style="371" customWidth="1"/>
    <col min="10781" max="10781" width="11.5" style="371" bestFit="1" customWidth="1"/>
    <col min="10782" max="10782" width="13" style="371" customWidth="1"/>
    <col min="10783" max="10783" width="11.5" style="371" bestFit="1" customWidth="1"/>
    <col min="10784" max="10784" width="12.6640625" style="371" customWidth="1"/>
    <col min="10785" max="10785" width="14.1640625" style="371" bestFit="1" customWidth="1"/>
    <col min="10786" max="10786" width="14.1640625" style="371" customWidth="1"/>
    <col min="10787" max="10787" width="11.1640625" style="371" bestFit="1" customWidth="1"/>
    <col min="10788" max="10788" width="13" style="371" customWidth="1"/>
    <col min="10789" max="10789" width="13.6640625" style="371" bestFit="1" customWidth="1"/>
    <col min="10790" max="10790" width="13.6640625" style="371" customWidth="1"/>
    <col min="10791" max="11008" width="9.33203125" style="371"/>
    <col min="11009" max="11009" width="45.1640625" style="371" customWidth="1"/>
    <col min="11010" max="11010" width="14.33203125" style="371" customWidth="1"/>
    <col min="11011" max="11011" width="12.83203125" style="371" customWidth="1"/>
    <col min="11012" max="11012" width="15.1640625" style="371" customWidth="1"/>
    <col min="11013" max="11013" width="13.83203125" style="371" customWidth="1"/>
    <col min="11014" max="11014" width="13" style="371" customWidth="1"/>
    <col min="11015" max="11015" width="15.6640625" style="371" customWidth="1"/>
    <col min="11016" max="11016" width="15.1640625" style="371" customWidth="1"/>
    <col min="11017" max="11017" width="13" style="371" customWidth="1"/>
    <col min="11018" max="11018" width="16.6640625" style="371" customWidth="1"/>
    <col min="11019" max="11019" width="17" style="371" customWidth="1"/>
    <col min="11020" max="11020" width="13" style="371" customWidth="1"/>
    <col min="11021" max="11021" width="14.33203125" style="371" customWidth="1"/>
    <col min="11022" max="11022" width="13.6640625" style="371" customWidth="1"/>
    <col min="11023" max="11023" width="13" style="371" customWidth="1"/>
    <col min="11024" max="11024" width="15" style="371" customWidth="1"/>
    <col min="11025" max="11025" width="13.5" style="371" customWidth="1"/>
    <col min="11026" max="11026" width="13" style="371" customWidth="1"/>
    <col min="11027" max="11027" width="16.1640625" style="371" customWidth="1"/>
    <col min="11028" max="11028" width="25.1640625" style="371" customWidth="1"/>
    <col min="11029" max="11029" width="11.33203125" style="371" customWidth="1"/>
    <col min="11030" max="11030" width="13.33203125" style="371" customWidth="1"/>
    <col min="11031" max="11031" width="12.83203125" style="371" customWidth="1"/>
    <col min="11032" max="11033" width="11.33203125" style="371" customWidth="1"/>
    <col min="11034" max="11034" width="15" style="371" customWidth="1"/>
    <col min="11035" max="11035" width="10.33203125" style="371" bestFit="1" customWidth="1"/>
    <col min="11036" max="11036" width="12.33203125" style="371" customWidth="1"/>
    <col min="11037" max="11037" width="11.5" style="371" bestFit="1" customWidth="1"/>
    <col min="11038" max="11038" width="13" style="371" customWidth="1"/>
    <col min="11039" max="11039" width="11.5" style="371" bestFit="1" customWidth="1"/>
    <col min="11040" max="11040" width="12.6640625" style="371" customWidth="1"/>
    <col min="11041" max="11041" width="14.1640625" style="371" bestFit="1" customWidth="1"/>
    <col min="11042" max="11042" width="14.1640625" style="371" customWidth="1"/>
    <col min="11043" max="11043" width="11.1640625" style="371" bestFit="1" customWidth="1"/>
    <col min="11044" max="11044" width="13" style="371" customWidth="1"/>
    <col min="11045" max="11045" width="13.6640625" style="371" bestFit="1" customWidth="1"/>
    <col min="11046" max="11046" width="13.6640625" style="371" customWidth="1"/>
    <col min="11047" max="11264" width="9.33203125" style="371"/>
    <col min="11265" max="11265" width="45.1640625" style="371" customWidth="1"/>
    <col min="11266" max="11266" width="14.33203125" style="371" customWidth="1"/>
    <col min="11267" max="11267" width="12.83203125" style="371" customWidth="1"/>
    <col min="11268" max="11268" width="15.1640625" style="371" customWidth="1"/>
    <col min="11269" max="11269" width="13.83203125" style="371" customWidth="1"/>
    <col min="11270" max="11270" width="13" style="371" customWidth="1"/>
    <col min="11271" max="11271" width="15.6640625" style="371" customWidth="1"/>
    <col min="11272" max="11272" width="15.1640625" style="371" customWidth="1"/>
    <col min="11273" max="11273" width="13" style="371" customWidth="1"/>
    <col min="11274" max="11274" width="16.6640625" style="371" customWidth="1"/>
    <col min="11275" max="11275" width="17" style="371" customWidth="1"/>
    <col min="11276" max="11276" width="13" style="371" customWidth="1"/>
    <col min="11277" max="11277" width="14.33203125" style="371" customWidth="1"/>
    <col min="11278" max="11278" width="13.6640625" style="371" customWidth="1"/>
    <col min="11279" max="11279" width="13" style="371" customWidth="1"/>
    <col min="11280" max="11280" width="15" style="371" customWidth="1"/>
    <col min="11281" max="11281" width="13.5" style="371" customWidth="1"/>
    <col min="11282" max="11282" width="13" style="371" customWidth="1"/>
    <col min="11283" max="11283" width="16.1640625" style="371" customWidth="1"/>
    <col min="11284" max="11284" width="25.1640625" style="371" customWidth="1"/>
    <col min="11285" max="11285" width="11.33203125" style="371" customWidth="1"/>
    <col min="11286" max="11286" width="13.33203125" style="371" customWidth="1"/>
    <col min="11287" max="11287" width="12.83203125" style="371" customWidth="1"/>
    <col min="11288" max="11289" width="11.33203125" style="371" customWidth="1"/>
    <col min="11290" max="11290" width="15" style="371" customWidth="1"/>
    <col min="11291" max="11291" width="10.33203125" style="371" bestFit="1" customWidth="1"/>
    <col min="11292" max="11292" width="12.33203125" style="371" customWidth="1"/>
    <col min="11293" max="11293" width="11.5" style="371" bestFit="1" customWidth="1"/>
    <col min="11294" max="11294" width="13" style="371" customWidth="1"/>
    <col min="11295" max="11295" width="11.5" style="371" bestFit="1" customWidth="1"/>
    <col min="11296" max="11296" width="12.6640625" style="371" customWidth="1"/>
    <col min="11297" max="11297" width="14.1640625" style="371" bestFit="1" customWidth="1"/>
    <col min="11298" max="11298" width="14.1640625" style="371" customWidth="1"/>
    <col min="11299" max="11299" width="11.1640625" style="371" bestFit="1" customWidth="1"/>
    <col min="11300" max="11300" width="13" style="371" customWidth="1"/>
    <col min="11301" max="11301" width="13.6640625" style="371" bestFit="1" customWidth="1"/>
    <col min="11302" max="11302" width="13.6640625" style="371" customWidth="1"/>
    <col min="11303" max="11520" width="9.33203125" style="371"/>
    <col min="11521" max="11521" width="45.1640625" style="371" customWidth="1"/>
    <col min="11522" max="11522" width="14.33203125" style="371" customWidth="1"/>
    <col min="11523" max="11523" width="12.83203125" style="371" customWidth="1"/>
    <col min="11524" max="11524" width="15.1640625" style="371" customWidth="1"/>
    <col min="11525" max="11525" width="13.83203125" style="371" customWidth="1"/>
    <col min="11526" max="11526" width="13" style="371" customWidth="1"/>
    <col min="11527" max="11527" width="15.6640625" style="371" customWidth="1"/>
    <col min="11528" max="11528" width="15.1640625" style="371" customWidth="1"/>
    <col min="11529" max="11529" width="13" style="371" customWidth="1"/>
    <col min="11530" max="11530" width="16.6640625" style="371" customWidth="1"/>
    <col min="11531" max="11531" width="17" style="371" customWidth="1"/>
    <col min="11532" max="11532" width="13" style="371" customWidth="1"/>
    <col min="11533" max="11533" width="14.33203125" style="371" customWidth="1"/>
    <col min="11534" max="11534" width="13.6640625" style="371" customWidth="1"/>
    <col min="11535" max="11535" width="13" style="371" customWidth="1"/>
    <col min="11536" max="11536" width="15" style="371" customWidth="1"/>
    <col min="11537" max="11537" width="13.5" style="371" customWidth="1"/>
    <col min="11538" max="11538" width="13" style="371" customWidth="1"/>
    <col min="11539" max="11539" width="16.1640625" style="371" customWidth="1"/>
    <col min="11540" max="11540" width="25.1640625" style="371" customWidth="1"/>
    <col min="11541" max="11541" width="11.33203125" style="371" customWidth="1"/>
    <col min="11542" max="11542" width="13.33203125" style="371" customWidth="1"/>
    <col min="11543" max="11543" width="12.83203125" style="371" customWidth="1"/>
    <col min="11544" max="11545" width="11.33203125" style="371" customWidth="1"/>
    <col min="11546" max="11546" width="15" style="371" customWidth="1"/>
    <col min="11547" max="11547" width="10.33203125" style="371" bestFit="1" customWidth="1"/>
    <col min="11548" max="11548" width="12.33203125" style="371" customWidth="1"/>
    <col min="11549" max="11549" width="11.5" style="371" bestFit="1" customWidth="1"/>
    <col min="11550" max="11550" width="13" style="371" customWidth="1"/>
    <col min="11551" max="11551" width="11.5" style="371" bestFit="1" customWidth="1"/>
    <col min="11552" max="11552" width="12.6640625" style="371" customWidth="1"/>
    <col min="11553" max="11553" width="14.1640625" style="371" bestFit="1" customWidth="1"/>
    <col min="11554" max="11554" width="14.1640625" style="371" customWidth="1"/>
    <col min="11555" max="11555" width="11.1640625" style="371" bestFit="1" customWidth="1"/>
    <col min="11556" max="11556" width="13" style="371" customWidth="1"/>
    <col min="11557" max="11557" width="13.6640625" style="371" bestFit="1" customWidth="1"/>
    <col min="11558" max="11558" width="13.6640625" style="371" customWidth="1"/>
    <col min="11559" max="11776" width="9.33203125" style="371"/>
    <col min="11777" max="11777" width="45.1640625" style="371" customWidth="1"/>
    <col min="11778" max="11778" width="14.33203125" style="371" customWidth="1"/>
    <col min="11779" max="11779" width="12.83203125" style="371" customWidth="1"/>
    <col min="11780" max="11780" width="15.1640625" style="371" customWidth="1"/>
    <col min="11781" max="11781" width="13.83203125" style="371" customWidth="1"/>
    <col min="11782" max="11782" width="13" style="371" customWidth="1"/>
    <col min="11783" max="11783" width="15.6640625" style="371" customWidth="1"/>
    <col min="11784" max="11784" width="15.1640625" style="371" customWidth="1"/>
    <col min="11785" max="11785" width="13" style="371" customWidth="1"/>
    <col min="11786" max="11786" width="16.6640625" style="371" customWidth="1"/>
    <col min="11787" max="11787" width="17" style="371" customWidth="1"/>
    <col min="11788" max="11788" width="13" style="371" customWidth="1"/>
    <col min="11789" max="11789" width="14.33203125" style="371" customWidth="1"/>
    <col min="11790" max="11790" width="13.6640625" style="371" customWidth="1"/>
    <col min="11791" max="11791" width="13" style="371" customWidth="1"/>
    <col min="11792" max="11792" width="15" style="371" customWidth="1"/>
    <col min="11793" max="11793" width="13.5" style="371" customWidth="1"/>
    <col min="11794" max="11794" width="13" style="371" customWidth="1"/>
    <col min="11795" max="11795" width="16.1640625" style="371" customWidth="1"/>
    <col min="11796" max="11796" width="25.1640625" style="371" customWidth="1"/>
    <col min="11797" max="11797" width="11.33203125" style="371" customWidth="1"/>
    <col min="11798" max="11798" width="13.33203125" style="371" customWidth="1"/>
    <col min="11799" max="11799" width="12.83203125" style="371" customWidth="1"/>
    <col min="11800" max="11801" width="11.33203125" style="371" customWidth="1"/>
    <col min="11802" max="11802" width="15" style="371" customWidth="1"/>
    <col min="11803" max="11803" width="10.33203125" style="371" bestFit="1" customWidth="1"/>
    <col min="11804" max="11804" width="12.33203125" style="371" customWidth="1"/>
    <col min="11805" max="11805" width="11.5" style="371" bestFit="1" customWidth="1"/>
    <col min="11806" max="11806" width="13" style="371" customWidth="1"/>
    <col min="11807" max="11807" width="11.5" style="371" bestFit="1" customWidth="1"/>
    <col min="11808" max="11808" width="12.6640625" style="371" customWidth="1"/>
    <col min="11809" max="11809" width="14.1640625" style="371" bestFit="1" customWidth="1"/>
    <col min="11810" max="11810" width="14.1640625" style="371" customWidth="1"/>
    <col min="11811" max="11811" width="11.1640625" style="371" bestFit="1" customWidth="1"/>
    <col min="11812" max="11812" width="13" style="371" customWidth="1"/>
    <col min="11813" max="11813" width="13.6640625" style="371" bestFit="1" customWidth="1"/>
    <col min="11814" max="11814" width="13.6640625" style="371" customWidth="1"/>
    <col min="11815" max="12032" width="9.33203125" style="371"/>
    <col min="12033" max="12033" width="45.1640625" style="371" customWidth="1"/>
    <col min="12034" max="12034" width="14.33203125" style="371" customWidth="1"/>
    <col min="12035" max="12035" width="12.83203125" style="371" customWidth="1"/>
    <col min="12036" max="12036" width="15.1640625" style="371" customWidth="1"/>
    <col min="12037" max="12037" width="13.83203125" style="371" customWidth="1"/>
    <col min="12038" max="12038" width="13" style="371" customWidth="1"/>
    <col min="12039" max="12039" width="15.6640625" style="371" customWidth="1"/>
    <col min="12040" max="12040" width="15.1640625" style="371" customWidth="1"/>
    <col min="12041" max="12041" width="13" style="371" customWidth="1"/>
    <col min="12042" max="12042" width="16.6640625" style="371" customWidth="1"/>
    <col min="12043" max="12043" width="17" style="371" customWidth="1"/>
    <col min="12044" max="12044" width="13" style="371" customWidth="1"/>
    <col min="12045" max="12045" width="14.33203125" style="371" customWidth="1"/>
    <col min="12046" max="12046" width="13.6640625" style="371" customWidth="1"/>
    <col min="12047" max="12047" width="13" style="371" customWidth="1"/>
    <col min="12048" max="12048" width="15" style="371" customWidth="1"/>
    <col min="12049" max="12049" width="13.5" style="371" customWidth="1"/>
    <col min="12050" max="12050" width="13" style="371" customWidth="1"/>
    <col min="12051" max="12051" width="16.1640625" style="371" customWidth="1"/>
    <col min="12052" max="12052" width="25.1640625" style="371" customWidth="1"/>
    <col min="12053" max="12053" width="11.33203125" style="371" customWidth="1"/>
    <col min="12054" max="12054" width="13.33203125" style="371" customWidth="1"/>
    <col min="12055" max="12055" width="12.83203125" style="371" customWidth="1"/>
    <col min="12056" max="12057" width="11.33203125" style="371" customWidth="1"/>
    <col min="12058" max="12058" width="15" style="371" customWidth="1"/>
    <col min="12059" max="12059" width="10.33203125" style="371" bestFit="1" customWidth="1"/>
    <col min="12060" max="12060" width="12.33203125" style="371" customWidth="1"/>
    <col min="12061" max="12061" width="11.5" style="371" bestFit="1" customWidth="1"/>
    <col min="12062" max="12062" width="13" style="371" customWidth="1"/>
    <col min="12063" max="12063" width="11.5" style="371" bestFit="1" customWidth="1"/>
    <col min="12064" max="12064" width="12.6640625" style="371" customWidth="1"/>
    <col min="12065" max="12065" width="14.1640625" style="371" bestFit="1" customWidth="1"/>
    <col min="12066" max="12066" width="14.1640625" style="371" customWidth="1"/>
    <col min="12067" max="12067" width="11.1640625" style="371" bestFit="1" customWidth="1"/>
    <col min="12068" max="12068" width="13" style="371" customWidth="1"/>
    <col min="12069" max="12069" width="13.6640625" style="371" bestFit="1" customWidth="1"/>
    <col min="12070" max="12070" width="13.6640625" style="371" customWidth="1"/>
    <col min="12071" max="12288" width="9.33203125" style="371"/>
    <col min="12289" max="12289" width="45.1640625" style="371" customWidth="1"/>
    <col min="12290" max="12290" width="14.33203125" style="371" customWidth="1"/>
    <col min="12291" max="12291" width="12.83203125" style="371" customWidth="1"/>
    <col min="12292" max="12292" width="15.1640625" style="371" customWidth="1"/>
    <col min="12293" max="12293" width="13.83203125" style="371" customWidth="1"/>
    <col min="12294" max="12294" width="13" style="371" customWidth="1"/>
    <col min="12295" max="12295" width="15.6640625" style="371" customWidth="1"/>
    <col min="12296" max="12296" width="15.1640625" style="371" customWidth="1"/>
    <col min="12297" max="12297" width="13" style="371" customWidth="1"/>
    <col min="12298" max="12298" width="16.6640625" style="371" customWidth="1"/>
    <col min="12299" max="12299" width="17" style="371" customWidth="1"/>
    <col min="12300" max="12300" width="13" style="371" customWidth="1"/>
    <col min="12301" max="12301" width="14.33203125" style="371" customWidth="1"/>
    <col min="12302" max="12302" width="13.6640625" style="371" customWidth="1"/>
    <col min="12303" max="12303" width="13" style="371" customWidth="1"/>
    <col min="12304" max="12304" width="15" style="371" customWidth="1"/>
    <col min="12305" max="12305" width="13.5" style="371" customWidth="1"/>
    <col min="12306" max="12306" width="13" style="371" customWidth="1"/>
    <col min="12307" max="12307" width="16.1640625" style="371" customWidth="1"/>
    <col min="12308" max="12308" width="25.1640625" style="371" customWidth="1"/>
    <col min="12309" max="12309" width="11.33203125" style="371" customWidth="1"/>
    <col min="12310" max="12310" width="13.33203125" style="371" customWidth="1"/>
    <col min="12311" max="12311" width="12.83203125" style="371" customWidth="1"/>
    <col min="12312" max="12313" width="11.33203125" style="371" customWidth="1"/>
    <col min="12314" max="12314" width="15" style="371" customWidth="1"/>
    <col min="12315" max="12315" width="10.33203125" style="371" bestFit="1" customWidth="1"/>
    <col min="12316" max="12316" width="12.33203125" style="371" customWidth="1"/>
    <col min="12317" max="12317" width="11.5" style="371" bestFit="1" customWidth="1"/>
    <col min="12318" max="12318" width="13" style="371" customWidth="1"/>
    <col min="12319" max="12319" width="11.5" style="371" bestFit="1" customWidth="1"/>
    <col min="12320" max="12320" width="12.6640625" style="371" customWidth="1"/>
    <col min="12321" max="12321" width="14.1640625" style="371" bestFit="1" customWidth="1"/>
    <col min="12322" max="12322" width="14.1640625" style="371" customWidth="1"/>
    <col min="12323" max="12323" width="11.1640625" style="371" bestFit="1" customWidth="1"/>
    <col min="12324" max="12324" width="13" style="371" customWidth="1"/>
    <col min="12325" max="12325" width="13.6640625" style="371" bestFit="1" customWidth="1"/>
    <col min="12326" max="12326" width="13.6640625" style="371" customWidth="1"/>
    <col min="12327" max="12544" width="9.33203125" style="371"/>
    <col min="12545" max="12545" width="45.1640625" style="371" customWidth="1"/>
    <col min="12546" max="12546" width="14.33203125" style="371" customWidth="1"/>
    <col min="12547" max="12547" width="12.83203125" style="371" customWidth="1"/>
    <col min="12548" max="12548" width="15.1640625" style="371" customWidth="1"/>
    <col min="12549" max="12549" width="13.83203125" style="371" customWidth="1"/>
    <col min="12550" max="12550" width="13" style="371" customWidth="1"/>
    <col min="12551" max="12551" width="15.6640625" style="371" customWidth="1"/>
    <col min="12552" max="12552" width="15.1640625" style="371" customWidth="1"/>
    <col min="12553" max="12553" width="13" style="371" customWidth="1"/>
    <col min="12554" max="12554" width="16.6640625" style="371" customWidth="1"/>
    <col min="12555" max="12555" width="17" style="371" customWidth="1"/>
    <col min="12556" max="12556" width="13" style="371" customWidth="1"/>
    <col min="12557" max="12557" width="14.33203125" style="371" customWidth="1"/>
    <col min="12558" max="12558" width="13.6640625" style="371" customWidth="1"/>
    <col min="12559" max="12559" width="13" style="371" customWidth="1"/>
    <col min="12560" max="12560" width="15" style="371" customWidth="1"/>
    <col min="12561" max="12561" width="13.5" style="371" customWidth="1"/>
    <col min="12562" max="12562" width="13" style="371" customWidth="1"/>
    <col min="12563" max="12563" width="16.1640625" style="371" customWidth="1"/>
    <col min="12564" max="12564" width="25.1640625" style="371" customWidth="1"/>
    <col min="12565" max="12565" width="11.33203125" style="371" customWidth="1"/>
    <col min="12566" max="12566" width="13.33203125" style="371" customWidth="1"/>
    <col min="12567" max="12567" width="12.83203125" style="371" customWidth="1"/>
    <col min="12568" max="12569" width="11.33203125" style="371" customWidth="1"/>
    <col min="12570" max="12570" width="15" style="371" customWidth="1"/>
    <col min="12571" max="12571" width="10.33203125" style="371" bestFit="1" customWidth="1"/>
    <col min="12572" max="12572" width="12.33203125" style="371" customWidth="1"/>
    <col min="12573" max="12573" width="11.5" style="371" bestFit="1" customWidth="1"/>
    <col min="12574" max="12574" width="13" style="371" customWidth="1"/>
    <col min="12575" max="12575" width="11.5" style="371" bestFit="1" customWidth="1"/>
    <col min="12576" max="12576" width="12.6640625" style="371" customWidth="1"/>
    <col min="12577" max="12577" width="14.1640625" style="371" bestFit="1" customWidth="1"/>
    <col min="12578" max="12578" width="14.1640625" style="371" customWidth="1"/>
    <col min="12579" max="12579" width="11.1640625" style="371" bestFit="1" customWidth="1"/>
    <col min="12580" max="12580" width="13" style="371" customWidth="1"/>
    <col min="12581" max="12581" width="13.6640625" style="371" bestFit="1" customWidth="1"/>
    <col min="12582" max="12582" width="13.6640625" style="371" customWidth="1"/>
    <col min="12583" max="12800" width="9.33203125" style="371"/>
    <col min="12801" max="12801" width="45.1640625" style="371" customWidth="1"/>
    <col min="12802" max="12802" width="14.33203125" style="371" customWidth="1"/>
    <col min="12803" max="12803" width="12.83203125" style="371" customWidth="1"/>
    <col min="12804" max="12804" width="15.1640625" style="371" customWidth="1"/>
    <col min="12805" max="12805" width="13.83203125" style="371" customWidth="1"/>
    <col min="12806" max="12806" width="13" style="371" customWidth="1"/>
    <col min="12807" max="12807" width="15.6640625" style="371" customWidth="1"/>
    <col min="12808" max="12808" width="15.1640625" style="371" customWidth="1"/>
    <col min="12809" max="12809" width="13" style="371" customWidth="1"/>
    <col min="12810" max="12810" width="16.6640625" style="371" customWidth="1"/>
    <col min="12811" max="12811" width="17" style="371" customWidth="1"/>
    <col min="12812" max="12812" width="13" style="371" customWidth="1"/>
    <col min="12813" max="12813" width="14.33203125" style="371" customWidth="1"/>
    <col min="12814" max="12814" width="13.6640625" style="371" customWidth="1"/>
    <col min="12815" max="12815" width="13" style="371" customWidth="1"/>
    <col min="12816" max="12816" width="15" style="371" customWidth="1"/>
    <col min="12817" max="12817" width="13.5" style="371" customWidth="1"/>
    <col min="12818" max="12818" width="13" style="371" customWidth="1"/>
    <col min="12819" max="12819" width="16.1640625" style="371" customWidth="1"/>
    <col min="12820" max="12820" width="25.1640625" style="371" customWidth="1"/>
    <col min="12821" max="12821" width="11.33203125" style="371" customWidth="1"/>
    <col min="12822" max="12822" width="13.33203125" style="371" customWidth="1"/>
    <col min="12823" max="12823" width="12.83203125" style="371" customWidth="1"/>
    <col min="12824" max="12825" width="11.33203125" style="371" customWidth="1"/>
    <col min="12826" max="12826" width="15" style="371" customWidth="1"/>
    <col min="12827" max="12827" width="10.33203125" style="371" bestFit="1" customWidth="1"/>
    <col min="12828" max="12828" width="12.33203125" style="371" customWidth="1"/>
    <col min="12829" max="12829" width="11.5" style="371" bestFit="1" customWidth="1"/>
    <col min="12830" max="12830" width="13" style="371" customWidth="1"/>
    <col min="12831" max="12831" width="11.5" style="371" bestFit="1" customWidth="1"/>
    <col min="12832" max="12832" width="12.6640625" style="371" customWidth="1"/>
    <col min="12833" max="12833" width="14.1640625" style="371" bestFit="1" customWidth="1"/>
    <col min="12834" max="12834" width="14.1640625" style="371" customWidth="1"/>
    <col min="12835" max="12835" width="11.1640625" style="371" bestFit="1" customWidth="1"/>
    <col min="12836" max="12836" width="13" style="371" customWidth="1"/>
    <col min="12837" max="12837" width="13.6640625" style="371" bestFit="1" customWidth="1"/>
    <col min="12838" max="12838" width="13.6640625" style="371" customWidth="1"/>
    <col min="12839" max="13056" width="9.33203125" style="371"/>
    <col min="13057" max="13057" width="45.1640625" style="371" customWidth="1"/>
    <col min="13058" max="13058" width="14.33203125" style="371" customWidth="1"/>
    <col min="13059" max="13059" width="12.83203125" style="371" customWidth="1"/>
    <col min="13060" max="13060" width="15.1640625" style="371" customWidth="1"/>
    <col min="13061" max="13061" width="13.83203125" style="371" customWidth="1"/>
    <col min="13062" max="13062" width="13" style="371" customWidth="1"/>
    <col min="13063" max="13063" width="15.6640625" style="371" customWidth="1"/>
    <col min="13064" max="13064" width="15.1640625" style="371" customWidth="1"/>
    <col min="13065" max="13065" width="13" style="371" customWidth="1"/>
    <col min="13066" max="13066" width="16.6640625" style="371" customWidth="1"/>
    <col min="13067" max="13067" width="17" style="371" customWidth="1"/>
    <col min="13068" max="13068" width="13" style="371" customWidth="1"/>
    <col min="13069" max="13069" width="14.33203125" style="371" customWidth="1"/>
    <col min="13070" max="13070" width="13.6640625" style="371" customWidth="1"/>
    <col min="13071" max="13071" width="13" style="371" customWidth="1"/>
    <col min="13072" max="13072" width="15" style="371" customWidth="1"/>
    <col min="13073" max="13073" width="13.5" style="371" customWidth="1"/>
    <col min="13074" max="13074" width="13" style="371" customWidth="1"/>
    <col min="13075" max="13075" width="16.1640625" style="371" customWidth="1"/>
    <col min="13076" max="13076" width="25.1640625" style="371" customWidth="1"/>
    <col min="13077" max="13077" width="11.33203125" style="371" customWidth="1"/>
    <col min="13078" max="13078" width="13.33203125" style="371" customWidth="1"/>
    <col min="13079" max="13079" width="12.83203125" style="371" customWidth="1"/>
    <col min="13080" max="13081" width="11.33203125" style="371" customWidth="1"/>
    <col min="13082" max="13082" width="15" style="371" customWidth="1"/>
    <col min="13083" max="13083" width="10.33203125" style="371" bestFit="1" customWidth="1"/>
    <col min="13084" max="13084" width="12.33203125" style="371" customWidth="1"/>
    <col min="13085" max="13085" width="11.5" style="371" bestFit="1" customWidth="1"/>
    <col min="13086" max="13086" width="13" style="371" customWidth="1"/>
    <col min="13087" max="13087" width="11.5" style="371" bestFit="1" customWidth="1"/>
    <col min="13088" max="13088" width="12.6640625" style="371" customWidth="1"/>
    <col min="13089" max="13089" width="14.1640625" style="371" bestFit="1" customWidth="1"/>
    <col min="13090" max="13090" width="14.1640625" style="371" customWidth="1"/>
    <col min="13091" max="13091" width="11.1640625" style="371" bestFit="1" customWidth="1"/>
    <col min="13092" max="13092" width="13" style="371" customWidth="1"/>
    <col min="13093" max="13093" width="13.6640625" style="371" bestFit="1" customWidth="1"/>
    <col min="13094" max="13094" width="13.6640625" style="371" customWidth="1"/>
    <col min="13095" max="13312" width="9.33203125" style="371"/>
    <col min="13313" max="13313" width="45.1640625" style="371" customWidth="1"/>
    <col min="13314" max="13314" width="14.33203125" style="371" customWidth="1"/>
    <col min="13315" max="13315" width="12.83203125" style="371" customWidth="1"/>
    <col min="13316" max="13316" width="15.1640625" style="371" customWidth="1"/>
    <col min="13317" max="13317" width="13.83203125" style="371" customWidth="1"/>
    <col min="13318" max="13318" width="13" style="371" customWidth="1"/>
    <col min="13319" max="13319" width="15.6640625" style="371" customWidth="1"/>
    <col min="13320" max="13320" width="15.1640625" style="371" customWidth="1"/>
    <col min="13321" max="13321" width="13" style="371" customWidth="1"/>
    <col min="13322" max="13322" width="16.6640625" style="371" customWidth="1"/>
    <col min="13323" max="13323" width="17" style="371" customWidth="1"/>
    <col min="13324" max="13324" width="13" style="371" customWidth="1"/>
    <col min="13325" max="13325" width="14.33203125" style="371" customWidth="1"/>
    <col min="13326" max="13326" width="13.6640625" style="371" customWidth="1"/>
    <col min="13327" max="13327" width="13" style="371" customWidth="1"/>
    <col min="13328" max="13328" width="15" style="371" customWidth="1"/>
    <col min="13329" max="13329" width="13.5" style="371" customWidth="1"/>
    <col min="13330" max="13330" width="13" style="371" customWidth="1"/>
    <col min="13331" max="13331" width="16.1640625" style="371" customWidth="1"/>
    <col min="13332" max="13332" width="25.1640625" style="371" customWidth="1"/>
    <col min="13333" max="13333" width="11.33203125" style="371" customWidth="1"/>
    <col min="13334" max="13334" width="13.33203125" style="371" customWidth="1"/>
    <col min="13335" max="13335" width="12.83203125" style="371" customWidth="1"/>
    <col min="13336" max="13337" width="11.33203125" style="371" customWidth="1"/>
    <col min="13338" max="13338" width="15" style="371" customWidth="1"/>
    <col min="13339" max="13339" width="10.33203125" style="371" bestFit="1" customWidth="1"/>
    <col min="13340" max="13340" width="12.33203125" style="371" customWidth="1"/>
    <col min="13341" max="13341" width="11.5" style="371" bestFit="1" customWidth="1"/>
    <col min="13342" max="13342" width="13" style="371" customWidth="1"/>
    <col min="13343" max="13343" width="11.5" style="371" bestFit="1" customWidth="1"/>
    <col min="13344" max="13344" width="12.6640625" style="371" customWidth="1"/>
    <col min="13345" max="13345" width="14.1640625" style="371" bestFit="1" customWidth="1"/>
    <col min="13346" max="13346" width="14.1640625" style="371" customWidth="1"/>
    <col min="13347" max="13347" width="11.1640625" style="371" bestFit="1" customWidth="1"/>
    <col min="13348" max="13348" width="13" style="371" customWidth="1"/>
    <col min="13349" max="13349" width="13.6640625" style="371" bestFit="1" customWidth="1"/>
    <col min="13350" max="13350" width="13.6640625" style="371" customWidth="1"/>
    <col min="13351" max="13568" width="9.33203125" style="371"/>
    <col min="13569" max="13569" width="45.1640625" style="371" customWidth="1"/>
    <col min="13570" max="13570" width="14.33203125" style="371" customWidth="1"/>
    <col min="13571" max="13571" width="12.83203125" style="371" customWidth="1"/>
    <col min="13572" max="13572" width="15.1640625" style="371" customWidth="1"/>
    <col min="13573" max="13573" width="13.83203125" style="371" customWidth="1"/>
    <col min="13574" max="13574" width="13" style="371" customWidth="1"/>
    <col min="13575" max="13575" width="15.6640625" style="371" customWidth="1"/>
    <col min="13576" max="13576" width="15.1640625" style="371" customWidth="1"/>
    <col min="13577" max="13577" width="13" style="371" customWidth="1"/>
    <col min="13578" max="13578" width="16.6640625" style="371" customWidth="1"/>
    <col min="13579" max="13579" width="17" style="371" customWidth="1"/>
    <col min="13580" max="13580" width="13" style="371" customWidth="1"/>
    <col min="13581" max="13581" width="14.33203125" style="371" customWidth="1"/>
    <col min="13582" max="13582" width="13.6640625" style="371" customWidth="1"/>
    <col min="13583" max="13583" width="13" style="371" customWidth="1"/>
    <col min="13584" max="13584" width="15" style="371" customWidth="1"/>
    <col min="13585" max="13585" width="13.5" style="371" customWidth="1"/>
    <col min="13586" max="13586" width="13" style="371" customWidth="1"/>
    <col min="13587" max="13587" width="16.1640625" style="371" customWidth="1"/>
    <col min="13588" max="13588" width="25.1640625" style="371" customWidth="1"/>
    <col min="13589" max="13589" width="11.33203125" style="371" customWidth="1"/>
    <col min="13590" max="13590" width="13.33203125" style="371" customWidth="1"/>
    <col min="13591" max="13591" width="12.83203125" style="371" customWidth="1"/>
    <col min="13592" max="13593" width="11.33203125" style="371" customWidth="1"/>
    <col min="13594" max="13594" width="15" style="371" customWidth="1"/>
    <col min="13595" max="13595" width="10.33203125" style="371" bestFit="1" customWidth="1"/>
    <col min="13596" max="13596" width="12.33203125" style="371" customWidth="1"/>
    <col min="13597" max="13597" width="11.5" style="371" bestFit="1" customWidth="1"/>
    <col min="13598" max="13598" width="13" style="371" customWidth="1"/>
    <col min="13599" max="13599" width="11.5" style="371" bestFit="1" customWidth="1"/>
    <col min="13600" max="13600" width="12.6640625" style="371" customWidth="1"/>
    <col min="13601" max="13601" width="14.1640625" style="371" bestFit="1" customWidth="1"/>
    <col min="13602" max="13602" width="14.1640625" style="371" customWidth="1"/>
    <col min="13603" max="13603" width="11.1640625" style="371" bestFit="1" customWidth="1"/>
    <col min="13604" max="13604" width="13" style="371" customWidth="1"/>
    <col min="13605" max="13605" width="13.6640625" style="371" bestFit="1" customWidth="1"/>
    <col min="13606" max="13606" width="13.6640625" style="371" customWidth="1"/>
    <col min="13607" max="13824" width="9.33203125" style="371"/>
    <col min="13825" max="13825" width="45.1640625" style="371" customWidth="1"/>
    <col min="13826" max="13826" width="14.33203125" style="371" customWidth="1"/>
    <col min="13827" max="13827" width="12.83203125" style="371" customWidth="1"/>
    <col min="13828" max="13828" width="15.1640625" style="371" customWidth="1"/>
    <col min="13829" max="13829" width="13.83203125" style="371" customWidth="1"/>
    <col min="13830" max="13830" width="13" style="371" customWidth="1"/>
    <col min="13831" max="13831" width="15.6640625" style="371" customWidth="1"/>
    <col min="13832" max="13832" width="15.1640625" style="371" customWidth="1"/>
    <col min="13833" max="13833" width="13" style="371" customWidth="1"/>
    <col min="13834" max="13834" width="16.6640625" style="371" customWidth="1"/>
    <col min="13835" max="13835" width="17" style="371" customWidth="1"/>
    <col min="13836" max="13836" width="13" style="371" customWidth="1"/>
    <col min="13837" max="13837" width="14.33203125" style="371" customWidth="1"/>
    <col min="13838" max="13838" width="13.6640625" style="371" customWidth="1"/>
    <col min="13839" max="13839" width="13" style="371" customWidth="1"/>
    <col min="13840" max="13840" width="15" style="371" customWidth="1"/>
    <col min="13841" max="13841" width="13.5" style="371" customWidth="1"/>
    <col min="13842" max="13842" width="13" style="371" customWidth="1"/>
    <col min="13843" max="13843" width="16.1640625" style="371" customWidth="1"/>
    <col min="13844" max="13844" width="25.1640625" style="371" customWidth="1"/>
    <col min="13845" max="13845" width="11.33203125" style="371" customWidth="1"/>
    <col min="13846" max="13846" width="13.33203125" style="371" customWidth="1"/>
    <col min="13847" max="13847" width="12.83203125" style="371" customWidth="1"/>
    <col min="13848" max="13849" width="11.33203125" style="371" customWidth="1"/>
    <col min="13850" max="13850" width="15" style="371" customWidth="1"/>
    <col min="13851" max="13851" width="10.33203125" style="371" bestFit="1" customWidth="1"/>
    <col min="13852" max="13852" width="12.33203125" style="371" customWidth="1"/>
    <col min="13853" max="13853" width="11.5" style="371" bestFit="1" customWidth="1"/>
    <col min="13854" max="13854" width="13" style="371" customWidth="1"/>
    <col min="13855" max="13855" width="11.5" style="371" bestFit="1" customWidth="1"/>
    <col min="13856" max="13856" width="12.6640625" style="371" customWidth="1"/>
    <col min="13857" max="13857" width="14.1640625" style="371" bestFit="1" customWidth="1"/>
    <col min="13858" max="13858" width="14.1640625" style="371" customWidth="1"/>
    <col min="13859" max="13859" width="11.1640625" style="371" bestFit="1" customWidth="1"/>
    <col min="13860" max="13860" width="13" style="371" customWidth="1"/>
    <col min="13861" max="13861" width="13.6640625" style="371" bestFit="1" customWidth="1"/>
    <col min="13862" max="13862" width="13.6640625" style="371" customWidth="1"/>
    <col min="13863" max="14080" width="9.33203125" style="371"/>
    <col min="14081" max="14081" width="45.1640625" style="371" customWidth="1"/>
    <col min="14082" max="14082" width="14.33203125" style="371" customWidth="1"/>
    <col min="14083" max="14083" width="12.83203125" style="371" customWidth="1"/>
    <col min="14084" max="14084" width="15.1640625" style="371" customWidth="1"/>
    <col min="14085" max="14085" width="13.83203125" style="371" customWidth="1"/>
    <col min="14086" max="14086" width="13" style="371" customWidth="1"/>
    <col min="14087" max="14087" width="15.6640625" style="371" customWidth="1"/>
    <col min="14088" max="14088" width="15.1640625" style="371" customWidth="1"/>
    <col min="14089" max="14089" width="13" style="371" customWidth="1"/>
    <col min="14090" max="14090" width="16.6640625" style="371" customWidth="1"/>
    <col min="14091" max="14091" width="17" style="371" customWidth="1"/>
    <col min="14092" max="14092" width="13" style="371" customWidth="1"/>
    <col min="14093" max="14093" width="14.33203125" style="371" customWidth="1"/>
    <col min="14094" max="14094" width="13.6640625" style="371" customWidth="1"/>
    <col min="14095" max="14095" width="13" style="371" customWidth="1"/>
    <col min="14096" max="14096" width="15" style="371" customWidth="1"/>
    <col min="14097" max="14097" width="13.5" style="371" customWidth="1"/>
    <col min="14098" max="14098" width="13" style="371" customWidth="1"/>
    <col min="14099" max="14099" width="16.1640625" style="371" customWidth="1"/>
    <col min="14100" max="14100" width="25.1640625" style="371" customWidth="1"/>
    <col min="14101" max="14101" width="11.33203125" style="371" customWidth="1"/>
    <col min="14102" max="14102" width="13.33203125" style="371" customWidth="1"/>
    <col min="14103" max="14103" width="12.83203125" style="371" customWidth="1"/>
    <col min="14104" max="14105" width="11.33203125" style="371" customWidth="1"/>
    <col min="14106" max="14106" width="15" style="371" customWidth="1"/>
    <col min="14107" max="14107" width="10.33203125" style="371" bestFit="1" customWidth="1"/>
    <col min="14108" max="14108" width="12.33203125" style="371" customWidth="1"/>
    <col min="14109" max="14109" width="11.5" style="371" bestFit="1" customWidth="1"/>
    <col min="14110" max="14110" width="13" style="371" customWidth="1"/>
    <col min="14111" max="14111" width="11.5" style="371" bestFit="1" customWidth="1"/>
    <col min="14112" max="14112" width="12.6640625" style="371" customWidth="1"/>
    <col min="14113" max="14113" width="14.1640625" style="371" bestFit="1" customWidth="1"/>
    <col min="14114" max="14114" width="14.1640625" style="371" customWidth="1"/>
    <col min="14115" max="14115" width="11.1640625" style="371" bestFit="1" customWidth="1"/>
    <col min="14116" max="14116" width="13" style="371" customWidth="1"/>
    <col min="14117" max="14117" width="13.6640625" style="371" bestFit="1" customWidth="1"/>
    <col min="14118" max="14118" width="13.6640625" style="371" customWidth="1"/>
    <col min="14119" max="14336" width="9.33203125" style="371"/>
    <col min="14337" max="14337" width="45.1640625" style="371" customWidth="1"/>
    <col min="14338" max="14338" width="14.33203125" style="371" customWidth="1"/>
    <col min="14339" max="14339" width="12.83203125" style="371" customWidth="1"/>
    <col min="14340" max="14340" width="15.1640625" style="371" customWidth="1"/>
    <col min="14341" max="14341" width="13.83203125" style="371" customWidth="1"/>
    <col min="14342" max="14342" width="13" style="371" customWidth="1"/>
    <col min="14343" max="14343" width="15.6640625" style="371" customWidth="1"/>
    <col min="14344" max="14344" width="15.1640625" style="371" customWidth="1"/>
    <col min="14345" max="14345" width="13" style="371" customWidth="1"/>
    <col min="14346" max="14346" width="16.6640625" style="371" customWidth="1"/>
    <col min="14347" max="14347" width="17" style="371" customWidth="1"/>
    <col min="14348" max="14348" width="13" style="371" customWidth="1"/>
    <col min="14349" max="14349" width="14.33203125" style="371" customWidth="1"/>
    <col min="14350" max="14350" width="13.6640625" style="371" customWidth="1"/>
    <col min="14351" max="14351" width="13" style="371" customWidth="1"/>
    <col min="14352" max="14352" width="15" style="371" customWidth="1"/>
    <col min="14353" max="14353" width="13.5" style="371" customWidth="1"/>
    <col min="14354" max="14354" width="13" style="371" customWidth="1"/>
    <col min="14355" max="14355" width="16.1640625" style="371" customWidth="1"/>
    <col min="14356" max="14356" width="25.1640625" style="371" customWidth="1"/>
    <col min="14357" max="14357" width="11.33203125" style="371" customWidth="1"/>
    <col min="14358" max="14358" width="13.33203125" style="371" customWidth="1"/>
    <col min="14359" max="14359" width="12.83203125" style="371" customWidth="1"/>
    <col min="14360" max="14361" width="11.33203125" style="371" customWidth="1"/>
    <col min="14362" max="14362" width="15" style="371" customWidth="1"/>
    <col min="14363" max="14363" width="10.33203125" style="371" bestFit="1" customWidth="1"/>
    <col min="14364" max="14364" width="12.33203125" style="371" customWidth="1"/>
    <col min="14365" max="14365" width="11.5" style="371" bestFit="1" customWidth="1"/>
    <col min="14366" max="14366" width="13" style="371" customWidth="1"/>
    <col min="14367" max="14367" width="11.5" style="371" bestFit="1" customWidth="1"/>
    <col min="14368" max="14368" width="12.6640625" style="371" customWidth="1"/>
    <col min="14369" max="14369" width="14.1640625" style="371" bestFit="1" customWidth="1"/>
    <col min="14370" max="14370" width="14.1640625" style="371" customWidth="1"/>
    <col min="14371" max="14371" width="11.1640625" style="371" bestFit="1" customWidth="1"/>
    <col min="14372" max="14372" width="13" style="371" customWidth="1"/>
    <col min="14373" max="14373" width="13.6640625" style="371" bestFit="1" customWidth="1"/>
    <col min="14374" max="14374" width="13.6640625" style="371" customWidth="1"/>
    <col min="14375" max="14592" width="9.33203125" style="371"/>
    <col min="14593" max="14593" width="45.1640625" style="371" customWidth="1"/>
    <col min="14594" max="14594" width="14.33203125" style="371" customWidth="1"/>
    <col min="14595" max="14595" width="12.83203125" style="371" customWidth="1"/>
    <col min="14596" max="14596" width="15.1640625" style="371" customWidth="1"/>
    <col min="14597" max="14597" width="13.83203125" style="371" customWidth="1"/>
    <col min="14598" max="14598" width="13" style="371" customWidth="1"/>
    <col min="14599" max="14599" width="15.6640625" style="371" customWidth="1"/>
    <col min="14600" max="14600" width="15.1640625" style="371" customWidth="1"/>
    <col min="14601" max="14601" width="13" style="371" customWidth="1"/>
    <col min="14602" max="14602" width="16.6640625" style="371" customWidth="1"/>
    <col min="14603" max="14603" width="17" style="371" customWidth="1"/>
    <col min="14604" max="14604" width="13" style="371" customWidth="1"/>
    <col min="14605" max="14605" width="14.33203125" style="371" customWidth="1"/>
    <col min="14606" max="14606" width="13.6640625" style="371" customWidth="1"/>
    <col min="14607" max="14607" width="13" style="371" customWidth="1"/>
    <col min="14608" max="14608" width="15" style="371" customWidth="1"/>
    <col min="14609" max="14609" width="13.5" style="371" customWidth="1"/>
    <col min="14610" max="14610" width="13" style="371" customWidth="1"/>
    <col min="14611" max="14611" width="16.1640625" style="371" customWidth="1"/>
    <col min="14612" max="14612" width="25.1640625" style="371" customWidth="1"/>
    <col min="14613" max="14613" width="11.33203125" style="371" customWidth="1"/>
    <col min="14614" max="14614" width="13.33203125" style="371" customWidth="1"/>
    <col min="14615" max="14615" width="12.83203125" style="371" customWidth="1"/>
    <col min="14616" max="14617" width="11.33203125" style="371" customWidth="1"/>
    <col min="14618" max="14618" width="15" style="371" customWidth="1"/>
    <col min="14619" max="14619" width="10.33203125" style="371" bestFit="1" customWidth="1"/>
    <col min="14620" max="14620" width="12.33203125" style="371" customWidth="1"/>
    <col min="14621" max="14621" width="11.5" style="371" bestFit="1" customWidth="1"/>
    <col min="14622" max="14622" width="13" style="371" customWidth="1"/>
    <col min="14623" max="14623" width="11.5" style="371" bestFit="1" customWidth="1"/>
    <col min="14624" max="14624" width="12.6640625" style="371" customWidth="1"/>
    <col min="14625" max="14625" width="14.1640625" style="371" bestFit="1" customWidth="1"/>
    <col min="14626" max="14626" width="14.1640625" style="371" customWidth="1"/>
    <col min="14627" max="14627" width="11.1640625" style="371" bestFit="1" customWidth="1"/>
    <col min="14628" max="14628" width="13" style="371" customWidth="1"/>
    <col min="14629" max="14629" width="13.6640625" style="371" bestFit="1" customWidth="1"/>
    <col min="14630" max="14630" width="13.6640625" style="371" customWidth="1"/>
    <col min="14631" max="14848" width="9.33203125" style="371"/>
    <col min="14849" max="14849" width="45.1640625" style="371" customWidth="1"/>
    <col min="14850" max="14850" width="14.33203125" style="371" customWidth="1"/>
    <col min="14851" max="14851" width="12.83203125" style="371" customWidth="1"/>
    <col min="14852" max="14852" width="15.1640625" style="371" customWidth="1"/>
    <col min="14853" max="14853" width="13.83203125" style="371" customWidth="1"/>
    <col min="14854" max="14854" width="13" style="371" customWidth="1"/>
    <col min="14855" max="14855" width="15.6640625" style="371" customWidth="1"/>
    <col min="14856" max="14856" width="15.1640625" style="371" customWidth="1"/>
    <col min="14857" max="14857" width="13" style="371" customWidth="1"/>
    <col min="14858" max="14858" width="16.6640625" style="371" customWidth="1"/>
    <col min="14859" max="14859" width="17" style="371" customWidth="1"/>
    <col min="14860" max="14860" width="13" style="371" customWidth="1"/>
    <col min="14861" max="14861" width="14.33203125" style="371" customWidth="1"/>
    <col min="14862" max="14862" width="13.6640625" style="371" customWidth="1"/>
    <col min="14863" max="14863" width="13" style="371" customWidth="1"/>
    <col min="14864" max="14864" width="15" style="371" customWidth="1"/>
    <col min="14865" max="14865" width="13.5" style="371" customWidth="1"/>
    <col min="14866" max="14866" width="13" style="371" customWidth="1"/>
    <col min="14867" max="14867" width="16.1640625" style="371" customWidth="1"/>
    <col min="14868" max="14868" width="25.1640625" style="371" customWidth="1"/>
    <col min="14869" max="14869" width="11.33203125" style="371" customWidth="1"/>
    <col min="14870" max="14870" width="13.33203125" style="371" customWidth="1"/>
    <col min="14871" max="14871" width="12.83203125" style="371" customWidth="1"/>
    <col min="14872" max="14873" width="11.33203125" style="371" customWidth="1"/>
    <col min="14874" max="14874" width="15" style="371" customWidth="1"/>
    <col min="14875" max="14875" width="10.33203125" style="371" bestFit="1" customWidth="1"/>
    <col min="14876" max="14876" width="12.33203125" style="371" customWidth="1"/>
    <col min="14877" max="14877" width="11.5" style="371" bestFit="1" customWidth="1"/>
    <col min="14878" max="14878" width="13" style="371" customWidth="1"/>
    <col min="14879" max="14879" width="11.5" style="371" bestFit="1" customWidth="1"/>
    <col min="14880" max="14880" width="12.6640625" style="371" customWidth="1"/>
    <col min="14881" max="14881" width="14.1640625" style="371" bestFit="1" customWidth="1"/>
    <col min="14882" max="14882" width="14.1640625" style="371" customWidth="1"/>
    <col min="14883" max="14883" width="11.1640625" style="371" bestFit="1" customWidth="1"/>
    <col min="14884" max="14884" width="13" style="371" customWidth="1"/>
    <col min="14885" max="14885" width="13.6640625" style="371" bestFit="1" customWidth="1"/>
    <col min="14886" max="14886" width="13.6640625" style="371" customWidth="1"/>
    <col min="14887" max="15104" width="9.33203125" style="371"/>
    <col min="15105" max="15105" width="45.1640625" style="371" customWidth="1"/>
    <col min="15106" max="15106" width="14.33203125" style="371" customWidth="1"/>
    <col min="15107" max="15107" width="12.83203125" style="371" customWidth="1"/>
    <col min="15108" max="15108" width="15.1640625" style="371" customWidth="1"/>
    <col min="15109" max="15109" width="13.83203125" style="371" customWidth="1"/>
    <col min="15110" max="15110" width="13" style="371" customWidth="1"/>
    <col min="15111" max="15111" width="15.6640625" style="371" customWidth="1"/>
    <col min="15112" max="15112" width="15.1640625" style="371" customWidth="1"/>
    <col min="15113" max="15113" width="13" style="371" customWidth="1"/>
    <col min="15114" max="15114" width="16.6640625" style="371" customWidth="1"/>
    <col min="15115" max="15115" width="17" style="371" customWidth="1"/>
    <col min="15116" max="15116" width="13" style="371" customWidth="1"/>
    <col min="15117" max="15117" width="14.33203125" style="371" customWidth="1"/>
    <col min="15118" max="15118" width="13.6640625" style="371" customWidth="1"/>
    <col min="15119" max="15119" width="13" style="371" customWidth="1"/>
    <col min="15120" max="15120" width="15" style="371" customWidth="1"/>
    <col min="15121" max="15121" width="13.5" style="371" customWidth="1"/>
    <col min="15122" max="15122" width="13" style="371" customWidth="1"/>
    <col min="15123" max="15123" width="16.1640625" style="371" customWidth="1"/>
    <col min="15124" max="15124" width="25.1640625" style="371" customWidth="1"/>
    <col min="15125" max="15125" width="11.33203125" style="371" customWidth="1"/>
    <col min="15126" max="15126" width="13.33203125" style="371" customWidth="1"/>
    <col min="15127" max="15127" width="12.83203125" style="371" customWidth="1"/>
    <col min="15128" max="15129" width="11.33203125" style="371" customWidth="1"/>
    <col min="15130" max="15130" width="15" style="371" customWidth="1"/>
    <col min="15131" max="15131" width="10.33203125" style="371" bestFit="1" customWidth="1"/>
    <col min="15132" max="15132" width="12.33203125" style="371" customWidth="1"/>
    <col min="15133" max="15133" width="11.5" style="371" bestFit="1" customWidth="1"/>
    <col min="15134" max="15134" width="13" style="371" customWidth="1"/>
    <col min="15135" max="15135" width="11.5" style="371" bestFit="1" customWidth="1"/>
    <col min="15136" max="15136" width="12.6640625" style="371" customWidth="1"/>
    <col min="15137" max="15137" width="14.1640625" style="371" bestFit="1" customWidth="1"/>
    <col min="15138" max="15138" width="14.1640625" style="371" customWidth="1"/>
    <col min="15139" max="15139" width="11.1640625" style="371" bestFit="1" customWidth="1"/>
    <col min="15140" max="15140" width="13" style="371" customWidth="1"/>
    <col min="15141" max="15141" width="13.6640625" style="371" bestFit="1" customWidth="1"/>
    <col min="15142" max="15142" width="13.6640625" style="371" customWidth="1"/>
    <col min="15143" max="15360" width="9.33203125" style="371"/>
    <col min="15361" max="15361" width="45.1640625" style="371" customWidth="1"/>
    <col min="15362" max="15362" width="14.33203125" style="371" customWidth="1"/>
    <col min="15363" max="15363" width="12.83203125" style="371" customWidth="1"/>
    <col min="15364" max="15364" width="15.1640625" style="371" customWidth="1"/>
    <col min="15365" max="15365" width="13.83203125" style="371" customWidth="1"/>
    <col min="15366" max="15366" width="13" style="371" customWidth="1"/>
    <col min="15367" max="15367" width="15.6640625" style="371" customWidth="1"/>
    <col min="15368" max="15368" width="15.1640625" style="371" customWidth="1"/>
    <col min="15369" max="15369" width="13" style="371" customWidth="1"/>
    <col min="15370" max="15370" width="16.6640625" style="371" customWidth="1"/>
    <col min="15371" max="15371" width="17" style="371" customWidth="1"/>
    <col min="15372" max="15372" width="13" style="371" customWidth="1"/>
    <col min="15373" max="15373" width="14.33203125" style="371" customWidth="1"/>
    <col min="15374" max="15374" width="13.6640625" style="371" customWidth="1"/>
    <col min="15375" max="15375" width="13" style="371" customWidth="1"/>
    <col min="15376" max="15376" width="15" style="371" customWidth="1"/>
    <col min="15377" max="15377" width="13.5" style="371" customWidth="1"/>
    <col min="15378" max="15378" width="13" style="371" customWidth="1"/>
    <col min="15379" max="15379" width="16.1640625" style="371" customWidth="1"/>
    <col min="15380" max="15380" width="25.1640625" style="371" customWidth="1"/>
    <col min="15381" max="15381" width="11.33203125" style="371" customWidth="1"/>
    <col min="15382" max="15382" width="13.33203125" style="371" customWidth="1"/>
    <col min="15383" max="15383" width="12.83203125" style="371" customWidth="1"/>
    <col min="15384" max="15385" width="11.33203125" style="371" customWidth="1"/>
    <col min="15386" max="15386" width="15" style="371" customWidth="1"/>
    <col min="15387" max="15387" width="10.33203125" style="371" bestFit="1" customWidth="1"/>
    <col min="15388" max="15388" width="12.33203125" style="371" customWidth="1"/>
    <col min="15389" max="15389" width="11.5" style="371" bestFit="1" customWidth="1"/>
    <col min="15390" max="15390" width="13" style="371" customWidth="1"/>
    <col min="15391" max="15391" width="11.5" style="371" bestFit="1" customWidth="1"/>
    <col min="15392" max="15392" width="12.6640625" style="371" customWidth="1"/>
    <col min="15393" max="15393" width="14.1640625" style="371" bestFit="1" customWidth="1"/>
    <col min="15394" max="15394" width="14.1640625" style="371" customWidth="1"/>
    <col min="15395" max="15395" width="11.1640625" style="371" bestFit="1" customWidth="1"/>
    <col min="15396" max="15396" width="13" style="371" customWidth="1"/>
    <col min="15397" max="15397" width="13.6640625" style="371" bestFit="1" customWidth="1"/>
    <col min="15398" max="15398" width="13.6640625" style="371" customWidth="1"/>
    <col min="15399" max="15616" width="9.33203125" style="371"/>
    <col min="15617" max="15617" width="45.1640625" style="371" customWidth="1"/>
    <col min="15618" max="15618" width="14.33203125" style="371" customWidth="1"/>
    <col min="15619" max="15619" width="12.83203125" style="371" customWidth="1"/>
    <col min="15620" max="15620" width="15.1640625" style="371" customWidth="1"/>
    <col min="15621" max="15621" width="13.83203125" style="371" customWidth="1"/>
    <col min="15622" max="15622" width="13" style="371" customWidth="1"/>
    <col min="15623" max="15623" width="15.6640625" style="371" customWidth="1"/>
    <col min="15624" max="15624" width="15.1640625" style="371" customWidth="1"/>
    <col min="15625" max="15625" width="13" style="371" customWidth="1"/>
    <col min="15626" max="15626" width="16.6640625" style="371" customWidth="1"/>
    <col min="15627" max="15627" width="17" style="371" customWidth="1"/>
    <col min="15628" max="15628" width="13" style="371" customWidth="1"/>
    <col min="15629" max="15629" width="14.33203125" style="371" customWidth="1"/>
    <col min="15630" max="15630" width="13.6640625" style="371" customWidth="1"/>
    <col min="15631" max="15631" width="13" style="371" customWidth="1"/>
    <col min="15632" max="15632" width="15" style="371" customWidth="1"/>
    <col min="15633" max="15633" width="13.5" style="371" customWidth="1"/>
    <col min="15634" max="15634" width="13" style="371" customWidth="1"/>
    <col min="15635" max="15635" width="16.1640625" style="371" customWidth="1"/>
    <col min="15636" max="15636" width="25.1640625" style="371" customWidth="1"/>
    <col min="15637" max="15637" width="11.33203125" style="371" customWidth="1"/>
    <col min="15638" max="15638" width="13.33203125" style="371" customWidth="1"/>
    <col min="15639" max="15639" width="12.83203125" style="371" customWidth="1"/>
    <col min="15640" max="15641" width="11.33203125" style="371" customWidth="1"/>
    <col min="15642" max="15642" width="15" style="371" customWidth="1"/>
    <col min="15643" max="15643" width="10.33203125" style="371" bestFit="1" customWidth="1"/>
    <col min="15644" max="15644" width="12.33203125" style="371" customWidth="1"/>
    <col min="15645" max="15645" width="11.5" style="371" bestFit="1" customWidth="1"/>
    <col min="15646" max="15646" width="13" style="371" customWidth="1"/>
    <col min="15647" max="15647" width="11.5" style="371" bestFit="1" customWidth="1"/>
    <col min="15648" max="15648" width="12.6640625" style="371" customWidth="1"/>
    <col min="15649" max="15649" width="14.1640625" style="371" bestFit="1" customWidth="1"/>
    <col min="15650" max="15650" width="14.1640625" style="371" customWidth="1"/>
    <col min="15651" max="15651" width="11.1640625" style="371" bestFit="1" customWidth="1"/>
    <col min="15652" max="15652" width="13" style="371" customWidth="1"/>
    <col min="15653" max="15653" width="13.6640625" style="371" bestFit="1" customWidth="1"/>
    <col min="15654" max="15654" width="13.6640625" style="371" customWidth="1"/>
    <col min="15655" max="15872" width="9.33203125" style="371"/>
    <col min="15873" max="15873" width="45.1640625" style="371" customWidth="1"/>
    <col min="15874" max="15874" width="14.33203125" style="371" customWidth="1"/>
    <col min="15875" max="15875" width="12.83203125" style="371" customWidth="1"/>
    <col min="15876" max="15876" width="15.1640625" style="371" customWidth="1"/>
    <col min="15877" max="15877" width="13.83203125" style="371" customWidth="1"/>
    <col min="15878" max="15878" width="13" style="371" customWidth="1"/>
    <col min="15879" max="15879" width="15.6640625" style="371" customWidth="1"/>
    <col min="15880" max="15880" width="15.1640625" style="371" customWidth="1"/>
    <col min="15881" max="15881" width="13" style="371" customWidth="1"/>
    <col min="15882" max="15882" width="16.6640625" style="371" customWidth="1"/>
    <col min="15883" max="15883" width="17" style="371" customWidth="1"/>
    <col min="15884" max="15884" width="13" style="371" customWidth="1"/>
    <col min="15885" max="15885" width="14.33203125" style="371" customWidth="1"/>
    <col min="15886" max="15886" width="13.6640625" style="371" customWidth="1"/>
    <col min="15887" max="15887" width="13" style="371" customWidth="1"/>
    <col min="15888" max="15888" width="15" style="371" customWidth="1"/>
    <col min="15889" max="15889" width="13.5" style="371" customWidth="1"/>
    <col min="15890" max="15890" width="13" style="371" customWidth="1"/>
    <col min="15891" max="15891" width="16.1640625" style="371" customWidth="1"/>
    <col min="15892" max="15892" width="25.1640625" style="371" customWidth="1"/>
    <col min="15893" max="15893" width="11.33203125" style="371" customWidth="1"/>
    <col min="15894" max="15894" width="13.33203125" style="371" customWidth="1"/>
    <col min="15895" max="15895" width="12.83203125" style="371" customWidth="1"/>
    <col min="15896" max="15897" width="11.33203125" style="371" customWidth="1"/>
    <col min="15898" max="15898" width="15" style="371" customWidth="1"/>
    <col min="15899" max="15899" width="10.33203125" style="371" bestFit="1" customWidth="1"/>
    <col min="15900" max="15900" width="12.33203125" style="371" customWidth="1"/>
    <col min="15901" max="15901" width="11.5" style="371" bestFit="1" customWidth="1"/>
    <col min="15902" max="15902" width="13" style="371" customWidth="1"/>
    <col min="15903" max="15903" width="11.5" style="371" bestFit="1" customWidth="1"/>
    <col min="15904" max="15904" width="12.6640625" style="371" customWidth="1"/>
    <col min="15905" max="15905" width="14.1640625" style="371" bestFit="1" customWidth="1"/>
    <col min="15906" max="15906" width="14.1640625" style="371" customWidth="1"/>
    <col min="15907" max="15907" width="11.1640625" style="371" bestFit="1" customWidth="1"/>
    <col min="15908" max="15908" width="13" style="371" customWidth="1"/>
    <col min="15909" max="15909" width="13.6640625" style="371" bestFit="1" customWidth="1"/>
    <col min="15910" max="15910" width="13.6640625" style="371" customWidth="1"/>
    <col min="15911" max="16128" width="9.33203125" style="371"/>
    <col min="16129" max="16129" width="45.1640625" style="371" customWidth="1"/>
    <col min="16130" max="16130" width="14.33203125" style="371" customWidth="1"/>
    <col min="16131" max="16131" width="12.83203125" style="371" customWidth="1"/>
    <col min="16132" max="16132" width="15.1640625" style="371" customWidth="1"/>
    <col min="16133" max="16133" width="13.83203125" style="371" customWidth="1"/>
    <col min="16134" max="16134" width="13" style="371" customWidth="1"/>
    <col min="16135" max="16135" width="15.6640625" style="371" customWidth="1"/>
    <col min="16136" max="16136" width="15.1640625" style="371" customWidth="1"/>
    <col min="16137" max="16137" width="13" style="371" customWidth="1"/>
    <col min="16138" max="16138" width="16.6640625" style="371" customWidth="1"/>
    <col min="16139" max="16139" width="17" style="371" customWidth="1"/>
    <col min="16140" max="16140" width="13" style="371" customWidth="1"/>
    <col min="16141" max="16141" width="14.33203125" style="371" customWidth="1"/>
    <col min="16142" max="16142" width="13.6640625" style="371" customWidth="1"/>
    <col min="16143" max="16143" width="13" style="371" customWidth="1"/>
    <col min="16144" max="16144" width="15" style="371" customWidth="1"/>
    <col min="16145" max="16145" width="13.5" style="371" customWidth="1"/>
    <col min="16146" max="16146" width="13" style="371" customWidth="1"/>
    <col min="16147" max="16147" width="16.1640625" style="371" customWidth="1"/>
    <col min="16148" max="16148" width="25.1640625" style="371" customWidth="1"/>
    <col min="16149" max="16149" width="11.33203125" style="371" customWidth="1"/>
    <col min="16150" max="16150" width="13.33203125" style="371" customWidth="1"/>
    <col min="16151" max="16151" width="12.83203125" style="371" customWidth="1"/>
    <col min="16152" max="16153" width="11.33203125" style="371" customWidth="1"/>
    <col min="16154" max="16154" width="15" style="371" customWidth="1"/>
    <col min="16155" max="16155" width="10.33203125" style="371" bestFit="1" customWidth="1"/>
    <col min="16156" max="16156" width="12.33203125" style="371" customWidth="1"/>
    <col min="16157" max="16157" width="11.5" style="371" bestFit="1" customWidth="1"/>
    <col min="16158" max="16158" width="13" style="371" customWidth="1"/>
    <col min="16159" max="16159" width="11.5" style="371" bestFit="1" customWidth="1"/>
    <col min="16160" max="16160" width="12.6640625" style="371" customWidth="1"/>
    <col min="16161" max="16161" width="14.1640625" style="371" bestFit="1" customWidth="1"/>
    <col min="16162" max="16162" width="14.1640625" style="371" customWidth="1"/>
    <col min="16163" max="16163" width="11.1640625" style="371" bestFit="1" customWidth="1"/>
    <col min="16164" max="16164" width="13" style="371" customWidth="1"/>
    <col min="16165" max="16165" width="13.6640625" style="371" bestFit="1" customWidth="1"/>
    <col min="16166" max="16166" width="13.6640625" style="371" customWidth="1"/>
    <col min="16167" max="16384" width="9.33203125" style="371"/>
  </cols>
  <sheetData>
    <row r="1" spans="1:31" ht="16.5" customHeight="1" x14ac:dyDescent="0.25">
      <c r="A1" s="1" t="s">
        <v>0</v>
      </c>
    </row>
    <row r="2" spans="1:31" x14ac:dyDescent="0.2">
      <c r="A2" s="3"/>
    </row>
    <row r="3" spans="1:31" ht="18" customHeight="1" x14ac:dyDescent="0.25">
      <c r="A3" s="1" t="s">
        <v>1</v>
      </c>
      <c r="T3" s="4"/>
    </row>
    <row r="4" spans="1:31" ht="14.25" customHeight="1" x14ac:dyDescent="0.2"/>
    <row r="5" spans="1:31" ht="15" customHeight="1" x14ac:dyDescent="0.2">
      <c r="A5" s="5"/>
      <c r="B5" s="554" t="s">
        <v>2</v>
      </c>
      <c r="C5" s="555"/>
      <c r="D5" s="556"/>
      <c r="E5" s="554" t="s">
        <v>3</v>
      </c>
      <c r="F5" s="555"/>
      <c r="G5" s="556"/>
      <c r="H5" s="554" t="s">
        <v>4</v>
      </c>
      <c r="I5" s="555"/>
      <c r="J5" s="556"/>
      <c r="K5" s="554" t="s">
        <v>5</v>
      </c>
      <c r="L5" s="555"/>
      <c r="M5" s="556"/>
      <c r="N5" s="554" t="s">
        <v>6</v>
      </c>
      <c r="O5" s="555"/>
      <c r="P5" s="556"/>
      <c r="Q5" s="554" t="s">
        <v>7</v>
      </c>
      <c r="R5" s="555"/>
      <c r="S5" s="556"/>
    </row>
    <row r="6" spans="1:31" s="11" customFormat="1" ht="37.5" customHeight="1" x14ac:dyDescent="0.25">
      <c r="A6" s="6" t="s">
        <v>8</v>
      </c>
      <c r="B6" s="7" t="s">
        <v>9</v>
      </c>
      <c r="C6" s="7" t="s">
        <v>10</v>
      </c>
      <c r="D6" s="8" t="s">
        <v>11</v>
      </c>
      <c r="E6" s="7" t="s">
        <v>9</v>
      </c>
      <c r="F6" s="7" t="s">
        <v>10</v>
      </c>
      <c r="G6" s="8" t="s">
        <v>11</v>
      </c>
      <c r="H6" s="9" t="s">
        <v>9</v>
      </c>
      <c r="I6" s="7" t="s">
        <v>10</v>
      </c>
      <c r="J6" s="8" t="s">
        <v>11</v>
      </c>
      <c r="K6" s="9" t="s">
        <v>9</v>
      </c>
      <c r="L6" s="7" t="s">
        <v>10</v>
      </c>
      <c r="M6" s="8" t="s">
        <v>11</v>
      </c>
      <c r="N6" s="9" t="s">
        <v>9</v>
      </c>
      <c r="O6" s="7" t="s">
        <v>10</v>
      </c>
      <c r="P6" s="8" t="s">
        <v>11</v>
      </c>
      <c r="Q6" s="9" t="s">
        <v>9</v>
      </c>
      <c r="R6" s="7" t="s">
        <v>10</v>
      </c>
      <c r="S6" s="8" t="s">
        <v>11</v>
      </c>
      <c r="T6" s="10" t="s">
        <v>339</v>
      </c>
    </row>
    <row r="7" spans="1:31" s="19" customFormat="1" ht="13.5" customHeight="1" x14ac:dyDescent="0.15">
      <c r="A7" s="12" t="s">
        <v>12</v>
      </c>
      <c r="B7" s="13"/>
      <c r="C7" s="14"/>
      <c r="D7" s="15"/>
      <c r="E7" s="16"/>
      <c r="F7" s="14"/>
      <c r="G7" s="15"/>
      <c r="H7" s="16"/>
      <c r="I7" s="14"/>
      <c r="J7" s="14"/>
      <c r="K7" s="16"/>
      <c r="L7" s="14"/>
      <c r="M7" s="17"/>
      <c r="N7" s="16"/>
      <c r="O7" s="14"/>
      <c r="P7" s="17"/>
      <c r="Q7" s="16"/>
      <c r="R7" s="14"/>
      <c r="S7" s="17"/>
      <c r="T7" s="18"/>
    </row>
    <row r="8" spans="1:31" x14ac:dyDescent="0.2">
      <c r="A8" s="20" t="s">
        <v>13</v>
      </c>
      <c r="B8" s="21">
        <v>582</v>
      </c>
      <c r="C8" s="22">
        <v>457.6</v>
      </c>
      <c r="D8" s="23">
        <v>382.3</v>
      </c>
      <c r="E8" s="21">
        <v>585</v>
      </c>
      <c r="F8" s="24">
        <v>483.8</v>
      </c>
      <c r="G8" s="23">
        <v>384.3</v>
      </c>
      <c r="H8" s="21">
        <v>587</v>
      </c>
      <c r="I8" s="25">
        <v>457.3</v>
      </c>
      <c r="J8" s="26">
        <v>385.6</v>
      </c>
      <c r="K8" s="21">
        <v>589</v>
      </c>
      <c r="L8" s="27">
        <v>512.5</v>
      </c>
      <c r="M8" s="28">
        <v>386.9</v>
      </c>
      <c r="N8" s="21">
        <v>592</v>
      </c>
      <c r="O8" s="27">
        <v>548.15760479999994</v>
      </c>
      <c r="P8" s="28">
        <v>467.68</v>
      </c>
      <c r="Q8" s="21">
        <v>592</v>
      </c>
      <c r="R8" s="27">
        <v>514.4</v>
      </c>
      <c r="S8" s="28">
        <v>388.9</v>
      </c>
      <c r="T8" s="30">
        <v>11478</v>
      </c>
    </row>
    <row r="9" spans="1:31" x14ac:dyDescent="0.2">
      <c r="A9" s="20" t="s">
        <v>14</v>
      </c>
      <c r="B9" s="21">
        <v>66</v>
      </c>
      <c r="C9" s="22">
        <v>51.9</v>
      </c>
      <c r="D9" s="23">
        <v>43.4</v>
      </c>
      <c r="E9" s="21">
        <v>66</v>
      </c>
      <c r="F9" s="24">
        <v>54.6</v>
      </c>
      <c r="G9" s="23">
        <v>43.4</v>
      </c>
      <c r="H9" s="21">
        <v>66</v>
      </c>
      <c r="I9" s="25">
        <v>51.4</v>
      </c>
      <c r="J9" s="26">
        <v>43.4</v>
      </c>
      <c r="K9" s="21">
        <v>68</v>
      </c>
      <c r="L9" s="27">
        <v>59.2</v>
      </c>
      <c r="M9" s="28">
        <v>44.7</v>
      </c>
      <c r="N9" s="21">
        <v>68</v>
      </c>
      <c r="O9" s="27">
        <v>62.964049199999998</v>
      </c>
      <c r="P9" s="28">
        <v>53.72</v>
      </c>
      <c r="Q9" s="21">
        <v>68</v>
      </c>
      <c r="R9" s="27">
        <v>59.1</v>
      </c>
      <c r="S9" s="28">
        <v>44.7</v>
      </c>
      <c r="T9" s="30">
        <v>11478</v>
      </c>
    </row>
    <row r="10" spans="1:31" x14ac:dyDescent="0.2">
      <c r="A10" s="20" t="s">
        <v>15</v>
      </c>
      <c r="B10" s="21">
        <v>2288</v>
      </c>
      <c r="C10" s="22">
        <v>0</v>
      </c>
      <c r="D10" s="23">
        <v>12.1</v>
      </c>
      <c r="E10" s="21">
        <v>2285</v>
      </c>
      <c r="F10" s="24">
        <v>0</v>
      </c>
      <c r="G10" s="23">
        <v>12.1</v>
      </c>
      <c r="H10" s="21">
        <v>2310</v>
      </c>
      <c r="I10" s="31">
        <v>0</v>
      </c>
      <c r="J10" s="32">
        <v>12.2</v>
      </c>
      <c r="K10" s="21">
        <v>2263</v>
      </c>
      <c r="L10" s="27">
        <v>0</v>
      </c>
      <c r="M10" s="28">
        <v>11.944114000000001</v>
      </c>
      <c r="N10" s="21">
        <v>2266</v>
      </c>
      <c r="O10" s="27">
        <v>0</v>
      </c>
      <c r="P10" s="28">
        <v>11.959948000000001</v>
      </c>
      <c r="Q10" s="21">
        <v>2255</v>
      </c>
      <c r="R10" s="27">
        <v>7.9</v>
      </c>
      <c r="S10" s="28">
        <v>11.9</v>
      </c>
      <c r="T10" s="30">
        <v>466866</v>
      </c>
    </row>
    <row r="11" spans="1:31" x14ac:dyDescent="0.2">
      <c r="A11" s="20" t="s">
        <v>16</v>
      </c>
      <c r="B11" s="21">
        <v>8303</v>
      </c>
      <c r="C11" s="22">
        <v>0</v>
      </c>
      <c r="D11" s="23">
        <v>43.8</v>
      </c>
      <c r="E11" s="21">
        <v>8262</v>
      </c>
      <c r="F11" s="24">
        <v>0</v>
      </c>
      <c r="G11" s="23">
        <v>43.6</v>
      </c>
      <c r="H11" s="21">
        <v>8188</v>
      </c>
      <c r="I11" s="31">
        <v>0</v>
      </c>
      <c r="J11" s="32">
        <v>43.2</v>
      </c>
      <c r="K11" s="21">
        <v>8197</v>
      </c>
      <c r="L11" s="27">
        <v>0</v>
      </c>
      <c r="M11" s="28">
        <v>43.263766000000004</v>
      </c>
      <c r="N11" s="21">
        <v>8180</v>
      </c>
      <c r="O11" s="27">
        <v>0</v>
      </c>
      <c r="P11" s="28">
        <v>43.174039999999998</v>
      </c>
      <c r="Q11" s="21">
        <v>8192</v>
      </c>
      <c r="R11" s="27">
        <v>28.7</v>
      </c>
      <c r="S11" s="28">
        <v>43.2</v>
      </c>
      <c r="T11" s="30">
        <v>466866</v>
      </c>
    </row>
    <row r="12" spans="1:31" x14ac:dyDescent="0.2">
      <c r="A12" s="20" t="s">
        <v>17</v>
      </c>
      <c r="B12" s="21">
        <v>12</v>
      </c>
      <c r="C12" s="22">
        <v>19.2</v>
      </c>
      <c r="D12" s="23">
        <v>18.2</v>
      </c>
      <c r="E12" s="21">
        <v>12</v>
      </c>
      <c r="F12" s="24">
        <v>19.2</v>
      </c>
      <c r="G12" s="23">
        <v>18.2</v>
      </c>
      <c r="H12" s="21">
        <v>12</v>
      </c>
      <c r="I12" s="25">
        <v>19.2</v>
      </c>
      <c r="J12" s="26">
        <v>18.2</v>
      </c>
      <c r="K12" s="21">
        <v>12</v>
      </c>
      <c r="L12" s="27">
        <v>18.7</v>
      </c>
      <c r="M12" s="28">
        <v>18.2</v>
      </c>
      <c r="N12" s="21">
        <v>12</v>
      </c>
      <c r="O12" s="27">
        <v>19.318079999999998</v>
      </c>
      <c r="P12" s="28">
        <v>18.204000000000001</v>
      </c>
      <c r="Q12" s="21">
        <v>11</v>
      </c>
      <c r="R12" s="27">
        <v>16.8</v>
      </c>
      <c r="S12" s="28">
        <v>16.7</v>
      </c>
      <c r="T12" s="30" t="s">
        <v>18</v>
      </c>
    </row>
    <row r="13" spans="1:31" x14ac:dyDescent="0.2">
      <c r="A13" s="20" t="s">
        <v>19</v>
      </c>
      <c r="B13" s="21">
        <v>1030</v>
      </c>
      <c r="C13" s="22">
        <v>23.2</v>
      </c>
      <c r="D13" s="23">
        <v>30.8</v>
      </c>
      <c r="E13" s="21">
        <v>1033</v>
      </c>
      <c r="F13" s="24">
        <v>24.4</v>
      </c>
      <c r="G13" s="23">
        <v>30.9</v>
      </c>
      <c r="H13" s="21">
        <v>1031</v>
      </c>
      <c r="I13" s="25">
        <v>30</v>
      </c>
      <c r="J13" s="26">
        <v>30.8</v>
      </c>
      <c r="K13" s="21">
        <v>1043</v>
      </c>
      <c r="L13" s="27">
        <v>45.1</v>
      </c>
      <c r="M13" s="28">
        <v>31.2</v>
      </c>
      <c r="N13" s="21">
        <v>1066</v>
      </c>
      <c r="O13" s="27">
        <v>45.13691220414794</v>
      </c>
      <c r="P13" s="28">
        <v>37.167091921344586</v>
      </c>
      <c r="Q13" s="21">
        <v>1090</v>
      </c>
      <c r="R13" s="27">
        <v>47.5</v>
      </c>
      <c r="S13" s="28">
        <v>32.6</v>
      </c>
      <c r="T13" s="30">
        <v>7555</v>
      </c>
    </row>
    <row r="14" spans="1:31" s="19" customFormat="1" ht="14.25" customHeight="1" thickBot="1" x14ac:dyDescent="0.2">
      <c r="A14" s="33" t="s">
        <v>20</v>
      </c>
      <c r="B14" s="488">
        <f>SUM(B8:B13)</f>
        <v>12281</v>
      </c>
      <c r="C14" s="35">
        <f t="shared" ref="C14:S14" si="0">SUM(C8:C13)</f>
        <v>551.90000000000009</v>
      </c>
      <c r="D14" s="36">
        <f t="shared" si="0"/>
        <v>530.6</v>
      </c>
      <c r="E14" s="488">
        <f t="shared" si="0"/>
        <v>12243</v>
      </c>
      <c r="F14" s="35">
        <f t="shared" si="0"/>
        <v>582</v>
      </c>
      <c r="G14" s="36">
        <f t="shared" si="0"/>
        <v>532.5</v>
      </c>
      <c r="H14" s="488">
        <f t="shared" si="0"/>
        <v>12194</v>
      </c>
      <c r="I14" s="35">
        <f t="shared" si="0"/>
        <v>557.9</v>
      </c>
      <c r="J14" s="36">
        <f t="shared" si="0"/>
        <v>533.4</v>
      </c>
      <c r="K14" s="488">
        <f t="shared" si="0"/>
        <v>12172</v>
      </c>
      <c r="L14" s="35">
        <f t="shared" si="0"/>
        <v>635.50000000000011</v>
      </c>
      <c r="M14" s="36">
        <f t="shared" si="0"/>
        <v>536.20787999999993</v>
      </c>
      <c r="N14" s="488">
        <f t="shared" si="0"/>
        <v>12184</v>
      </c>
      <c r="O14" s="35">
        <f t="shared" si="0"/>
        <v>675.57664620414789</v>
      </c>
      <c r="P14" s="36">
        <f t="shared" si="0"/>
        <v>631.90507992134451</v>
      </c>
      <c r="Q14" s="488">
        <f t="shared" si="0"/>
        <v>12208</v>
      </c>
      <c r="R14" s="35">
        <f t="shared" si="0"/>
        <v>674.4</v>
      </c>
      <c r="S14" s="36">
        <f t="shared" si="0"/>
        <v>537.99999999999989</v>
      </c>
      <c r="T14" s="37"/>
    </row>
    <row r="15" spans="1:31" s="19" customFormat="1" ht="13.5" customHeight="1" thickTop="1" x14ac:dyDescent="0.2">
      <c r="A15" s="38" t="s">
        <v>21</v>
      </c>
      <c r="B15" s="21"/>
      <c r="C15" s="39"/>
      <c r="D15" s="40"/>
      <c r="E15" s="21"/>
      <c r="F15" s="39"/>
      <c r="G15" s="40"/>
      <c r="H15" s="21"/>
      <c r="I15" s="39"/>
      <c r="J15" s="40"/>
      <c r="K15" s="21"/>
      <c r="L15" s="39"/>
      <c r="M15" s="40"/>
      <c r="N15" s="21"/>
      <c r="O15" s="39"/>
      <c r="P15" s="40"/>
      <c r="Q15" s="29"/>
      <c r="R15" s="39"/>
      <c r="S15" s="40"/>
      <c r="T15" s="41"/>
      <c r="U15" s="42"/>
      <c r="V15" s="42"/>
      <c r="W15" s="42"/>
      <c r="X15" s="42"/>
      <c r="Y15" s="42"/>
      <c r="Z15" s="42"/>
      <c r="AA15" s="42"/>
      <c r="AB15" s="42"/>
      <c r="AC15" s="42"/>
      <c r="AD15" s="42"/>
      <c r="AE15" s="42"/>
    </row>
    <row r="16" spans="1:31" x14ac:dyDescent="0.2">
      <c r="A16" s="20" t="s">
        <v>22</v>
      </c>
      <c r="B16" s="21">
        <v>312751</v>
      </c>
      <c r="C16" s="22">
        <v>0</v>
      </c>
      <c r="D16" s="23">
        <v>675.5</v>
      </c>
      <c r="E16" s="21">
        <v>311570</v>
      </c>
      <c r="F16" s="22">
        <v>0</v>
      </c>
      <c r="G16" s="23">
        <v>673</v>
      </c>
      <c r="H16" s="21">
        <v>309515</v>
      </c>
      <c r="I16" s="43">
        <v>0</v>
      </c>
      <c r="J16" s="32">
        <v>668.6</v>
      </c>
      <c r="K16" s="21">
        <v>307967</v>
      </c>
      <c r="L16" s="44">
        <v>0</v>
      </c>
      <c r="M16" s="28">
        <v>665.20872000000008</v>
      </c>
      <c r="N16" s="21">
        <v>305710</v>
      </c>
      <c r="O16" s="44">
        <v>0</v>
      </c>
      <c r="P16" s="28">
        <v>660.33360000000005</v>
      </c>
      <c r="Q16" s="21">
        <v>305315</v>
      </c>
      <c r="R16" s="44">
        <v>433.2</v>
      </c>
      <c r="S16" s="28">
        <v>659.5</v>
      </c>
      <c r="T16" s="30">
        <v>2121195</v>
      </c>
      <c r="U16" s="45"/>
      <c r="V16" s="45"/>
      <c r="W16" s="45"/>
      <c r="X16" s="45"/>
      <c r="Y16" s="45"/>
      <c r="Z16" s="45"/>
      <c r="AA16" s="45"/>
      <c r="AB16" s="45"/>
      <c r="AC16" s="45"/>
      <c r="AD16" s="45"/>
      <c r="AE16" s="45"/>
    </row>
    <row r="17" spans="1:31" x14ac:dyDescent="0.2">
      <c r="A17" s="20" t="s">
        <v>23</v>
      </c>
      <c r="B17" s="21">
        <v>3271</v>
      </c>
      <c r="C17" s="22">
        <v>0</v>
      </c>
      <c r="D17" s="23">
        <v>24.5</v>
      </c>
      <c r="E17" s="21">
        <v>3261</v>
      </c>
      <c r="F17" s="24">
        <v>0</v>
      </c>
      <c r="G17" s="23">
        <v>24.5</v>
      </c>
      <c r="H17" s="21">
        <v>3267</v>
      </c>
      <c r="I17" s="31">
        <v>0</v>
      </c>
      <c r="J17" s="32">
        <v>24.5</v>
      </c>
      <c r="K17" s="21">
        <v>3273</v>
      </c>
      <c r="L17" s="27">
        <v>0</v>
      </c>
      <c r="M17" s="28">
        <v>17.274894</v>
      </c>
      <c r="N17" s="21">
        <v>3218</v>
      </c>
      <c r="O17" s="27">
        <v>0</v>
      </c>
      <c r="P17" s="28">
        <v>37.430006100000007</v>
      </c>
      <c r="Q17" s="21">
        <v>3134</v>
      </c>
      <c r="R17" s="27">
        <v>29.334239999999998</v>
      </c>
      <c r="S17" s="28">
        <v>23.504999999999999</v>
      </c>
      <c r="T17" s="30">
        <v>10478</v>
      </c>
      <c r="U17" s="45"/>
      <c r="V17" s="45"/>
      <c r="W17" s="45"/>
      <c r="X17" s="45"/>
      <c r="Y17" s="45"/>
      <c r="Z17" s="45"/>
      <c r="AA17" s="45"/>
      <c r="AB17" s="45"/>
      <c r="AC17" s="45"/>
      <c r="AD17" s="45"/>
      <c r="AE17" s="45"/>
    </row>
    <row r="18" spans="1:31" x14ac:dyDescent="0.2">
      <c r="A18" s="20" t="s">
        <v>24</v>
      </c>
      <c r="B18" s="21">
        <v>1356</v>
      </c>
      <c r="C18" s="22">
        <v>50.6</v>
      </c>
      <c r="D18" s="23">
        <v>60.7</v>
      </c>
      <c r="E18" s="21">
        <v>1343</v>
      </c>
      <c r="F18" s="24">
        <v>51.8</v>
      </c>
      <c r="G18" s="23">
        <v>60.2</v>
      </c>
      <c r="H18" s="21">
        <v>1353</v>
      </c>
      <c r="I18" s="31">
        <v>54.5</v>
      </c>
      <c r="J18" s="32">
        <v>60.6</v>
      </c>
      <c r="K18" s="21">
        <v>1351</v>
      </c>
      <c r="L18" s="27">
        <v>60.835529999999999</v>
      </c>
      <c r="M18" s="28">
        <v>60.524799999999999</v>
      </c>
      <c r="N18" s="21">
        <v>1363</v>
      </c>
      <c r="O18" s="27">
        <v>66.446293009767089</v>
      </c>
      <c r="P18" s="28">
        <v>78.236199999999997</v>
      </c>
      <c r="Q18" s="21">
        <v>1354</v>
      </c>
      <c r="R18" s="27">
        <v>61</v>
      </c>
      <c r="S18" s="28">
        <v>60.7</v>
      </c>
      <c r="T18" s="30">
        <v>12680</v>
      </c>
      <c r="U18" s="45"/>
      <c r="V18" s="45"/>
      <c r="W18" s="45"/>
      <c r="X18" s="45"/>
      <c r="Y18" s="45"/>
      <c r="Z18" s="45"/>
      <c r="AA18" s="45"/>
      <c r="AB18" s="45"/>
      <c r="AC18" s="45"/>
      <c r="AD18" s="45"/>
      <c r="AE18" s="45"/>
    </row>
    <row r="19" spans="1:31" x14ac:dyDescent="0.2">
      <c r="A19" s="20" t="s">
        <v>25</v>
      </c>
      <c r="B19" s="21">
        <v>52</v>
      </c>
      <c r="C19" s="22">
        <v>0</v>
      </c>
      <c r="D19" s="23">
        <v>0.3</v>
      </c>
      <c r="E19" s="46">
        <v>53</v>
      </c>
      <c r="F19" s="24">
        <v>0</v>
      </c>
      <c r="G19" s="23">
        <v>0.3</v>
      </c>
      <c r="H19" s="21">
        <v>63</v>
      </c>
      <c r="I19" s="31">
        <v>0</v>
      </c>
      <c r="J19" s="32">
        <v>0.3</v>
      </c>
      <c r="K19" s="21">
        <v>48.58</v>
      </c>
      <c r="L19" s="27">
        <v>0</v>
      </c>
      <c r="M19" s="28">
        <v>0.36434999999999995</v>
      </c>
      <c r="N19" s="21">
        <v>56.28</v>
      </c>
      <c r="O19" s="27">
        <v>2.6142290148925782</v>
      </c>
      <c r="P19" s="28">
        <v>1.6738685040000003</v>
      </c>
      <c r="Q19" s="21">
        <v>56</v>
      </c>
      <c r="R19" s="27">
        <v>0.6</v>
      </c>
      <c r="S19" s="28">
        <v>0.3</v>
      </c>
      <c r="T19" s="30">
        <v>634097</v>
      </c>
      <c r="U19" s="45"/>
      <c r="V19" s="45"/>
      <c r="W19" s="45"/>
      <c r="X19" s="45"/>
      <c r="Y19" s="45"/>
      <c r="Z19" s="45"/>
      <c r="AA19" s="45"/>
      <c r="AB19" s="45"/>
      <c r="AC19" s="45"/>
      <c r="AD19" s="45"/>
      <c r="AE19" s="45"/>
    </row>
    <row r="20" spans="1:31" x14ac:dyDescent="0.2">
      <c r="A20" s="20" t="s">
        <v>26</v>
      </c>
      <c r="B20" s="21">
        <v>320</v>
      </c>
      <c r="C20" s="22">
        <v>0</v>
      </c>
      <c r="D20" s="23">
        <v>11.2</v>
      </c>
      <c r="E20" s="46">
        <v>324</v>
      </c>
      <c r="F20" s="24">
        <v>0</v>
      </c>
      <c r="G20" s="23">
        <v>11.3</v>
      </c>
      <c r="H20" s="21">
        <v>389</v>
      </c>
      <c r="I20" s="31">
        <v>0</v>
      </c>
      <c r="J20" s="32">
        <v>13.6</v>
      </c>
      <c r="K20" s="21">
        <v>298.42</v>
      </c>
      <c r="L20" s="27">
        <v>12.891744000000003</v>
      </c>
      <c r="M20" s="28">
        <v>8.922758</v>
      </c>
      <c r="N20" s="21">
        <v>345.7199</v>
      </c>
      <c r="O20" s="27">
        <v>16.090450682727052</v>
      </c>
      <c r="P20" s="28">
        <v>16.246795552589997</v>
      </c>
      <c r="Q20" s="21">
        <v>347</v>
      </c>
      <c r="R20" s="27">
        <v>12.9</v>
      </c>
      <c r="S20" s="28">
        <v>12.1</v>
      </c>
      <c r="T20" s="30">
        <v>634097</v>
      </c>
      <c r="U20" s="45"/>
      <c r="V20" s="45"/>
      <c r="W20" s="45"/>
      <c r="X20" s="45"/>
      <c r="Y20" s="45"/>
      <c r="Z20" s="45"/>
      <c r="AA20" s="45"/>
      <c r="AB20" s="45"/>
      <c r="AC20" s="45"/>
      <c r="AD20" s="45"/>
      <c r="AE20" s="45"/>
    </row>
    <row r="21" spans="1:31" x14ac:dyDescent="0.2">
      <c r="A21" s="20" t="s">
        <v>27</v>
      </c>
      <c r="B21" s="21">
        <v>2508</v>
      </c>
      <c r="C21" s="22">
        <v>83.9</v>
      </c>
      <c r="D21" s="23">
        <v>217.3</v>
      </c>
      <c r="E21" s="21">
        <v>2467</v>
      </c>
      <c r="F21" s="24">
        <v>82.5</v>
      </c>
      <c r="G21" s="23">
        <v>213.6</v>
      </c>
      <c r="H21" s="21">
        <v>2454</v>
      </c>
      <c r="I21" s="43">
        <v>81</v>
      </c>
      <c r="J21" s="32">
        <v>212.5</v>
      </c>
      <c r="K21" s="21">
        <v>2513</v>
      </c>
      <c r="L21" s="27">
        <v>164.87191000000001</v>
      </c>
      <c r="M21" s="47">
        <v>217.77055999999999</v>
      </c>
      <c r="N21" s="21">
        <v>2304</v>
      </c>
      <c r="O21" s="27">
        <v>205.23156110839844</v>
      </c>
      <c r="P21" s="47">
        <v>205.23155365000002</v>
      </c>
      <c r="Q21" s="21">
        <v>2828</v>
      </c>
      <c r="R21" s="27">
        <v>178.50536000000002</v>
      </c>
      <c r="S21" s="47">
        <v>257.51120000000003</v>
      </c>
      <c r="T21" s="30">
        <v>634097</v>
      </c>
    </row>
    <row r="22" spans="1:31" x14ac:dyDescent="0.2">
      <c r="A22" s="20" t="s">
        <v>28</v>
      </c>
      <c r="B22" s="21">
        <v>131</v>
      </c>
      <c r="C22" s="22">
        <v>0</v>
      </c>
      <c r="D22" s="23">
        <v>0</v>
      </c>
      <c r="E22" s="21">
        <v>131</v>
      </c>
      <c r="F22" s="24">
        <v>0</v>
      </c>
      <c r="G22" s="23">
        <v>0</v>
      </c>
      <c r="H22" s="21">
        <v>132</v>
      </c>
      <c r="I22" s="31">
        <v>0</v>
      </c>
      <c r="J22" s="32">
        <v>0</v>
      </c>
      <c r="K22" s="21">
        <v>131</v>
      </c>
      <c r="L22" s="27">
        <v>0</v>
      </c>
      <c r="M22" s="28">
        <v>0</v>
      </c>
      <c r="N22" s="21">
        <v>131</v>
      </c>
      <c r="O22" s="27">
        <v>0</v>
      </c>
      <c r="P22" s="28">
        <v>20.2137192</v>
      </c>
      <c r="Q22" s="21">
        <v>129</v>
      </c>
      <c r="R22" s="27">
        <v>0</v>
      </c>
      <c r="S22" s="28">
        <v>0</v>
      </c>
      <c r="T22" s="30">
        <v>2921</v>
      </c>
    </row>
    <row r="23" spans="1:31" x14ac:dyDescent="0.2">
      <c r="A23" s="20" t="s">
        <v>29</v>
      </c>
      <c r="B23" s="21">
        <v>103650</v>
      </c>
      <c r="C23" s="22">
        <v>0</v>
      </c>
      <c r="D23" s="23">
        <v>0</v>
      </c>
      <c r="E23" s="21">
        <v>104543</v>
      </c>
      <c r="F23" s="24">
        <v>0</v>
      </c>
      <c r="G23" s="23">
        <v>0</v>
      </c>
      <c r="H23" s="21">
        <v>108926</v>
      </c>
      <c r="I23" s="31">
        <v>0</v>
      </c>
      <c r="J23" s="32">
        <v>0</v>
      </c>
      <c r="K23" s="21">
        <v>214824</v>
      </c>
      <c r="L23" s="27">
        <v>0</v>
      </c>
      <c r="M23" s="28">
        <v>0</v>
      </c>
      <c r="N23" s="21">
        <v>215317</v>
      </c>
      <c r="O23" s="27">
        <v>0</v>
      </c>
      <c r="P23" s="28">
        <v>0</v>
      </c>
      <c r="Q23" s="21">
        <v>225000</v>
      </c>
      <c r="R23" s="27">
        <v>0</v>
      </c>
      <c r="S23" s="28">
        <v>0</v>
      </c>
      <c r="T23" s="545">
        <v>3376620</v>
      </c>
      <c r="U23" s="144"/>
    </row>
    <row r="24" spans="1:31" x14ac:dyDescent="0.2">
      <c r="A24" s="20" t="s">
        <v>30</v>
      </c>
      <c r="B24" s="48">
        <v>0</v>
      </c>
      <c r="C24" s="22">
        <v>0</v>
      </c>
      <c r="D24" s="23">
        <v>0</v>
      </c>
      <c r="E24" s="48">
        <v>0</v>
      </c>
      <c r="F24" s="24">
        <v>0</v>
      </c>
      <c r="G24" s="23">
        <v>0</v>
      </c>
      <c r="H24" s="48">
        <v>0</v>
      </c>
      <c r="I24" s="31">
        <v>0</v>
      </c>
      <c r="J24" s="32">
        <v>0</v>
      </c>
      <c r="K24" s="48">
        <v>0</v>
      </c>
      <c r="L24" s="27">
        <v>0</v>
      </c>
      <c r="M24" s="28">
        <v>0</v>
      </c>
      <c r="N24" s="48">
        <v>0</v>
      </c>
      <c r="O24" s="27">
        <v>0</v>
      </c>
      <c r="P24" s="28">
        <v>0</v>
      </c>
      <c r="Q24" s="48">
        <v>0</v>
      </c>
      <c r="R24" s="27">
        <v>0</v>
      </c>
      <c r="S24" s="28">
        <v>0</v>
      </c>
      <c r="T24" s="49">
        <v>21310</v>
      </c>
      <c r="U24" s="45"/>
      <c r="V24" s="45"/>
      <c r="W24" s="45"/>
      <c r="X24" s="45"/>
      <c r="Y24" s="45"/>
      <c r="Z24" s="45"/>
      <c r="AA24" s="45"/>
      <c r="AB24" s="45"/>
      <c r="AC24" s="45"/>
      <c r="AD24" s="45"/>
      <c r="AE24" s="45"/>
    </row>
    <row r="25" spans="1:31" s="19" customFormat="1" ht="14.25" customHeight="1" thickBot="1" x14ac:dyDescent="0.2">
      <c r="A25" s="33" t="s">
        <v>31</v>
      </c>
      <c r="B25" s="50">
        <f>SUM(B16:B24)</f>
        <v>424039</v>
      </c>
      <c r="C25" s="35">
        <f t="shared" ref="C25:S25" si="1">SUM(C16:C24)</f>
        <v>134.5</v>
      </c>
      <c r="D25" s="36">
        <f t="shared" si="1"/>
        <v>989.5</v>
      </c>
      <c r="E25" s="50">
        <f t="shared" si="1"/>
        <v>423692</v>
      </c>
      <c r="F25" s="35">
        <f t="shared" si="1"/>
        <v>134.30000000000001</v>
      </c>
      <c r="G25" s="36">
        <f t="shared" si="1"/>
        <v>982.9</v>
      </c>
      <c r="H25" s="50">
        <f t="shared" si="1"/>
        <v>426099</v>
      </c>
      <c r="I25" s="35">
        <f t="shared" si="1"/>
        <v>135.5</v>
      </c>
      <c r="J25" s="36">
        <f t="shared" si="1"/>
        <v>980.1</v>
      </c>
      <c r="K25" s="50">
        <f t="shared" si="1"/>
        <v>530406</v>
      </c>
      <c r="L25" s="35">
        <f t="shared" si="1"/>
        <v>238.59918400000001</v>
      </c>
      <c r="M25" s="36">
        <f t="shared" si="1"/>
        <v>970.06608200000005</v>
      </c>
      <c r="N25" s="50">
        <f t="shared" si="1"/>
        <v>528444.99990000005</v>
      </c>
      <c r="O25" s="35">
        <f t="shared" si="1"/>
        <v>290.38253381578517</v>
      </c>
      <c r="P25" s="36">
        <f t="shared" si="1"/>
        <v>1019.3657430065902</v>
      </c>
      <c r="Q25" s="488">
        <f>SUM(Q16:Q24)</f>
        <v>538163</v>
      </c>
      <c r="R25" s="35">
        <f t="shared" si="1"/>
        <v>715.53959999999995</v>
      </c>
      <c r="S25" s="36">
        <f t="shared" si="1"/>
        <v>1013.6162</v>
      </c>
      <c r="T25" s="51"/>
      <c r="U25" s="42"/>
      <c r="V25" s="42"/>
      <c r="W25" s="52"/>
      <c r="X25" s="42"/>
      <c r="Y25" s="42"/>
      <c r="Z25" s="42"/>
      <c r="AA25" s="42"/>
      <c r="AB25" s="42"/>
      <c r="AC25" s="42"/>
      <c r="AD25" s="42"/>
      <c r="AE25" s="42"/>
    </row>
    <row r="26" spans="1:31" ht="14.25" customHeight="1" thickTop="1" thickBot="1" x14ac:dyDescent="0.25">
      <c r="A26" s="53" t="s">
        <v>32</v>
      </c>
      <c r="B26" s="54">
        <f>SUM(B25,B14)</f>
        <v>436320</v>
      </c>
      <c r="C26" s="55">
        <f t="shared" ref="C26:S26" si="2">SUM(C25,C14)</f>
        <v>686.40000000000009</v>
      </c>
      <c r="D26" s="56">
        <f t="shared" si="2"/>
        <v>1520.1</v>
      </c>
      <c r="E26" s="54">
        <f t="shared" si="2"/>
        <v>435935</v>
      </c>
      <c r="F26" s="55">
        <f t="shared" si="2"/>
        <v>716.3</v>
      </c>
      <c r="G26" s="56">
        <f t="shared" si="2"/>
        <v>1515.4</v>
      </c>
      <c r="H26" s="54">
        <f t="shared" si="2"/>
        <v>438293</v>
      </c>
      <c r="I26" s="55">
        <f t="shared" si="2"/>
        <v>693.4</v>
      </c>
      <c r="J26" s="56">
        <f t="shared" si="2"/>
        <v>1513.5</v>
      </c>
      <c r="K26" s="54">
        <f t="shared" si="2"/>
        <v>542578</v>
      </c>
      <c r="L26" s="55">
        <f t="shared" si="2"/>
        <v>874.09918400000015</v>
      </c>
      <c r="M26" s="56">
        <f t="shared" si="2"/>
        <v>1506.273962</v>
      </c>
      <c r="N26" s="54">
        <f t="shared" si="2"/>
        <v>540628.99990000005</v>
      </c>
      <c r="O26" s="55">
        <f t="shared" si="2"/>
        <v>965.959180019933</v>
      </c>
      <c r="P26" s="56">
        <f t="shared" si="2"/>
        <v>1651.2708229279347</v>
      </c>
      <c r="Q26" s="54">
        <f t="shared" si="2"/>
        <v>550371</v>
      </c>
      <c r="R26" s="55">
        <f t="shared" si="2"/>
        <v>1389.9395999999999</v>
      </c>
      <c r="S26" s="56">
        <f t="shared" si="2"/>
        <v>1551.6161999999999</v>
      </c>
      <c r="T26" s="59"/>
      <c r="U26" s="45"/>
      <c r="V26" s="45"/>
      <c r="W26" s="45"/>
      <c r="X26" s="45"/>
      <c r="Y26" s="45"/>
      <c r="Z26" s="45"/>
      <c r="AA26" s="45"/>
      <c r="AB26" s="45"/>
      <c r="AC26" s="45"/>
      <c r="AD26" s="45"/>
      <c r="AE26" s="45"/>
    </row>
    <row r="27" spans="1:31" ht="13.5" thickTop="1" x14ac:dyDescent="0.2">
      <c r="B27" s="60"/>
      <c r="C27" s="61"/>
      <c r="D27" s="62"/>
      <c r="E27" s="60"/>
      <c r="F27" s="63"/>
      <c r="G27" s="62"/>
      <c r="H27" s="60"/>
      <c r="I27" s="64"/>
      <c r="J27" s="65"/>
      <c r="K27" s="66"/>
      <c r="L27" s="22"/>
      <c r="M27" s="64"/>
      <c r="N27" s="60"/>
      <c r="O27" s="64"/>
      <c r="P27" s="64"/>
      <c r="Q27" s="60"/>
      <c r="R27" s="64"/>
      <c r="S27" s="64"/>
    </row>
    <row r="28" spans="1:31" ht="9" customHeight="1" x14ac:dyDescent="0.2">
      <c r="B28" s="60"/>
      <c r="C28" s="64"/>
      <c r="D28" s="64"/>
      <c r="E28" s="60"/>
      <c r="F28" s="64"/>
      <c r="G28" s="64"/>
      <c r="H28" s="60"/>
      <c r="I28" s="64"/>
      <c r="J28" s="64"/>
      <c r="K28" s="60"/>
      <c r="L28" s="64"/>
      <c r="M28" s="64"/>
      <c r="N28" s="60"/>
      <c r="O28" s="64"/>
      <c r="P28" s="64"/>
      <c r="Q28" s="60"/>
      <c r="R28" s="64"/>
      <c r="S28" s="64"/>
    </row>
    <row r="29" spans="1:31" ht="15" customHeight="1" x14ac:dyDescent="0.2">
      <c r="A29" s="5"/>
      <c r="B29" s="551" t="s">
        <v>33</v>
      </c>
      <c r="C29" s="552"/>
      <c r="D29" s="553"/>
      <c r="E29" s="551" t="s">
        <v>34</v>
      </c>
      <c r="F29" s="552"/>
      <c r="G29" s="553"/>
      <c r="H29" s="551" t="s">
        <v>35</v>
      </c>
      <c r="I29" s="552"/>
      <c r="J29" s="553"/>
      <c r="K29" s="551" t="s">
        <v>36</v>
      </c>
      <c r="L29" s="552"/>
      <c r="M29" s="553"/>
      <c r="N29" s="551" t="s">
        <v>37</v>
      </c>
      <c r="O29" s="552"/>
      <c r="P29" s="553"/>
      <c r="Q29" s="551" t="s">
        <v>38</v>
      </c>
      <c r="R29" s="552"/>
      <c r="S29" s="553"/>
      <c r="T29" s="4"/>
      <c r="U29" s="67"/>
    </row>
    <row r="30" spans="1:31" s="11" customFormat="1" ht="37.5" customHeight="1" x14ac:dyDescent="0.25">
      <c r="A30" s="6" t="s">
        <v>8</v>
      </c>
      <c r="B30" s="7" t="s">
        <v>9</v>
      </c>
      <c r="C30" s="7" t="s">
        <v>10</v>
      </c>
      <c r="D30" s="8" t="s">
        <v>11</v>
      </c>
      <c r="E30" s="7" t="s">
        <v>9</v>
      </c>
      <c r="F30" s="7" t="s">
        <v>10</v>
      </c>
      <c r="G30" s="8" t="s">
        <v>11</v>
      </c>
      <c r="H30" s="9" t="s">
        <v>9</v>
      </c>
      <c r="I30" s="7" t="s">
        <v>10</v>
      </c>
      <c r="J30" s="8" t="s">
        <v>11</v>
      </c>
      <c r="K30" s="9" t="s">
        <v>9</v>
      </c>
      <c r="L30" s="7" t="s">
        <v>10</v>
      </c>
      <c r="M30" s="8" t="s">
        <v>11</v>
      </c>
      <c r="N30" s="9" t="s">
        <v>9</v>
      </c>
      <c r="O30" s="7" t="s">
        <v>10</v>
      </c>
      <c r="P30" s="8" t="s">
        <v>11</v>
      </c>
      <c r="Q30" s="9" t="s">
        <v>9</v>
      </c>
      <c r="R30" s="7" t="s">
        <v>10</v>
      </c>
      <c r="S30" s="8" t="s">
        <v>11</v>
      </c>
      <c r="T30" s="10" t="s">
        <v>339</v>
      </c>
      <c r="U30" s="68"/>
    </row>
    <row r="31" spans="1:31" s="19" customFormat="1" ht="13.5" customHeight="1" x14ac:dyDescent="0.15">
      <c r="A31" s="12" t="s">
        <v>12</v>
      </c>
      <c r="B31" s="69"/>
      <c r="C31" s="70"/>
      <c r="D31" s="71"/>
      <c r="E31" s="69"/>
      <c r="F31" s="70"/>
      <c r="G31" s="71"/>
      <c r="H31" s="69"/>
      <c r="I31" s="70"/>
      <c r="J31" s="70"/>
      <c r="K31" s="69"/>
      <c r="L31" s="70"/>
      <c r="M31" s="71"/>
      <c r="N31" s="69"/>
      <c r="O31" s="70"/>
      <c r="P31" s="71"/>
      <c r="Q31" s="69"/>
      <c r="R31" s="70"/>
      <c r="S31" s="71"/>
      <c r="T31" s="18"/>
      <c r="U31" s="72"/>
    </row>
    <row r="32" spans="1:31" x14ac:dyDescent="0.2">
      <c r="A32" s="20" t="s">
        <v>13</v>
      </c>
      <c r="B32" s="73"/>
      <c r="C32" s="25"/>
      <c r="D32" s="26"/>
      <c r="E32" s="73"/>
      <c r="F32" s="25"/>
      <c r="G32" s="26"/>
      <c r="H32" s="73"/>
      <c r="I32" s="74"/>
      <c r="J32" s="26"/>
      <c r="K32" s="73"/>
      <c r="L32" s="25"/>
      <c r="M32" s="25"/>
      <c r="N32" s="73"/>
      <c r="O32" s="25"/>
      <c r="P32" s="26"/>
      <c r="Q32" s="73"/>
      <c r="R32" s="25"/>
      <c r="S32" s="26"/>
      <c r="T32" s="30">
        <v>11478</v>
      </c>
      <c r="U32" s="75"/>
    </row>
    <row r="33" spans="1:21" x14ac:dyDescent="0.2">
      <c r="A33" s="20" t="s">
        <v>14</v>
      </c>
      <c r="B33" s="73"/>
      <c r="C33" s="25"/>
      <c r="D33" s="26"/>
      <c r="E33" s="73"/>
      <c r="F33" s="25"/>
      <c r="G33" s="26"/>
      <c r="H33" s="73"/>
      <c r="I33" s="74"/>
      <c r="J33" s="26"/>
      <c r="K33" s="73"/>
      <c r="L33" s="25"/>
      <c r="M33" s="25"/>
      <c r="N33" s="73"/>
      <c r="O33" s="25"/>
      <c r="P33" s="26"/>
      <c r="Q33" s="73"/>
      <c r="R33" s="25"/>
      <c r="S33" s="26"/>
      <c r="T33" s="30">
        <v>11478</v>
      </c>
      <c r="U33" s="75"/>
    </row>
    <row r="34" spans="1:21" x14ac:dyDescent="0.2">
      <c r="A34" s="20" t="s">
        <v>15</v>
      </c>
      <c r="B34" s="73"/>
      <c r="C34" s="25"/>
      <c r="D34" s="26"/>
      <c r="E34" s="73"/>
      <c r="F34" s="25"/>
      <c r="G34" s="26"/>
      <c r="H34" s="73"/>
      <c r="I34" s="74"/>
      <c r="J34" s="26"/>
      <c r="K34" s="73"/>
      <c r="L34" s="25"/>
      <c r="M34" s="25"/>
      <c r="N34" s="73"/>
      <c r="O34" s="25"/>
      <c r="P34" s="26"/>
      <c r="Q34" s="73"/>
      <c r="R34" s="25"/>
      <c r="S34" s="26"/>
      <c r="T34" s="30">
        <v>466866</v>
      </c>
      <c r="U34" s="75"/>
    </row>
    <row r="35" spans="1:21" x14ac:dyDescent="0.2">
      <c r="A35" s="20" t="s">
        <v>16</v>
      </c>
      <c r="B35" s="73"/>
      <c r="C35" s="25"/>
      <c r="D35" s="26"/>
      <c r="E35" s="73"/>
      <c r="F35" s="25"/>
      <c r="G35" s="26"/>
      <c r="H35" s="73"/>
      <c r="I35" s="74"/>
      <c r="J35" s="26"/>
      <c r="K35" s="73"/>
      <c r="L35" s="25"/>
      <c r="M35" s="25"/>
      <c r="N35" s="73"/>
      <c r="O35" s="25"/>
      <c r="P35" s="26"/>
      <c r="Q35" s="73"/>
      <c r="R35" s="25"/>
      <c r="S35" s="26"/>
      <c r="T35" s="30">
        <v>466866</v>
      </c>
      <c r="U35" s="75"/>
    </row>
    <row r="36" spans="1:21" x14ac:dyDescent="0.2">
      <c r="A36" s="20" t="s">
        <v>17</v>
      </c>
      <c r="B36" s="73"/>
      <c r="C36" s="25"/>
      <c r="D36" s="26"/>
      <c r="E36" s="73"/>
      <c r="F36" s="25"/>
      <c r="G36" s="26"/>
      <c r="H36" s="73"/>
      <c r="I36" s="74"/>
      <c r="J36" s="26"/>
      <c r="K36" s="73"/>
      <c r="L36" s="25"/>
      <c r="M36" s="25"/>
      <c r="N36" s="73"/>
      <c r="O36" s="25"/>
      <c r="P36" s="26"/>
      <c r="Q36" s="73"/>
      <c r="R36" s="25"/>
      <c r="S36" s="26"/>
      <c r="T36" s="30" t="s">
        <v>18</v>
      </c>
      <c r="U36" s="75"/>
    </row>
    <row r="37" spans="1:21" x14ac:dyDescent="0.2">
      <c r="A37" s="20" t="s">
        <v>19</v>
      </c>
      <c r="B37" s="73"/>
      <c r="C37" s="25"/>
      <c r="D37" s="26"/>
      <c r="E37" s="73"/>
      <c r="F37" s="76"/>
      <c r="G37" s="26"/>
      <c r="H37" s="73"/>
      <c r="I37" s="77"/>
      <c r="J37" s="26"/>
      <c r="K37" s="73"/>
      <c r="L37" s="76"/>
      <c r="M37" s="78"/>
      <c r="N37" s="73"/>
      <c r="O37" s="76"/>
      <c r="P37" s="26"/>
      <c r="Q37" s="73"/>
      <c r="R37" s="25"/>
      <c r="S37" s="78"/>
      <c r="T37" s="30">
        <v>7555</v>
      </c>
      <c r="U37" s="75"/>
    </row>
    <row r="38" spans="1:21" s="19" customFormat="1" ht="14.25" customHeight="1" thickBot="1" x14ac:dyDescent="0.2">
      <c r="A38" s="33" t="s">
        <v>20</v>
      </c>
      <c r="B38" s="488">
        <f>SUM(B32:B37)</f>
        <v>0</v>
      </c>
      <c r="C38" s="35">
        <f t="shared" ref="C38:S38" si="3">SUM(C32:C37)</f>
        <v>0</v>
      </c>
      <c r="D38" s="36">
        <f t="shared" si="3"/>
        <v>0</v>
      </c>
      <c r="E38" s="488">
        <f t="shared" si="3"/>
        <v>0</v>
      </c>
      <c r="F38" s="35">
        <f t="shared" si="3"/>
        <v>0</v>
      </c>
      <c r="G38" s="36">
        <f t="shared" si="3"/>
        <v>0</v>
      </c>
      <c r="H38" s="488">
        <f t="shared" si="3"/>
        <v>0</v>
      </c>
      <c r="I38" s="35">
        <f t="shared" si="3"/>
        <v>0</v>
      </c>
      <c r="J38" s="36">
        <f t="shared" si="3"/>
        <v>0</v>
      </c>
      <c r="K38" s="488">
        <f t="shared" si="3"/>
        <v>0</v>
      </c>
      <c r="L38" s="79">
        <f t="shared" si="3"/>
        <v>0</v>
      </c>
      <c r="M38" s="80">
        <f t="shared" si="3"/>
        <v>0</v>
      </c>
      <c r="N38" s="488">
        <f t="shared" si="3"/>
        <v>0</v>
      </c>
      <c r="O38" s="35">
        <f t="shared" si="3"/>
        <v>0</v>
      </c>
      <c r="P38" s="36">
        <f t="shared" si="3"/>
        <v>0</v>
      </c>
      <c r="Q38" s="488">
        <f t="shared" si="3"/>
        <v>0</v>
      </c>
      <c r="R38" s="35">
        <f t="shared" si="3"/>
        <v>0</v>
      </c>
      <c r="S38" s="36">
        <f t="shared" si="3"/>
        <v>0</v>
      </c>
      <c r="T38" s="37"/>
      <c r="U38" s="72"/>
    </row>
    <row r="39" spans="1:21" s="19" customFormat="1" ht="13.5" customHeight="1" thickTop="1" x14ac:dyDescent="0.2">
      <c r="A39" s="12" t="s">
        <v>21</v>
      </c>
      <c r="B39" s="21"/>
      <c r="C39" s="81"/>
      <c r="D39" s="71"/>
      <c r="E39" s="21"/>
      <c r="F39" s="81"/>
      <c r="G39" s="71"/>
      <c r="H39" s="21"/>
      <c r="I39" s="82"/>
      <c r="J39" s="71"/>
      <c r="K39" s="21"/>
      <c r="L39" s="81"/>
      <c r="M39" s="71"/>
      <c r="N39" s="21"/>
      <c r="O39" s="81"/>
      <c r="P39" s="71"/>
      <c r="Q39" s="21"/>
      <c r="R39" s="70"/>
      <c r="S39" s="83"/>
      <c r="T39" s="41"/>
      <c r="U39" s="72"/>
    </row>
    <row r="40" spans="1:21" x14ac:dyDescent="0.2">
      <c r="A40" s="20" t="s">
        <v>22</v>
      </c>
      <c r="B40" s="73"/>
      <c r="C40" s="25"/>
      <c r="D40" s="26"/>
      <c r="E40" s="73"/>
      <c r="F40" s="25"/>
      <c r="G40" s="26"/>
      <c r="H40" s="73"/>
      <c r="I40" s="25"/>
      <c r="J40" s="26"/>
      <c r="K40" s="73"/>
      <c r="L40" s="25"/>
      <c r="M40" s="26"/>
      <c r="N40" s="73"/>
      <c r="O40" s="25"/>
      <c r="P40" s="26"/>
      <c r="Q40" s="73"/>
      <c r="R40" s="25"/>
      <c r="S40" s="26"/>
      <c r="T40" s="30">
        <v>2121195</v>
      </c>
      <c r="U40" s="75"/>
    </row>
    <row r="41" spans="1:21" x14ac:dyDescent="0.2">
      <c r="A41" s="20" t="s">
        <v>23</v>
      </c>
      <c r="B41" s="73"/>
      <c r="C41" s="25"/>
      <c r="D41" s="26"/>
      <c r="E41" s="73"/>
      <c r="F41" s="25"/>
      <c r="G41" s="26"/>
      <c r="H41" s="73"/>
      <c r="I41" s="25"/>
      <c r="J41" s="26"/>
      <c r="K41" s="73"/>
      <c r="L41" s="25"/>
      <c r="M41" s="26"/>
      <c r="N41" s="73"/>
      <c r="O41" s="25"/>
      <c r="P41" s="26"/>
      <c r="Q41" s="73"/>
      <c r="R41" s="25"/>
      <c r="S41" s="26"/>
      <c r="T41" s="30">
        <v>10478</v>
      </c>
      <c r="U41" s="75"/>
    </row>
    <row r="42" spans="1:21" x14ac:dyDescent="0.2">
      <c r="A42" s="20" t="s">
        <v>24</v>
      </c>
      <c r="B42" s="73"/>
      <c r="C42" s="25"/>
      <c r="D42" s="26"/>
      <c r="E42" s="73"/>
      <c r="F42" s="25"/>
      <c r="G42" s="26"/>
      <c r="H42" s="73"/>
      <c r="I42" s="25"/>
      <c r="J42" s="26"/>
      <c r="K42" s="73"/>
      <c r="L42" s="25"/>
      <c r="M42" s="26"/>
      <c r="N42" s="73"/>
      <c r="O42" s="25"/>
      <c r="P42" s="26"/>
      <c r="Q42" s="73"/>
      <c r="R42" s="25"/>
      <c r="S42" s="26"/>
      <c r="T42" s="30">
        <v>12680</v>
      </c>
      <c r="U42" s="75"/>
    </row>
    <row r="43" spans="1:21" x14ac:dyDescent="0.2">
      <c r="A43" s="20" t="s">
        <v>25</v>
      </c>
      <c r="B43" s="73"/>
      <c r="C43" s="25"/>
      <c r="D43" s="26"/>
      <c r="E43" s="73"/>
      <c r="F43" s="25"/>
      <c r="G43" s="26"/>
      <c r="H43" s="73"/>
      <c r="I43" s="25"/>
      <c r="J43" s="26"/>
      <c r="K43" s="73"/>
      <c r="L43" s="25"/>
      <c r="M43" s="26"/>
      <c r="N43" s="73"/>
      <c r="O43" s="25"/>
      <c r="P43" s="26"/>
      <c r="Q43" s="73"/>
      <c r="R43" s="25"/>
      <c r="S43" s="26"/>
      <c r="T43" s="30">
        <v>634097</v>
      </c>
      <c r="U43" s="75"/>
    </row>
    <row r="44" spans="1:21" x14ac:dyDescent="0.2">
      <c r="A44" s="20" t="s">
        <v>26</v>
      </c>
      <c r="B44" s="73"/>
      <c r="C44" s="25"/>
      <c r="D44" s="26"/>
      <c r="E44" s="73"/>
      <c r="F44" s="25"/>
      <c r="G44" s="26"/>
      <c r="H44" s="73"/>
      <c r="I44" s="25"/>
      <c r="J44" s="26"/>
      <c r="K44" s="73"/>
      <c r="L44" s="25"/>
      <c r="M44" s="26"/>
      <c r="N44" s="73"/>
      <c r="O44" s="25"/>
      <c r="P44" s="26"/>
      <c r="Q44" s="73"/>
      <c r="R44" s="25"/>
      <c r="S44" s="26"/>
      <c r="T44" s="30">
        <v>634097</v>
      </c>
      <c r="U44" s="75"/>
    </row>
    <row r="45" spans="1:21" x14ac:dyDescent="0.2">
      <c r="A45" s="20" t="s">
        <v>27</v>
      </c>
      <c r="B45" s="73"/>
      <c r="C45" s="25"/>
      <c r="D45" s="26"/>
      <c r="E45" s="73"/>
      <c r="F45" s="25"/>
      <c r="G45" s="26"/>
      <c r="H45" s="73"/>
      <c r="I45" s="25"/>
      <c r="J45" s="26"/>
      <c r="K45" s="73"/>
      <c r="L45" s="25"/>
      <c r="M45" s="26"/>
      <c r="N45" s="73"/>
      <c r="O45" s="25"/>
      <c r="P45" s="26"/>
      <c r="Q45" s="73"/>
      <c r="R45" s="25"/>
      <c r="S45" s="26"/>
      <c r="T45" s="30">
        <v>634097</v>
      </c>
      <c r="U45" s="75"/>
    </row>
    <row r="46" spans="1:21" x14ac:dyDescent="0.2">
      <c r="A46" s="20" t="s">
        <v>28</v>
      </c>
      <c r="B46" s="73"/>
      <c r="C46" s="25"/>
      <c r="D46" s="26"/>
      <c r="E46" s="73"/>
      <c r="F46" s="25"/>
      <c r="G46" s="26"/>
      <c r="H46" s="73"/>
      <c r="I46" s="25"/>
      <c r="J46" s="26"/>
      <c r="K46" s="73"/>
      <c r="L46" s="25"/>
      <c r="M46" s="26"/>
      <c r="N46" s="73"/>
      <c r="O46" s="25"/>
      <c r="P46" s="26"/>
      <c r="Q46" s="73"/>
      <c r="R46" s="25"/>
      <c r="S46" s="26"/>
      <c r="T46" s="30">
        <v>2921</v>
      </c>
      <c r="U46" s="75"/>
    </row>
    <row r="47" spans="1:21" x14ac:dyDescent="0.2">
      <c r="A47" s="20" t="s">
        <v>39</v>
      </c>
      <c r="B47" s="73"/>
      <c r="C47" s="25"/>
      <c r="D47" s="26"/>
      <c r="E47" s="73"/>
      <c r="F47" s="25"/>
      <c r="G47" s="26"/>
      <c r="H47" s="73"/>
      <c r="I47" s="25"/>
      <c r="J47" s="26"/>
      <c r="K47" s="73"/>
      <c r="L47" s="25"/>
      <c r="M47" s="26"/>
      <c r="N47" s="73"/>
      <c r="O47" s="25"/>
      <c r="P47" s="26"/>
      <c r="Q47" s="73"/>
      <c r="R47" s="25"/>
      <c r="S47" s="26"/>
      <c r="T47" s="30">
        <v>3376620</v>
      </c>
      <c r="U47" s="75"/>
    </row>
    <row r="48" spans="1:21" x14ac:dyDescent="0.2">
      <c r="A48" s="20" t="s">
        <v>30</v>
      </c>
      <c r="B48" s="84"/>
      <c r="C48" s="25"/>
      <c r="D48" s="26"/>
      <c r="E48" s="84"/>
      <c r="F48" s="25"/>
      <c r="G48" s="26"/>
      <c r="H48" s="84"/>
      <c r="I48" s="25"/>
      <c r="J48" s="26"/>
      <c r="K48" s="84"/>
      <c r="L48" s="25"/>
      <c r="M48" s="26"/>
      <c r="N48" s="84"/>
      <c r="O48" s="25"/>
      <c r="P48" s="26"/>
      <c r="Q48" s="84"/>
      <c r="R48" s="25"/>
      <c r="S48" s="26"/>
      <c r="T48" s="49">
        <v>21310</v>
      </c>
      <c r="U48" s="75"/>
    </row>
    <row r="49" spans="1:31" hidden="1" x14ac:dyDescent="0.2">
      <c r="A49" s="20"/>
      <c r="B49" s="489"/>
      <c r="C49" s="24"/>
      <c r="D49" s="23"/>
      <c r="E49" s="489"/>
      <c r="F49" s="24"/>
      <c r="G49" s="23"/>
      <c r="H49" s="489"/>
      <c r="I49" s="22"/>
      <c r="J49" s="23"/>
      <c r="K49" s="489"/>
      <c r="L49" s="24"/>
      <c r="M49" s="23"/>
      <c r="N49" s="489"/>
      <c r="O49" s="24"/>
      <c r="P49" s="23"/>
      <c r="Q49" s="489"/>
      <c r="R49" s="24"/>
      <c r="S49" s="23"/>
      <c r="T49" s="490"/>
      <c r="U49" s="75"/>
    </row>
    <row r="50" spans="1:31" s="19" customFormat="1" ht="14.25" customHeight="1" thickBot="1" x14ac:dyDescent="0.25">
      <c r="A50" s="85" t="s">
        <v>31</v>
      </c>
      <c r="B50" s="34">
        <f>SUM(B40:B48)</f>
        <v>0</v>
      </c>
      <c r="C50" s="35">
        <f t="shared" ref="C50:S50" si="4">SUM(C40:C48)</f>
        <v>0</v>
      </c>
      <c r="D50" s="36">
        <f t="shared" si="4"/>
        <v>0</v>
      </c>
      <c r="E50" s="34">
        <f t="shared" si="4"/>
        <v>0</v>
      </c>
      <c r="F50" s="35">
        <f t="shared" si="4"/>
        <v>0</v>
      </c>
      <c r="G50" s="36">
        <f t="shared" si="4"/>
        <v>0</v>
      </c>
      <c r="H50" s="34">
        <f t="shared" si="4"/>
        <v>0</v>
      </c>
      <c r="I50" s="35">
        <f t="shared" si="4"/>
        <v>0</v>
      </c>
      <c r="J50" s="36">
        <f t="shared" si="4"/>
        <v>0</v>
      </c>
      <c r="K50" s="34">
        <f t="shared" si="4"/>
        <v>0</v>
      </c>
      <c r="L50" s="35">
        <f t="shared" si="4"/>
        <v>0</v>
      </c>
      <c r="M50" s="36">
        <f t="shared" si="4"/>
        <v>0</v>
      </c>
      <c r="N50" s="34">
        <f t="shared" si="4"/>
        <v>0</v>
      </c>
      <c r="O50" s="35">
        <f t="shared" si="4"/>
        <v>0</v>
      </c>
      <c r="P50" s="36">
        <f t="shared" si="4"/>
        <v>0</v>
      </c>
      <c r="Q50" s="34">
        <f t="shared" si="4"/>
        <v>0</v>
      </c>
      <c r="R50" s="35">
        <f t="shared" si="4"/>
        <v>0</v>
      </c>
      <c r="S50" s="36">
        <f t="shared" si="4"/>
        <v>0</v>
      </c>
      <c r="T50" s="51"/>
      <c r="U50" s="72"/>
    </row>
    <row r="51" spans="1:31" ht="14.25" customHeight="1" thickTop="1" thickBot="1" x14ac:dyDescent="0.25">
      <c r="A51" s="53" t="s">
        <v>32</v>
      </c>
      <c r="B51" s="57">
        <f>+B38+B50</f>
        <v>0</v>
      </c>
      <c r="C51" s="58">
        <f t="shared" ref="C51:S51" si="5">+C38+C50</f>
        <v>0</v>
      </c>
      <c r="D51" s="56">
        <f t="shared" si="5"/>
        <v>0</v>
      </c>
      <c r="E51" s="57">
        <f t="shared" si="5"/>
        <v>0</v>
      </c>
      <c r="F51" s="58">
        <f t="shared" si="5"/>
        <v>0</v>
      </c>
      <c r="G51" s="56">
        <f t="shared" si="5"/>
        <v>0</v>
      </c>
      <c r="H51" s="57">
        <f t="shared" si="5"/>
        <v>0</v>
      </c>
      <c r="I51" s="86">
        <f t="shared" si="5"/>
        <v>0</v>
      </c>
      <c r="J51" s="56">
        <f t="shared" si="5"/>
        <v>0</v>
      </c>
      <c r="K51" s="57">
        <f t="shared" si="5"/>
        <v>0</v>
      </c>
      <c r="L51" s="58">
        <f t="shared" si="5"/>
        <v>0</v>
      </c>
      <c r="M51" s="87">
        <f t="shared" si="5"/>
        <v>0</v>
      </c>
      <c r="N51" s="57">
        <f t="shared" si="5"/>
        <v>0</v>
      </c>
      <c r="O51" s="58">
        <f t="shared" si="5"/>
        <v>0</v>
      </c>
      <c r="P51" s="87">
        <f t="shared" si="5"/>
        <v>0</v>
      </c>
      <c r="Q51" s="57">
        <f t="shared" si="5"/>
        <v>0</v>
      </c>
      <c r="R51" s="55">
        <f t="shared" si="5"/>
        <v>0</v>
      </c>
      <c r="S51" s="87">
        <f t="shared" si="5"/>
        <v>0</v>
      </c>
      <c r="T51" s="88"/>
      <c r="U51" s="75"/>
    </row>
    <row r="52" spans="1:31" ht="13.5" thickTop="1" x14ac:dyDescent="0.2">
      <c r="A52" s="89"/>
      <c r="B52" s="90"/>
      <c r="C52" s="90"/>
      <c r="D52" s="45"/>
      <c r="E52" s="90"/>
      <c r="F52" s="90"/>
      <c r="G52" s="90"/>
      <c r="H52" s="90"/>
      <c r="I52" s="90"/>
      <c r="J52" s="90"/>
      <c r="K52" s="90"/>
      <c r="L52" s="90"/>
      <c r="M52" s="45"/>
      <c r="N52" s="90"/>
      <c r="O52" s="90"/>
      <c r="P52" s="90"/>
      <c r="Q52" s="90"/>
      <c r="R52" s="90"/>
      <c r="S52" s="90"/>
      <c r="T52" s="90"/>
      <c r="U52" s="45"/>
      <c r="V52" s="90"/>
      <c r="W52" s="90"/>
      <c r="X52" s="91"/>
      <c r="Y52" s="88"/>
      <c r="Z52" s="88"/>
    </row>
    <row r="53" spans="1:31" ht="12.75" customHeight="1" x14ac:dyDescent="0.2">
      <c r="A53" s="561" t="s">
        <v>40</v>
      </c>
      <c r="B53" s="561"/>
      <c r="C53" s="561"/>
      <c r="D53" s="561"/>
      <c r="E53" s="561"/>
      <c r="F53" s="561"/>
      <c r="G53" s="561"/>
      <c r="H53" s="561"/>
      <c r="I53" s="561"/>
      <c r="J53" s="561"/>
      <c r="K53" s="561"/>
      <c r="L53" s="561"/>
      <c r="M53" s="561"/>
      <c r="N53" s="561"/>
      <c r="O53" s="561"/>
      <c r="P53" s="561"/>
      <c r="Q53" s="561"/>
      <c r="R53" s="561"/>
      <c r="S53" s="561"/>
      <c r="T53" s="561"/>
      <c r="U53" s="561"/>
      <c r="V53" s="561"/>
      <c r="W53" s="561"/>
      <c r="X53" s="561"/>
      <c r="Y53" s="561"/>
      <c r="Z53" s="561"/>
    </row>
    <row r="54" spans="1:31" x14ac:dyDescent="0.2">
      <c r="A54" s="562" t="s">
        <v>294</v>
      </c>
      <c r="B54" s="563"/>
      <c r="C54" s="563"/>
      <c r="D54" s="563"/>
      <c r="E54" s="563"/>
      <c r="F54" s="563"/>
      <c r="G54" s="563"/>
      <c r="H54" s="563"/>
      <c r="I54" s="563"/>
      <c r="J54" s="563"/>
      <c r="K54" s="563"/>
      <c r="L54" s="563"/>
      <c r="M54" s="563"/>
      <c r="N54" s="563"/>
      <c r="O54" s="92"/>
      <c r="P54" s="92"/>
      <c r="Q54" s="93"/>
      <c r="R54" s="92"/>
      <c r="S54" s="92"/>
      <c r="T54" s="93"/>
      <c r="U54" s="92"/>
      <c r="V54" s="92"/>
      <c r="W54" s="92"/>
      <c r="X54" s="92"/>
      <c r="Y54" s="92"/>
      <c r="Z54" s="92"/>
    </row>
    <row r="55" spans="1:31" x14ac:dyDescent="0.2">
      <c r="A55" s="562"/>
      <c r="B55" s="563"/>
      <c r="C55" s="563"/>
      <c r="D55" s="563"/>
      <c r="E55" s="563"/>
      <c r="F55" s="563"/>
      <c r="G55" s="563"/>
      <c r="H55" s="563"/>
      <c r="I55" s="563"/>
      <c r="J55" s="563"/>
      <c r="K55" s="563"/>
      <c r="L55" s="563"/>
      <c r="M55" s="563"/>
      <c r="N55" s="563"/>
      <c r="O55" s="92"/>
      <c r="P55" s="92"/>
      <c r="Q55" s="93"/>
      <c r="R55" s="92"/>
      <c r="S55" s="92"/>
      <c r="T55" s="93"/>
      <c r="U55" s="92"/>
      <c r="V55" s="92"/>
      <c r="W55" s="92"/>
      <c r="X55" s="92"/>
      <c r="Y55" s="92"/>
      <c r="Z55" s="92"/>
    </row>
    <row r="56" spans="1:31" ht="17.25" customHeight="1" x14ac:dyDescent="0.2">
      <c r="A56" s="563"/>
      <c r="B56" s="563"/>
      <c r="C56" s="563"/>
      <c r="D56" s="563"/>
      <c r="E56" s="563"/>
      <c r="F56" s="563"/>
      <c r="G56" s="563"/>
      <c r="H56" s="563"/>
      <c r="I56" s="563"/>
      <c r="J56" s="563"/>
      <c r="K56" s="563"/>
      <c r="L56" s="563"/>
      <c r="M56" s="563"/>
      <c r="N56" s="563"/>
      <c r="O56" s="92"/>
      <c r="P56" s="92"/>
      <c r="Q56" s="93"/>
      <c r="R56" s="92"/>
      <c r="S56" s="92"/>
      <c r="T56" s="93"/>
      <c r="U56" s="92"/>
      <c r="V56" s="92"/>
      <c r="W56" s="92"/>
      <c r="X56" s="92"/>
      <c r="Y56" s="92"/>
      <c r="Z56" s="92"/>
    </row>
    <row r="57" spans="1:31" ht="12.75" customHeight="1" x14ac:dyDescent="0.2">
      <c r="A57" s="564" t="s">
        <v>295</v>
      </c>
      <c r="B57" s="559"/>
      <c r="C57" s="559"/>
      <c r="D57" s="559"/>
      <c r="E57" s="559"/>
      <c r="F57" s="559"/>
      <c r="G57" s="559"/>
      <c r="H57" s="559"/>
      <c r="I57" s="559"/>
      <c r="J57" s="559"/>
      <c r="K57" s="559"/>
      <c r="L57" s="559"/>
      <c r="M57" s="559"/>
      <c r="N57" s="559"/>
      <c r="O57" s="92"/>
      <c r="P57" s="92"/>
      <c r="Q57" s="93"/>
      <c r="R57" s="92"/>
      <c r="S57" s="92"/>
      <c r="T57" s="93"/>
      <c r="U57" s="92"/>
      <c r="V57" s="92"/>
      <c r="W57" s="92"/>
      <c r="X57" s="92"/>
      <c r="Y57" s="92"/>
      <c r="Z57" s="92"/>
    </row>
    <row r="58" spans="1:31" ht="28.5" customHeight="1" x14ac:dyDescent="0.2">
      <c r="A58" s="559"/>
      <c r="B58" s="559"/>
      <c r="C58" s="559"/>
      <c r="D58" s="559"/>
      <c r="E58" s="559"/>
      <c r="F58" s="559"/>
      <c r="G58" s="559"/>
      <c r="H58" s="559"/>
      <c r="I58" s="559"/>
      <c r="J58" s="559"/>
      <c r="K58" s="559"/>
      <c r="L58" s="559"/>
      <c r="M58" s="559"/>
      <c r="N58" s="559"/>
      <c r="O58" s="94"/>
      <c r="P58" s="94"/>
      <c r="Q58" s="95"/>
      <c r="R58" s="94"/>
      <c r="S58" s="94"/>
      <c r="T58" s="95"/>
      <c r="U58" s="94"/>
      <c r="V58" s="94"/>
      <c r="W58" s="94"/>
      <c r="X58" s="94"/>
      <c r="Y58" s="94"/>
      <c r="Z58" s="94"/>
    </row>
    <row r="59" spans="1:31" s="96" customFormat="1" ht="15" customHeight="1" x14ac:dyDescent="0.15">
      <c r="A59" s="96" t="s">
        <v>41</v>
      </c>
      <c r="B59" s="97"/>
      <c r="E59" s="97"/>
      <c r="H59" s="97"/>
      <c r="K59" s="97"/>
      <c r="N59" s="97"/>
      <c r="Q59" s="97"/>
      <c r="T59" s="97"/>
    </row>
    <row r="60" spans="1:31" ht="76.5" customHeight="1" x14ac:dyDescent="0.2">
      <c r="A60" s="565" t="s">
        <v>341</v>
      </c>
      <c r="B60" s="565"/>
      <c r="C60" s="565"/>
      <c r="D60" s="565"/>
      <c r="E60" s="565"/>
      <c r="F60" s="565"/>
      <c r="G60" s="565"/>
      <c r="H60" s="565"/>
      <c r="I60" s="565"/>
      <c r="J60" s="565"/>
      <c r="K60" s="565"/>
      <c r="L60" s="565"/>
      <c r="M60" s="565"/>
      <c r="N60" s="565"/>
      <c r="O60" s="98"/>
      <c r="P60" s="98"/>
      <c r="Q60" s="99"/>
      <c r="R60" s="98"/>
      <c r="S60" s="98"/>
      <c r="T60" s="99"/>
      <c r="U60" s="98"/>
      <c r="V60" s="98"/>
      <c r="W60" s="98"/>
      <c r="X60" s="98"/>
      <c r="Y60" s="98"/>
      <c r="Z60" s="98"/>
    </row>
    <row r="61" spans="1:31" ht="27" customHeight="1" x14ac:dyDescent="0.2">
      <c r="A61" s="565" t="s">
        <v>42</v>
      </c>
      <c r="B61" s="565"/>
      <c r="C61" s="565"/>
      <c r="D61" s="565"/>
      <c r="E61" s="565"/>
      <c r="F61" s="565"/>
      <c r="G61" s="565"/>
      <c r="H61" s="565"/>
      <c r="I61" s="565"/>
      <c r="J61" s="565"/>
      <c r="K61" s="565"/>
      <c r="L61" s="565"/>
      <c r="M61" s="565"/>
      <c r="N61" s="565"/>
      <c r="O61" s="565"/>
      <c r="P61" s="565"/>
      <c r="Q61" s="565"/>
      <c r="R61" s="565"/>
      <c r="S61" s="565"/>
      <c r="T61" s="565"/>
      <c r="U61" s="565"/>
      <c r="V61" s="565"/>
      <c r="W61" s="565"/>
      <c r="X61" s="565"/>
      <c r="Y61" s="565"/>
      <c r="Z61" s="565"/>
    </row>
    <row r="62" spans="1:31" x14ac:dyDescent="0.2">
      <c r="A62" s="557" t="s">
        <v>342</v>
      </c>
      <c r="B62" s="558"/>
      <c r="C62" s="557"/>
      <c r="D62" s="557"/>
      <c r="E62" s="558"/>
      <c r="F62" s="557"/>
      <c r="G62" s="557"/>
      <c r="H62" s="558"/>
      <c r="I62" s="557"/>
      <c r="J62" s="557"/>
      <c r="K62" s="558"/>
      <c r="L62" s="557"/>
      <c r="M62" s="557"/>
      <c r="N62" s="558"/>
      <c r="O62" s="559"/>
      <c r="P62" s="559"/>
      <c r="Q62" s="560"/>
      <c r="R62" s="559"/>
      <c r="S62" s="559"/>
      <c r="T62" s="560"/>
      <c r="U62" s="559"/>
      <c r="V62" s="559"/>
      <c r="W62" s="559"/>
      <c r="X62" s="559"/>
      <c r="Y62" s="559"/>
      <c r="Z62" s="559"/>
    </row>
    <row r="63" spans="1:31" s="372" customFormat="1" x14ac:dyDescent="0.2">
      <c r="A63" s="371" t="s">
        <v>296</v>
      </c>
      <c r="C63" s="371"/>
      <c r="D63" s="371"/>
      <c r="F63" s="371"/>
      <c r="G63" s="371"/>
      <c r="I63" s="371"/>
      <c r="J63" s="371"/>
      <c r="L63" s="371"/>
      <c r="M63" s="371"/>
      <c r="O63" s="371"/>
      <c r="P63" s="371"/>
      <c r="R63" s="371"/>
      <c r="S63" s="371"/>
      <c r="U63" s="371"/>
      <c r="V63" s="371"/>
      <c r="W63" s="371"/>
      <c r="X63" s="371"/>
      <c r="Y63" s="371"/>
      <c r="Z63" s="371"/>
      <c r="AA63" s="371"/>
      <c r="AB63" s="371"/>
      <c r="AC63" s="371"/>
      <c r="AD63" s="371"/>
      <c r="AE63" s="371"/>
    </row>
    <row r="66" spans="1:31" s="372" customFormat="1" x14ac:dyDescent="0.2">
      <c r="A66" s="100"/>
      <c r="C66" s="371"/>
      <c r="D66" s="371"/>
      <c r="F66" s="371"/>
      <c r="G66" s="371"/>
      <c r="I66" s="371"/>
      <c r="J66" s="371"/>
      <c r="L66" s="371"/>
      <c r="M66" s="371"/>
      <c r="O66" s="371"/>
      <c r="P66" s="371"/>
      <c r="R66" s="371"/>
      <c r="S66" s="371"/>
      <c r="U66" s="371"/>
      <c r="V66" s="371"/>
      <c r="W66" s="371"/>
      <c r="X66" s="371"/>
      <c r="Y66" s="371"/>
      <c r="Z66" s="371"/>
      <c r="AA66" s="371"/>
      <c r="AB66" s="371"/>
      <c r="AC66" s="371"/>
      <c r="AD66" s="371"/>
      <c r="AE66" s="371"/>
    </row>
  </sheetData>
  <customSheetViews>
    <customSheetView guid="{E8B3D8CC-BCDF-4785-836B-2A5CFEB31B52}" scale="86" showPageBreaks="1" showGridLines="0" fitToPage="1" printArea="1" hiddenRows="1">
      <selection activeCell="J17" sqref="J17"/>
      <pageMargins left="0.17" right="0.17" top="0.59" bottom="0.33" header="0.17" footer="0.15"/>
      <printOptions horizontalCentered="1"/>
      <pageSetup scale="55" orientation="landscape" r:id="rId1"/>
      <headerFooter alignWithMargins="0">
        <oddHeader>&amp;C&amp;"Calibri,Bold"Table I-1
SCE Interruptible and Price Responsive Programs
 Subscription Statistics -  Estimated Ex Ante and Ex Post MWs
 2012</oddHeader>
        <oddFooter>&amp;L&amp;"Calibri,Bold"&amp;F&amp;C&amp;"Calibri,Bold"- PUBLIC -&amp;R&amp;"Calibri,Bold"&amp;D</oddFooter>
      </headerFooter>
    </customSheetView>
  </customSheetViews>
  <mergeCells count="20">
    <mergeCell ref="A62:N62"/>
    <mergeCell ref="O62:Z62"/>
    <mergeCell ref="A53:Z53"/>
    <mergeCell ref="A54:N56"/>
    <mergeCell ref="A57:N58"/>
    <mergeCell ref="A60:N60"/>
    <mergeCell ref="A61:N61"/>
    <mergeCell ref="O61:Z61"/>
    <mergeCell ref="Q29:S29"/>
    <mergeCell ref="B5:D5"/>
    <mergeCell ref="E5:G5"/>
    <mergeCell ref="H5:J5"/>
    <mergeCell ref="K5:M5"/>
    <mergeCell ref="N5:P5"/>
    <mergeCell ref="Q5:S5"/>
    <mergeCell ref="B29:D29"/>
    <mergeCell ref="E29:G29"/>
    <mergeCell ref="H29:J29"/>
    <mergeCell ref="K29:M29"/>
    <mergeCell ref="N29:P29"/>
  </mergeCells>
  <printOptions horizontalCentered="1"/>
  <pageMargins left="0.17" right="0.17" top="0.59" bottom="0.33" header="0.17" footer="0.15"/>
  <pageSetup scale="55" orientation="landscape" r:id="rId2"/>
  <headerFooter alignWithMargins="0">
    <oddHeader>&amp;C&amp;"Calibri,Bold"Table I-1
SCE Interruptible and Price Responsive Programs
 Subscription Statistics -  Estimated Ex Ante and Ex Post MWs
 2012</oddHeader>
    <oddFooter>&amp;L&amp;"Calibri,Bold"&amp;F&amp;C&amp;"Calibri,Bold"- PUBLIC -&amp;R&amp;"Calibri,Bold"&amp;D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P78"/>
  <sheetViews>
    <sheetView zoomScale="70" zoomScaleNormal="70" workbookViewId="0"/>
  </sheetViews>
  <sheetFormatPr defaultRowHeight="12.75" x14ac:dyDescent="0.2"/>
  <cols>
    <col min="1" max="1" width="81.6640625" style="504" customWidth="1"/>
    <col min="2" max="13" width="14.83203125" style="504" customWidth="1"/>
    <col min="14" max="14" width="12.83203125" style="505" customWidth="1"/>
    <col min="15" max="16" width="13.6640625" style="505" customWidth="1"/>
    <col min="17" max="256" width="9.33203125" style="505"/>
    <col min="257" max="257" width="81.6640625" style="505" customWidth="1"/>
    <col min="258" max="269" width="14.83203125" style="505" customWidth="1"/>
    <col min="270" max="270" width="12.83203125" style="505" customWidth="1"/>
    <col min="271" max="272" width="13.6640625" style="505" customWidth="1"/>
    <col min="273" max="512" width="9.33203125" style="505"/>
    <col min="513" max="513" width="81.6640625" style="505" customWidth="1"/>
    <col min="514" max="525" width="14.83203125" style="505" customWidth="1"/>
    <col min="526" max="526" width="12.83203125" style="505" customWidth="1"/>
    <col min="527" max="528" width="13.6640625" style="505" customWidth="1"/>
    <col min="529" max="768" width="9.33203125" style="505"/>
    <col min="769" max="769" width="81.6640625" style="505" customWidth="1"/>
    <col min="770" max="781" width="14.83203125" style="505" customWidth="1"/>
    <col min="782" max="782" width="12.83203125" style="505" customWidth="1"/>
    <col min="783" max="784" width="13.6640625" style="505" customWidth="1"/>
    <col min="785" max="1024" width="9.33203125" style="505"/>
    <col min="1025" max="1025" width="81.6640625" style="505" customWidth="1"/>
    <col min="1026" max="1037" width="14.83203125" style="505" customWidth="1"/>
    <col min="1038" max="1038" width="12.83203125" style="505" customWidth="1"/>
    <col min="1039" max="1040" width="13.6640625" style="505" customWidth="1"/>
    <col min="1041" max="1280" width="9.33203125" style="505"/>
    <col min="1281" max="1281" width="81.6640625" style="505" customWidth="1"/>
    <col min="1282" max="1293" width="14.83203125" style="505" customWidth="1"/>
    <col min="1294" max="1294" width="12.83203125" style="505" customWidth="1"/>
    <col min="1295" max="1296" width="13.6640625" style="505" customWidth="1"/>
    <col min="1297" max="1536" width="9.33203125" style="505"/>
    <col min="1537" max="1537" width="81.6640625" style="505" customWidth="1"/>
    <col min="1538" max="1549" width="14.83203125" style="505" customWidth="1"/>
    <col min="1550" max="1550" width="12.83203125" style="505" customWidth="1"/>
    <col min="1551" max="1552" width="13.6640625" style="505" customWidth="1"/>
    <col min="1553" max="1792" width="9.33203125" style="505"/>
    <col min="1793" max="1793" width="81.6640625" style="505" customWidth="1"/>
    <col min="1794" max="1805" width="14.83203125" style="505" customWidth="1"/>
    <col min="1806" max="1806" width="12.83203125" style="505" customWidth="1"/>
    <col min="1807" max="1808" width="13.6640625" style="505" customWidth="1"/>
    <col min="1809" max="2048" width="9.33203125" style="505"/>
    <col min="2049" max="2049" width="81.6640625" style="505" customWidth="1"/>
    <col min="2050" max="2061" width="14.83203125" style="505" customWidth="1"/>
    <col min="2062" max="2062" width="12.83203125" style="505" customWidth="1"/>
    <col min="2063" max="2064" width="13.6640625" style="505" customWidth="1"/>
    <col min="2065" max="2304" width="9.33203125" style="505"/>
    <col min="2305" max="2305" width="81.6640625" style="505" customWidth="1"/>
    <col min="2306" max="2317" width="14.83203125" style="505" customWidth="1"/>
    <col min="2318" max="2318" width="12.83203125" style="505" customWidth="1"/>
    <col min="2319" max="2320" width="13.6640625" style="505" customWidth="1"/>
    <col min="2321" max="2560" width="9.33203125" style="505"/>
    <col min="2561" max="2561" width="81.6640625" style="505" customWidth="1"/>
    <col min="2562" max="2573" width="14.83203125" style="505" customWidth="1"/>
    <col min="2574" max="2574" width="12.83203125" style="505" customWidth="1"/>
    <col min="2575" max="2576" width="13.6640625" style="505" customWidth="1"/>
    <col min="2577" max="2816" width="9.33203125" style="505"/>
    <col min="2817" max="2817" width="81.6640625" style="505" customWidth="1"/>
    <col min="2818" max="2829" width="14.83203125" style="505" customWidth="1"/>
    <col min="2830" max="2830" width="12.83203125" style="505" customWidth="1"/>
    <col min="2831" max="2832" width="13.6640625" style="505" customWidth="1"/>
    <col min="2833" max="3072" width="9.33203125" style="505"/>
    <col min="3073" max="3073" width="81.6640625" style="505" customWidth="1"/>
    <col min="3074" max="3085" width="14.83203125" style="505" customWidth="1"/>
    <col min="3086" max="3086" width="12.83203125" style="505" customWidth="1"/>
    <col min="3087" max="3088" width="13.6640625" style="505" customWidth="1"/>
    <col min="3089" max="3328" width="9.33203125" style="505"/>
    <col min="3329" max="3329" width="81.6640625" style="505" customWidth="1"/>
    <col min="3330" max="3341" width="14.83203125" style="505" customWidth="1"/>
    <col min="3342" max="3342" width="12.83203125" style="505" customWidth="1"/>
    <col min="3343" max="3344" width="13.6640625" style="505" customWidth="1"/>
    <col min="3345" max="3584" width="9.33203125" style="505"/>
    <col min="3585" max="3585" width="81.6640625" style="505" customWidth="1"/>
    <col min="3586" max="3597" width="14.83203125" style="505" customWidth="1"/>
    <col min="3598" max="3598" width="12.83203125" style="505" customWidth="1"/>
    <col min="3599" max="3600" width="13.6640625" style="505" customWidth="1"/>
    <col min="3601" max="3840" width="9.33203125" style="505"/>
    <col min="3841" max="3841" width="81.6640625" style="505" customWidth="1"/>
    <col min="3842" max="3853" width="14.83203125" style="505" customWidth="1"/>
    <col min="3854" max="3854" width="12.83203125" style="505" customWidth="1"/>
    <col min="3855" max="3856" width="13.6640625" style="505" customWidth="1"/>
    <col min="3857" max="4096" width="9.33203125" style="505"/>
    <col min="4097" max="4097" width="81.6640625" style="505" customWidth="1"/>
    <col min="4098" max="4109" width="14.83203125" style="505" customWidth="1"/>
    <col min="4110" max="4110" width="12.83203125" style="505" customWidth="1"/>
    <col min="4111" max="4112" width="13.6640625" style="505" customWidth="1"/>
    <col min="4113" max="4352" width="9.33203125" style="505"/>
    <col min="4353" max="4353" width="81.6640625" style="505" customWidth="1"/>
    <col min="4354" max="4365" width="14.83203125" style="505" customWidth="1"/>
    <col min="4366" max="4366" width="12.83203125" style="505" customWidth="1"/>
    <col min="4367" max="4368" width="13.6640625" style="505" customWidth="1"/>
    <col min="4369" max="4608" width="9.33203125" style="505"/>
    <col min="4609" max="4609" width="81.6640625" style="505" customWidth="1"/>
    <col min="4610" max="4621" width="14.83203125" style="505" customWidth="1"/>
    <col min="4622" max="4622" width="12.83203125" style="505" customWidth="1"/>
    <col min="4623" max="4624" width="13.6640625" style="505" customWidth="1"/>
    <col min="4625" max="4864" width="9.33203125" style="505"/>
    <col min="4865" max="4865" width="81.6640625" style="505" customWidth="1"/>
    <col min="4866" max="4877" width="14.83203125" style="505" customWidth="1"/>
    <col min="4878" max="4878" width="12.83203125" style="505" customWidth="1"/>
    <col min="4879" max="4880" width="13.6640625" style="505" customWidth="1"/>
    <col min="4881" max="5120" width="9.33203125" style="505"/>
    <col min="5121" max="5121" width="81.6640625" style="505" customWidth="1"/>
    <col min="5122" max="5133" width="14.83203125" style="505" customWidth="1"/>
    <col min="5134" max="5134" width="12.83203125" style="505" customWidth="1"/>
    <col min="5135" max="5136" width="13.6640625" style="505" customWidth="1"/>
    <col min="5137" max="5376" width="9.33203125" style="505"/>
    <col min="5377" max="5377" width="81.6640625" style="505" customWidth="1"/>
    <col min="5378" max="5389" width="14.83203125" style="505" customWidth="1"/>
    <col min="5390" max="5390" width="12.83203125" style="505" customWidth="1"/>
    <col min="5391" max="5392" width="13.6640625" style="505" customWidth="1"/>
    <col min="5393" max="5632" width="9.33203125" style="505"/>
    <col min="5633" max="5633" width="81.6640625" style="505" customWidth="1"/>
    <col min="5634" max="5645" width="14.83203125" style="505" customWidth="1"/>
    <col min="5646" max="5646" width="12.83203125" style="505" customWidth="1"/>
    <col min="5647" max="5648" width="13.6640625" style="505" customWidth="1"/>
    <col min="5649" max="5888" width="9.33203125" style="505"/>
    <col min="5889" max="5889" width="81.6640625" style="505" customWidth="1"/>
    <col min="5890" max="5901" width="14.83203125" style="505" customWidth="1"/>
    <col min="5902" max="5902" width="12.83203125" style="505" customWidth="1"/>
    <col min="5903" max="5904" width="13.6640625" style="505" customWidth="1"/>
    <col min="5905" max="6144" width="9.33203125" style="505"/>
    <col min="6145" max="6145" width="81.6640625" style="505" customWidth="1"/>
    <col min="6146" max="6157" width="14.83203125" style="505" customWidth="1"/>
    <col min="6158" max="6158" width="12.83203125" style="505" customWidth="1"/>
    <col min="6159" max="6160" width="13.6640625" style="505" customWidth="1"/>
    <col min="6161" max="6400" width="9.33203125" style="505"/>
    <col min="6401" max="6401" width="81.6640625" style="505" customWidth="1"/>
    <col min="6402" max="6413" width="14.83203125" style="505" customWidth="1"/>
    <col min="6414" max="6414" width="12.83203125" style="505" customWidth="1"/>
    <col min="6415" max="6416" width="13.6640625" style="505" customWidth="1"/>
    <col min="6417" max="6656" width="9.33203125" style="505"/>
    <col min="6657" max="6657" width="81.6640625" style="505" customWidth="1"/>
    <col min="6658" max="6669" width="14.83203125" style="505" customWidth="1"/>
    <col min="6670" max="6670" width="12.83203125" style="505" customWidth="1"/>
    <col min="6671" max="6672" width="13.6640625" style="505" customWidth="1"/>
    <col min="6673" max="6912" width="9.33203125" style="505"/>
    <col min="6913" max="6913" width="81.6640625" style="505" customWidth="1"/>
    <col min="6914" max="6925" width="14.83203125" style="505" customWidth="1"/>
    <col min="6926" max="6926" width="12.83203125" style="505" customWidth="1"/>
    <col min="6927" max="6928" width="13.6640625" style="505" customWidth="1"/>
    <col min="6929" max="7168" width="9.33203125" style="505"/>
    <col min="7169" max="7169" width="81.6640625" style="505" customWidth="1"/>
    <col min="7170" max="7181" width="14.83203125" style="505" customWidth="1"/>
    <col min="7182" max="7182" width="12.83203125" style="505" customWidth="1"/>
    <col min="7183" max="7184" width="13.6640625" style="505" customWidth="1"/>
    <col min="7185" max="7424" width="9.33203125" style="505"/>
    <col min="7425" max="7425" width="81.6640625" style="505" customWidth="1"/>
    <col min="7426" max="7437" width="14.83203125" style="505" customWidth="1"/>
    <col min="7438" max="7438" width="12.83203125" style="505" customWidth="1"/>
    <col min="7439" max="7440" width="13.6640625" style="505" customWidth="1"/>
    <col min="7441" max="7680" width="9.33203125" style="505"/>
    <col min="7681" max="7681" width="81.6640625" style="505" customWidth="1"/>
    <col min="7682" max="7693" width="14.83203125" style="505" customWidth="1"/>
    <col min="7694" max="7694" width="12.83203125" style="505" customWidth="1"/>
    <col min="7695" max="7696" width="13.6640625" style="505" customWidth="1"/>
    <col min="7697" max="7936" width="9.33203125" style="505"/>
    <col min="7937" max="7937" width="81.6640625" style="505" customWidth="1"/>
    <col min="7938" max="7949" width="14.83203125" style="505" customWidth="1"/>
    <col min="7950" max="7950" width="12.83203125" style="505" customWidth="1"/>
    <col min="7951" max="7952" width="13.6640625" style="505" customWidth="1"/>
    <col min="7953" max="8192" width="9.33203125" style="505"/>
    <col min="8193" max="8193" width="81.6640625" style="505" customWidth="1"/>
    <col min="8194" max="8205" width="14.83203125" style="505" customWidth="1"/>
    <col min="8206" max="8206" width="12.83203125" style="505" customWidth="1"/>
    <col min="8207" max="8208" width="13.6640625" style="505" customWidth="1"/>
    <col min="8209" max="8448" width="9.33203125" style="505"/>
    <col min="8449" max="8449" width="81.6640625" style="505" customWidth="1"/>
    <col min="8450" max="8461" width="14.83203125" style="505" customWidth="1"/>
    <col min="8462" max="8462" width="12.83203125" style="505" customWidth="1"/>
    <col min="8463" max="8464" width="13.6640625" style="505" customWidth="1"/>
    <col min="8465" max="8704" width="9.33203125" style="505"/>
    <col min="8705" max="8705" width="81.6640625" style="505" customWidth="1"/>
    <col min="8706" max="8717" width="14.83203125" style="505" customWidth="1"/>
    <col min="8718" max="8718" width="12.83203125" style="505" customWidth="1"/>
    <col min="8719" max="8720" width="13.6640625" style="505" customWidth="1"/>
    <col min="8721" max="8960" width="9.33203125" style="505"/>
    <col min="8961" max="8961" width="81.6640625" style="505" customWidth="1"/>
    <col min="8962" max="8973" width="14.83203125" style="505" customWidth="1"/>
    <col min="8974" max="8974" width="12.83203125" style="505" customWidth="1"/>
    <col min="8975" max="8976" width="13.6640625" style="505" customWidth="1"/>
    <col min="8977" max="9216" width="9.33203125" style="505"/>
    <col min="9217" max="9217" width="81.6640625" style="505" customWidth="1"/>
    <col min="9218" max="9229" width="14.83203125" style="505" customWidth="1"/>
    <col min="9230" max="9230" width="12.83203125" style="505" customWidth="1"/>
    <col min="9231" max="9232" width="13.6640625" style="505" customWidth="1"/>
    <col min="9233" max="9472" width="9.33203125" style="505"/>
    <col min="9473" max="9473" width="81.6640625" style="505" customWidth="1"/>
    <col min="9474" max="9485" width="14.83203125" style="505" customWidth="1"/>
    <col min="9486" max="9486" width="12.83203125" style="505" customWidth="1"/>
    <col min="9487" max="9488" width="13.6640625" style="505" customWidth="1"/>
    <col min="9489" max="9728" width="9.33203125" style="505"/>
    <col min="9729" max="9729" width="81.6640625" style="505" customWidth="1"/>
    <col min="9730" max="9741" width="14.83203125" style="505" customWidth="1"/>
    <col min="9742" max="9742" width="12.83203125" style="505" customWidth="1"/>
    <col min="9743" max="9744" width="13.6640625" style="505" customWidth="1"/>
    <col min="9745" max="9984" width="9.33203125" style="505"/>
    <col min="9985" max="9985" width="81.6640625" style="505" customWidth="1"/>
    <col min="9986" max="9997" width="14.83203125" style="505" customWidth="1"/>
    <col min="9998" max="9998" width="12.83203125" style="505" customWidth="1"/>
    <col min="9999" max="10000" width="13.6640625" style="505" customWidth="1"/>
    <col min="10001" max="10240" width="9.33203125" style="505"/>
    <col min="10241" max="10241" width="81.6640625" style="505" customWidth="1"/>
    <col min="10242" max="10253" width="14.83203125" style="505" customWidth="1"/>
    <col min="10254" max="10254" width="12.83203125" style="505" customWidth="1"/>
    <col min="10255" max="10256" width="13.6640625" style="505" customWidth="1"/>
    <col min="10257" max="10496" width="9.33203125" style="505"/>
    <col min="10497" max="10497" width="81.6640625" style="505" customWidth="1"/>
    <col min="10498" max="10509" width="14.83203125" style="505" customWidth="1"/>
    <col min="10510" max="10510" width="12.83203125" style="505" customWidth="1"/>
    <col min="10511" max="10512" width="13.6640625" style="505" customWidth="1"/>
    <col min="10513" max="10752" width="9.33203125" style="505"/>
    <col min="10753" max="10753" width="81.6640625" style="505" customWidth="1"/>
    <col min="10754" max="10765" width="14.83203125" style="505" customWidth="1"/>
    <col min="10766" max="10766" width="12.83203125" style="505" customWidth="1"/>
    <col min="10767" max="10768" width="13.6640625" style="505" customWidth="1"/>
    <col min="10769" max="11008" width="9.33203125" style="505"/>
    <col min="11009" max="11009" width="81.6640625" style="505" customWidth="1"/>
    <col min="11010" max="11021" width="14.83203125" style="505" customWidth="1"/>
    <col min="11022" max="11022" width="12.83203125" style="505" customWidth="1"/>
    <col min="11023" max="11024" width="13.6640625" style="505" customWidth="1"/>
    <col min="11025" max="11264" width="9.33203125" style="505"/>
    <col min="11265" max="11265" width="81.6640625" style="505" customWidth="1"/>
    <col min="11266" max="11277" width="14.83203125" style="505" customWidth="1"/>
    <col min="11278" max="11278" width="12.83203125" style="505" customWidth="1"/>
    <col min="11279" max="11280" width="13.6640625" style="505" customWidth="1"/>
    <col min="11281" max="11520" width="9.33203125" style="505"/>
    <col min="11521" max="11521" width="81.6640625" style="505" customWidth="1"/>
    <col min="11522" max="11533" width="14.83203125" style="505" customWidth="1"/>
    <col min="11534" max="11534" width="12.83203125" style="505" customWidth="1"/>
    <col min="11535" max="11536" width="13.6640625" style="505" customWidth="1"/>
    <col min="11537" max="11776" width="9.33203125" style="505"/>
    <col min="11777" max="11777" width="81.6640625" style="505" customWidth="1"/>
    <col min="11778" max="11789" width="14.83203125" style="505" customWidth="1"/>
    <col min="11790" max="11790" width="12.83203125" style="505" customWidth="1"/>
    <col min="11791" max="11792" width="13.6640625" style="505" customWidth="1"/>
    <col min="11793" max="12032" width="9.33203125" style="505"/>
    <col min="12033" max="12033" width="81.6640625" style="505" customWidth="1"/>
    <col min="12034" max="12045" width="14.83203125" style="505" customWidth="1"/>
    <col min="12046" max="12046" width="12.83203125" style="505" customWidth="1"/>
    <col min="12047" max="12048" width="13.6640625" style="505" customWidth="1"/>
    <col min="12049" max="12288" width="9.33203125" style="505"/>
    <col min="12289" max="12289" width="81.6640625" style="505" customWidth="1"/>
    <col min="12290" max="12301" width="14.83203125" style="505" customWidth="1"/>
    <col min="12302" max="12302" width="12.83203125" style="505" customWidth="1"/>
    <col min="12303" max="12304" width="13.6640625" style="505" customWidth="1"/>
    <col min="12305" max="12544" width="9.33203125" style="505"/>
    <col min="12545" max="12545" width="81.6640625" style="505" customWidth="1"/>
    <col min="12546" max="12557" width="14.83203125" style="505" customWidth="1"/>
    <col min="12558" max="12558" width="12.83203125" style="505" customWidth="1"/>
    <col min="12559" max="12560" width="13.6640625" style="505" customWidth="1"/>
    <col min="12561" max="12800" width="9.33203125" style="505"/>
    <col min="12801" max="12801" width="81.6640625" style="505" customWidth="1"/>
    <col min="12802" max="12813" width="14.83203125" style="505" customWidth="1"/>
    <col min="12814" max="12814" width="12.83203125" style="505" customWidth="1"/>
    <col min="12815" max="12816" width="13.6640625" style="505" customWidth="1"/>
    <col min="12817" max="13056" width="9.33203125" style="505"/>
    <col min="13057" max="13057" width="81.6640625" style="505" customWidth="1"/>
    <col min="13058" max="13069" width="14.83203125" style="505" customWidth="1"/>
    <col min="13070" max="13070" width="12.83203125" style="505" customWidth="1"/>
    <col min="13071" max="13072" width="13.6640625" style="505" customWidth="1"/>
    <col min="13073" max="13312" width="9.33203125" style="505"/>
    <col min="13313" max="13313" width="81.6640625" style="505" customWidth="1"/>
    <col min="13314" max="13325" width="14.83203125" style="505" customWidth="1"/>
    <col min="13326" max="13326" width="12.83203125" style="505" customWidth="1"/>
    <col min="13327" max="13328" width="13.6640625" style="505" customWidth="1"/>
    <col min="13329" max="13568" width="9.33203125" style="505"/>
    <col min="13569" max="13569" width="81.6640625" style="505" customWidth="1"/>
    <col min="13570" max="13581" width="14.83203125" style="505" customWidth="1"/>
    <col min="13582" max="13582" width="12.83203125" style="505" customWidth="1"/>
    <col min="13583" max="13584" width="13.6640625" style="505" customWidth="1"/>
    <col min="13585" max="13824" width="9.33203125" style="505"/>
    <col min="13825" max="13825" width="81.6640625" style="505" customWidth="1"/>
    <col min="13826" max="13837" width="14.83203125" style="505" customWidth="1"/>
    <col min="13838" max="13838" width="12.83203125" style="505" customWidth="1"/>
    <col min="13839" max="13840" width="13.6640625" style="505" customWidth="1"/>
    <col min="13841" max="14080" width="9.33203125" style="505"/>
    <col min="14081" max="14081" width="81.6640625" style="505" customWidth="1"/>
    <col min="14082" max="14093" width="14.83203125" style="505" customWidth="1"/>
    <col min="14094" max="14094" width="12.83203125" style="505" customWidth="1"/>
    <col min="14095" max="14096" width="13.6640625" style="505" customWidth="1"/>
    <col min="14097" max="14336" width="9.33203125" style="505"/>
    <col min="14337" max="14337" width="81.6640625" style="505" customWidth="1"/>
    <col min="14338" max="14349" width="14.83203125" style="505" customWidth="1"/>
    <col min="14350" max="14350" width="12.83203125" style="505" customWidth="1"/>
    <col min="14351" max="14352" width="13.6640625" style="505" customWidth="1"/>
    <col min="14353" max="14592" width="9.33203125" style="505"/>
    <col min="14593" max="14593" width="81.6640625" style="505" customWidth="1"/>
    <col min="14594" max="14605" width="14.83203125" style="505" customWidth="1"/>
    <col min="14606" max="14606" width="12.83203125" style="505" customWidth="1"/>
    <col min="14607" max="14608" width="13.6640625" style="505" customWidth="1"/>
    <col min="14609" max="14848" width="9.33203125" style="505"/>
    <col min="14849" max="14849" width="81.6640625" style="505" customWidth="1"/>
    <col min="14850" max="14861" width="14.83203125" style="505" customWidth="1"/>
    <col min="14862" max="14862" width="12.83203125" style="505" customWidth="1"/>
    <col min="14863" max="14864" width="13.6640625" style="505" customWidth="1"/>
    <col min="14865" max="15104" width="9.33203125" style="505"/>
    <col min="15105" max="15105" width="81.6640625" style="505" customWidth="1"/>
    <col min="15106" max="15117" width="14.83203125" style="505" customWidth="1"/>
    <col min="15118" max="15118" width="12.83203125" style="505" customWidth="1"/>
    <col min="15119" max="15120" width="13.6640625" style="505" customWidth="1"/>
    <col min="15121" max="15360" width="9.33203125" style="505"/>
    <col min="15361" max="15361" width="81.6640625" style="505" customWidth="1"/>
    <col min="15362" max="15373" width="14.83203125" style="505" customWidth="1"/>
    <col min="15374" max="15374" width="12.83203125" style="505" customWidth="1"/>
    <col min="15375" max="15376" width="13.6640625" style="505" customWidth="1"/>
    <col min="15377" max="15616" width="9.33203125" style="505"/>
    <col min="15617" max="15617" width="81.6640625" style="505" customWidth="1"/>
    <col min="15618" max="15629" width="14.83203125" style="505" customWidth="1"/>
    <col min="15630" max="15630" width="12.83203125" style="505" customWidth="1"/>
    <col min="15631" max="15632" width="13.6640625" style="505" customWidth="1"/>
    <col min="15633" max="15872" width="9.33203125" style="505"/>
    <col min="15873" max="15873" width="81.6640625" style="505" customWidth="1"/>
    <col min="15874" max="15885" width="14.83203125" style="505" customWidth="1"/>
    <col min="15886" max="15886" width="12.83203125" style="505" customWidth="1"/>
    <col min="15887" max="15888" width="13.6640625" style="505" customWidth="1"/>
    <col min="15889" max="16128" width="9.33203125" style="505"/>
    <col min="16129" max="16129" width="81.6640625" style="505" customWidth="1"/>
    <col min="16130" max="16141" width="14.83203125" style="505" customWidth="1"/>
    <col min="16142" max="16142" width="12.83203125" style="505" customWidth="1"/>
    <col min="16143" max="16144" width="13.6640625" style="505" customWidth="1"/>
    <col min="16145" max="16384" width="9.33203125" style="505"/>
  </cols>
  <sheetData>
    <row r="1" spans="1:16" ht="13.5" customHeight="1" x14ac:dyDescent="0.2"/>
    <row r="2" spans="1:16" ht="18" customHeight="1" x14ac:dyDescent="0.25">
      <c r="A2" s="506" t="s">
        <v>72</v>
      </c>
      <c r="B2" s="587" t="s">
        <v>306</v>
      </c>
      <c r="C2" s="588"/>
      <c r="D2" s="588"/>
      <c r="E2" s="588"/>
      <c r="F2" s="588"/>
      <c r="G2" s="588"/>
      <c r="H2" s="588"/>
      <c r="I2" s="588"/>
      <c r="J2" s="588"/>
      <c r="K2" s="588"/>
      <c r="L2" s="588"/>
      <c r="M2" s="589"/>
      <c r="N2" s="590" t="s">
        <v>119</v>
      </c>
      <c r="O2" s="592" t="s">
        <v>307</v>
      </c>
      <c r="P2" s="590" t="s">
        <v>308</v>
      </c>
    </row>
    <row r="3" spans="1:16" ht="27.75" customHeight="1" x14ac:dyDescent="0.2">
      <c r="A3" s="507"/>
      <c r="B3" s="508" t="s">
        <v>2</v>
      </c>
      <c r="C3" s="509" t="s">
        <v>3</v>
      </c>
      <c r="D3" s="509" t="s">
        <v>4</v>
      </c>
      <c r="E3" s="509" t="s">
        <v>5</v>
      </c>
      <c r="F3" s="509" t="s">
        <v>6</v>
      </c>
      <c r="G3" s="509" t="s">
        <v>7</v>
      </c>
      <c r="H3" s="509" t="s">
        <v>33</v>
      </c>
      <c r="I3" s="509" t="s">
        <v>34</v>
      </c>
      <c r="J3" s="509" t="s">
        <v>35</v>
      </c>
      <c r="K3" s="509" t="s">
        <v>36</v>
      </c>
      <c r="L3" s="509" t="s">
        <v>37</v>
      </c>
      <c r="M3" s="510" t="s">
        <v>38</v>
      </c>
      <c r="N3" s="591"/>
      <c r="O3" s="593"/>
      <c r="P3" s="591"/>
    </row>
    <row r="4" spans="1:16" s="504" customFormat="1" ht="15.75" x14ac:dyDescent="0.25">
      <c r="A4" s="511" t="s">
        <v>309</v>
      </c>
      <c r="B4" s="533"/>
      <c r="C4" s="533"/>
      <c r="D4" s="533"/>
      <c r="E4" s="533"/>
      <c r="F4" s="533"/>
      <c r="G4" s="533"/>
      <c r="H4" s="533"/>
      <c r="I4" s="533"/>
      <c r="J4" s="533"/>
      <c r="K4" s="533"/>
      <c r="L4" s="533"/>
      <c r="M4" s="533"/>
      <c r="N4" s="534"/>
      <c r="O4" s="534"/>
      <c r="P4" s="534"/>
    </row>
    <row r="5" spans="1:16" x14ac:dyDescent="0.2">
      <c r="A5" s="512" t="s">
        <v>310</v>
      </c>
      <c r="B5" s="535">
        <v>0</v>
      </c>
      <c r="C5" s="535">
        <v>0</v>
      </c>
      <c r="D5" s="535">
        <v>0</v>
      </c>
      <c r="E5" s="535">
        <v>0</v>
      </c>
      <c r="F5" s="535">
        <v>0</v>
      </c>
      <c r="G5" s="535">
        <v>0</v>
      </c>
      <c r="H5" s="535">
        <v>0</v>
      </c>
      <c r="I5" s="535">
        <v>0</v>
      </c>
      <c r="J5" s="535">
        <v>0</v>
      </c>
      <c r="K5" s="535">
        <v>0</v>
      </c>
      <c r="L5" s="535">
        <v>0</v>
      </c>
      <c r="M5" s="535">
        <v>0</v>
      </c>
      <c r="N5" s="539">
        <f>SUM(B5:M5)</f>
        <v>0</v>
      </c>
      <c r="O5" s="535">
        <f>N5</f>
        <v>0</v>
      </c>
      <c r="P5" s="535"/>
    </row>
    <row r="6" spans="1:16" x14ac:dyDescent="0.2">
      <c r="A6" s="512" t="s">
        <v>311</v>
      </c>
      <c r="B6" s="535">
        <v>0</v>
      </c>
      <c r="C6" s="535">
        <v>0</v>
      </c>
      <c r="D6" s="535">
        <v>0</v>
      </c>
      <c r="E6" s="535">
        <v>0</v>
      </c>
      <c r="F6" s="535">
        <v>0</v>
      </c>
      <c r="G6" s="535">
        <v>0</v>
      </c>
      <c r="H6" s="535">
        <v>0</v>
      </c>
      <c r="I6" s="535">
        <v>0</v>
      </c>
      <c r="J6" s="535">
        <v>0</v>
      </c>
      <c r="K6" s="535">
        <v>0</v>
      </c>
      <c r="L6" s="535">
        <v>0</v>
      </c>
      <c r="M6" s="535">
        <v>0</v>
      </c>
      <c r="N6" s="539">
        <f>SUM(B6:M6)</f>
        <v>0</v>
      </c>
      <c r="O6" s="535">
        <f>N6</f>
        <v>0</v>
      </c>
      <c r="P6" s="535"/>
    </row>
    <row r="7" spans="1:16" ht="15.75" x14ac:dyDescent="0.25">
      <c r="A7" s="530" t="s">
        <v>312</v>
      </c>
      <c r="B7" s="532">
        <f>SUM(B5:B6)</f>
        <v>0</v>
      </c>
      <c r="C7" s="532">
        <f t="shared" ref="C7:P7" si="0">SUM(C5:C6)</f>
        <v>0</v>
      </c>
      <c r="D7" s="532">
        <f t="shared" si="0"/>
        <v>0</v>
      </c>
      <c r="E7" s="532">
        <f t="shared" si="0"/>
        <v>0</v>
      </c>
      <c r="F7" s="532">
        <f t="shared" si="0"/>
        <v>0</v>
      </c>
      <c r="G7" s="532">
        <f t="shared" si="0"/>
        <v>0</v>
      </c>
      <c r="H7" s="532">
        <f t="shared" si="0"/>
        <v>0</v>
      </c>
      <c r="I7" s="532">
        <f t="shared" si="0"/>
        <v>0</v>
      </c>
      <c r="J7" s="532">
        <f t="shared" si="0"/>
        <v>0</v>
      </c>
      <c r="K7" s="532">
        <f t="shared" si="0"/>
        <v>0</v>
      </c>
      <c r="L7" s="532">
        <f t="shared" si="0"/>
        <v>0</v>
      </c>
      <c r="M7" s="532">
        <f t="shared" si="0"/>
        <v>0</v>
      </c>
      <c r="N7" s="532">
        <f t="shared" si="0"/>
        <v>0</v>
      </c>
      <c r="O7" s="532">
        <f t="shared" si="0"/>
        <v>0</v>
      </c>
      <c r="P7" s="532">
        <f t="shared" si="0"/>
        <v>0</v>
      </c>
    </row>
    <row r="8" spans="1:16" x14ac:dyDescent="0.2">
      <c r="B8" s="535"/>
      <c r="C8" s="535"/>
      <c r="D8" s="535"/>
      <c r="E8" s="535"/>
      <c r="F8" s="535"/>
      <c r="G8" s="535"/>
      <c r="H8" s="535"/>
      <c r="I8" s="535"/>
      <c r="J8" s="535"/>
      <c r="K8" s="535"/>
      <c r="L8" s="535"/>
      <c r="M8" s="535"/>
      <c r="N8" s="535"/>
      <c r="O8" s="535"/>
      <c r="P8" s="535"/>
    </row>
    <row r="9" spans="1:16" ht="15.75" x14ac:dyDescent="0.25">
      <c r="A9" s="513" t="s">
        <v>313</v>
      </c>
      <c r="B9" s="535"/>
      <c r="C9" s="535"/>
      <c r="D9" s="535"/>
      <c r="E9" s="535"/>
      <c r="F9" s="535"/>
      <c r="G9" s="535"/>
      <c r="H9" s="535"/>
      <c r="I9" s="535"/>
      <c r="J9" s="535"/>
      <c r="K9" s="535"/>
      <c r="L9" s="535"/>
      <c r="M9" s="535"/>
      <c r="N9" s="535"/>
      <c r="O9" s="535"/>
      <c r="P9" s="535"/>
    </row>
    <row r="10" spans="1:16" x14ac:dyDescent="0.2">
      <c r="A10" s="512" t="s">
        <v>314</v>
      </c>
      <c r="B10" s="536"/>
      <c r="C10" s="536"/>
      <c r="D10" s="536"/>
      <c r="E10" s="536"/>
      <c r="F10" s="536"/>
      <c r="G10" s="536"/>
      <c r="H10" s="536"/>
      <c r="I10" s="536"/>
      <c r="J10" s="536"/>
      <c r="K10" s="536"/>
      <c r="L10" s="536"/>
      <c r="M10" s="536"/>
      <c r="N10" s="536"/>
      <c r="O10" s="536"/>
      <c r="P10" s="537"/>
    </row>
    <row r="11" spans="1:16" x14ac:dyDescent="0.2">
      <c r="A11" s="514"/>
      <c r="B11" s="535"/>
      <c r="C11" s="535"/>
      <c r="D11" s="535"/>
      <c r="E11" s="535"/>
      <c r="F11" s="535"/>
      <c r="G11" s="535"/>
      <c r="H11" s="535"/>
      <c r="I11" s="535"/>
      <c r="J11" s="535"/>
      <c r="K11" s="535"/>
      <c r="L11" s="535"/>
      <c r="M11" s="535"/>
      <c r="N11" s="535"/>
      <c r="O11" s="535"/>
      <c r="P11" s="535"/>
    </row>
    <row r="12" spans="1:16" x14ac:dyDescent="0.2">
      <c r="A12" s="515" t="s">
        <v>315</v>
      </c>
      <c r="B12" s="538"/>
      <c r="C12" s="538"/>
      <c r="D12" s="538"/>
      <c r="E12" s="538"/>
      <c r="F12" s="538"/>
      <c r="G12" s="538"/>
      <c r="H12" s="538"/>
      <c r="I12" s="538"/>
      <c r="J12" s="538"/>
      <c r="K12" s="538"/>
      <c r="L12" s="538"/>
      <c r="M12" s="538"/>
      <c r="N12" s="538"/>
      <c r="O12" s="538"/>
      <c r="P12" s="538"/>
    </row>
    <row r="13" spans="1:16" x14ac:dyDescent="0.2">
      <c r="A13" s="512" t="s">
        <v>163</v>
      </c>
      <c r="B13" s="535">
        <v>0</v>
      </c>
      <c r="C13" s="535">
        <v>0</v>
      </c>
      <c r="D13" s="535">
        <v>0</v>
      </c>
      <c r="E13" s="535">
        <v>0</v>
      </c>
      <c r="F13" s="535">
        <v>0</v>
      </c>
      <c r="G13" s="535">
        <v>0</v>
      </c>
      <c r="H13" s="535">
        <v>0</v>
      </c>
      <c r="I13" s="535">
        <v>0</v>
      </c>
      <c r="J13" s="535">
        <v>0</v>
      </c>
      <c r="K13" s="535">
        <v>0</v>
      </c>
      <c r="L13" s="535">
        <v>0</v>
      </c>
      <c r="M13" s="535">
        <v>0</v>
      </c>
      <c r="N13" s="539">
        <f t="shared" ref="N13:N23" si="1">SUM(B13:M13)</f>
        <v>0</v>
      </c>
      <c r="O13" s="535">
        <f t="shared" ref="O13:O23" si="2">N13</f>
        <v>0</v>
      </c>
      <c r="P13" s="535"/>
    </row>
    <row r="14" spans="1:16" x14ac:dyDescent="0.2">
      <c r="A14" s="512" t="s">
        <v>316</v>
      </c>
      <c r="B14" s="535">
        <v>0</v>
      </c>
      <c r="C14" s="535">
        <v>0</v>
      </c>
      <c r="D14" s="535">
        <v>0</v>
      </c>
      <c r="E14" s="535">
        <v>0</v>
      </c>
      <c r="F14" s="535">
        <v>0</v>
      </c>
      <c r="G14" s="535">
        <v>0</v>
      </c>
      <c r="H14" s="535">
        <v>0</v>
      </c>
      <c r="I14" s="535">
        <v>0</v>
      </c>
      <c r="J14" s="535">
        <v>0</v>
      </c>
      <c r="K14" s="535">
        <v>0</v>
      </c>
      <c r="L14" s="535">
        <v>0</v>
      </c>
      <c r="M14" s="535">
        <v>0</v>
      </c>
      <c r="N14" s="539">
        <f t="shared" si="1"/>
        <v>0</v>
      </c>
      <c r="O14" s="535">
        <f t="shared" si="2"/>
        <v>0</v>
      </c>
      <c r="P14" s="535"/>
    </row>
    <row r="15" spans="1:16" x14ac:dyDescent="0.2">
      <c r="A15" s="516" t="s">
        <v>338</v>
      </c>
      <c r="B15" s="535">
        <v>0</v>
      </c>
      <c r="C15" s="535">
        <v>0</v>
      </c>
      <c r="D15" s="535">
        <v>0</v>
      </c>
      <c r="E15" s="535">
        <v>0</v>
      </c>
      <c r="F15" s="535">
        <v>0</v>
      </c>
      <c r="G15" s="535">
        <v>0</v>
      </c>
      <c r="H15" s="535">
        <v>0</v>
      </c>
      <c r="I15" s="535">
        <v>0</v>
      </c>
      <c r="J15" s="535">
        <v>0</v>
      </c>
      <c r="K15" s="535">
        <v>0</v>
      </c>
      <c r="L15" s="535">
        <v>0</v>
      </c>
      <c r="M15" s="535">
        <v>0</v>
      </c>
      <c r="N15" s="539">
        <f t="shared" si="1"/>
        <v>0</v>
      </c>
      <c r="O15" s="535">
        <f t="shared" si="2"/>
        <v>0</v>
      </c>
      <c r="P15" s="535"/>
    </row>
    <row r="16" spans="1:16" x14ac:dyDescent="0.2">
      <c r="A16" s="516" t="s">
        <v>83</v>
      </c>
      <c r="B16" s="535">
        <v>0</v>
      </c>
      <c r="C16" s="535">
        <v>0</v>
      </c>
      <c r="D16" s="535">
        <v>0</v>
      </c>
      <c r="E16" s="535">
        <v>0</v>
      </c>
      <c r="F16" s="535">
        <v>0</v>
      </c>
      <c r="G16" s="535">
        <v>0</v>
      </c>
      <c r="H16" s="535">
        <v>0</v>
      </c>
      <c r="I16" s="535">
        <v>0</v>
      </c>
      <c r="J16" s="535">
        <v>0</v>
      </c>
      <c r="K16" s="535">
        <v>0</v>
      </c>
      <c r="L16" s="535">
        <v>0</v>
      </c>
      <c r="M16" s="535">
        <v>0</v>
      </c>
      <c r="N16" s="539">
        <f t="shared" si="1"/>
        <v>0</v>
      </c>
      <c r="O16" s="535">
        <f t="shared" si="2"/>
        <v>0</v>
      </c>
      <c r="P16" s="535"/>
    </row>
    <row r="17" spans="1:16" x14ac:dyDescent="0.2">
      <c r="A17" s="516" t="s">
        <v>85</v>
      </c>
      <c r="B17" s="535">
        <v>0</v>
      </c>
      <c r="C17" s="535">
        <v>0</v>
      </c>
      <c r="D17" s="535">
        <v>0</v>
      </c>
      <c r="E17" s="535">
        <v>0</v>
      </c>
      <c r="F17" s="535">
        <v>0</v>
      </c>
      <c r="G17" s="535">
        <v>0</v>
      </c>
      <c r="H17" s="535">
        <v>0</v>
      </c>
      <c r="I17" s="535">
        <v>0</v>
      </c>
      <c r="J17" s="535">
        <v>0</v>
      </c>
      <c r="K17" s="535">
        <v>0</v>
      </c>
      <c r="L17" s="535">
        <v>0</v>
      </c>
      <c r="M17" s="535">
        <v>0</v>
      </c>
      <c r="N17" s="539">
        <f t="shared" si="1"/>
        <v>0</v>
      </c>
      <c r="O17" s="535">
        <f t="shared" si="2"/>
        <v>0</v>
      </c>
      <c r="P17" s="535"/>
    </row>
    <row r="18" spans="1:16" x14ac:dyDescent="0.2">
      <c r="A18" s="516" t="s">
        <v>317</v>
      </c>
      <c r="B18" s="535">
        <v>0</v>
      </c>
      <c r="C18" s="535">
        <v>0</v>
      </c>
      <c r="D18" s="535">
        <v>0</v>
      </c>
      <c r="E18" s="535">
        <v>0</v>
      </c>
      <c r="F18" s="535">
        <v>0</v>
      </c>
      <c r="G18" s="535">
        <v>0</v>
      </c>
      <c r="H18" s="535">
        <v>0</v>
      </c>
      <c r="I18" s="535">
        <v>0</v>
      </c>
      <c r="J18" s="535">
        <v>0</v>
      </c>
      <c r="K18" s="535">
        <v>0</v>
      </c>
      <c r="L18" s="535">
        <v>0</v>
      </c>
      <c r="M18" s="535">
        <v>0</v>
      </c>
      <c r="N18" s="539">
        <f t="shared" si="1"/>
        <v>0</v>
      </c>
      <c r="O18" s="535">
        <f t="shared" si="2"/>
        <v>0</v>
      </c>
      <c r="P18" s="535"/>
    </row>
    <row r="19" spans="1:16" x14ac:dyDescent="0.2">
      <c r="A19" s="516" t="s">
        <v>305</v>
      </c>
      <c r="B19" s="535">
        <v>0</v>
      </c>
      <c r="C19" s="535">
        <v>0</v>
      </c>
      <c r="D19" s="535">
        <v>0</v>
      </c>
      <c r="E19" s="535">
        <v>0</v>
      </c>
      <c r="F19" s="535">
        <v>0</v>
      </c>
      <c r="G19" s="535">
        <v>0</v>
      </c>
      <c r="H19" s="535">
        <v>0</v>
      </c>
      <c r="I19" s="535">
        <v>0</v>
      </c>
      <c r="J19" s="535">
        <v>0</v>
      </c>
      <c r="K19" s="535">
        <v>0</v>
      </c>
      <c r="L19" s="535">
        <v>0</v>
      </c>
      <c r="M19" s="535">
        <v>0</v>
      </c>
      <c r="N19" s="539">
        <f t="shared" si="1"/>
        <v>0</v>
      </c>
      <c r="O19" s="535">
        <f t="shared" si="2"/>
        <v>0</v>
      </c>
      <c r="P19" s="535"/>
    </row>
    <row r="20" spans="1:16" x14ac:dyDescent="0.2">
      <c r="A20" s="516" t="s">
        <v>318</v>
      </c>
      <c r="B20" s="535">
        <v>0</v>
      </c>
      <c r="C20" s="535">
        <v>0</v>
      </c>
      <c r="D20" s="535">
        <v>0</v>
      </c>
      <c r="E20" s="535">
        <v>0</v>
      </c>
      <c r="F20" s="535">
        <v>0</v>
      </c>
      <c r="G20" s="535">
        <v>0</v>
      </c>
      <c r="H20" s="535">
        <v>0</v>
      </c>
      <c r="I20" s="535">
        <v>0</v>
      </c>
      <c r="J20" s="535">
        <v>0</v>
      </c>
      <c r="K20" s="535">
        <v>0</v>
      </c>
      <c r="L20" s="535">
        <v>0</v>
      </c>
      <c r="M20" s="535">
        <v>0</v>
      </c>
      <c r="N20" s="539">
        <f t="shared" si="1"/>
        <v>0</v>
      </c>
      <c r="O20" s="535">
        <f t="shared" si="2"/>
        <v>0</v>
      </c>
      <c r="P20" s="535"/>
    </row>
    <row r="21" spans="1:16" x14ac:dyDescent="0.2">
      <c r="A21" s="516" t="s">
        <v>319</v>
      </c>
      <c r="B21" s="535">
        <v>0</v>
      </c>
      <c r="C21" s="535">
        <v>0</v>
      </c>
      <c r="D21" s="535">
        <v>0</v>
      </c>
      <c r="E21" s="535">
        <v>0</v>
      </c>
      <c r="F21" s="535">
        <v>0</v>
      </c>
      <c r="G21" s="535">
        <v>0</v>
      </c>
      <c r="H21" s="535">
        <v>0</v>
      </c>
      <c r="I21" s="535">
        <v>0</v>
      </c>
      <c r="J21" s="535">
        <v>0</v>
      </c>
      <c r="K21" s="535">
        <v>0</v>
      </c>
      <c r="L21" s="535">
        <v>0</v>
      </c>
      <c r="M21" s="535">
        <v>0</v>
      </c>
      <c r="N21" s="539">
        <f t="shared" si="1"/>
        <v>0</v>
      </c>
      <c r="O21" s="535">
        <f t="shared" si="2"/>
        <v>0</v>
      </c>
      <c r="P21" s="535"/>
    </row>
    <row r="22" spans="1:16" x14ac:dyDescent="0.2">
      <c r="A22" s="512" t="s">
        <v>320</v>
      </c>
      <c r="B22" s="535">
        <v>0</v>
      </c>
      <c r="C22" s="535">
        <v>0</v>
      </c>
      <c r="D22" s="535">
        <v>0</v>
      </c>
      <c r="E22" s="535">
        <v>0</v>
      </c>
      <c r="F22" s="535">
        <v>0</v>
      </c>
      <c r="G22" s="535">
        <v>0</v>
      </c>
      <c r="H22" s="535">
        <v>0</v>
      </c>
      <c r="I22" s="535">
        <v>0</v>
      </c>
      <c r="J22" s="535">
        <v>0</v>
      </c>
      <c r="K22" s="535">
        <v>0</v>
      </c>
      <c r="L22" s="535">
        <v>0</v>
      </c>
      <c r="M22" s="535">
        <v>0</v>
      </c>
      <c r="N22" s="539">
        <f t="shared" si="1"/>
        <v>0</v>
      </c>
      <c r="O22" s="535">
        <f t="shared" si="2"/>
        <v>0</v>
      </c>
      <c r="P22" s="535"/>
    </row>
    <row r="23" spans="1:16" x14ac:dyDescent="0.2">
      <c r="A23" s="512" t="s">
        <v>156</v>
      </c>
      <c r="B23" s="535">
        <v>0</v>
      </c>
      <c r="C23" s="535">
        <v>0</v>
      </c>
      <c r="D23" s="535">
        <v>0</v>
      </c>
      <c r="E23" s="535">
        <v>0</v>
      </c>
      <c r="F23" s="535">
        <v>0</v>
      </c>
      <c r="G23" s="535">
        <v>0</v>
      </c>
      <c r="H23" s="535">
        <v>0</v>
      </c>
      <c r="I23" s="535">
        <v>0</v>
      </c>
      <c r="J23" s="535">
        <v>0</v>
      </c>
      <c r="K23" s="535">
        <v>0</v>
      </c>
      <c r="L23" s="535">
        <v>0</v>
      </c>
      <c r="M23" s="535">
        <v>0</v>
      </c>
      <c r="N23" s="539">
        <f t="shared" si="1"/>
        <v>0</v>
      </c>
      <c r="O23" s="535">
        <f t="shared" si="2"/>
        <v>0</v>
      </c>
      <c r="P23" s="535"/>
    </row>
    <row r="24" spans="1:16" s="504" customFormat="1" x14ac:dyDescent="0.2">
      <c r="A24" s="514"/>
      <c r="B24" s="539"/>
      <c r="C24" s="539"/>
      <c r="D24" s="539"/>
      <c r="E24" s="539"/>
      <c r="F24" s="539"/>
      <c r="G24" s="539"/>
      <c r="H24" s="539"/>
      <c r="I24" s="539"/>
      <c r="J24" s="539"/>
      <c r="K24" s="539"/>
      <c r="L24" s="539"/>
      <c r="M24" s="539"/>
      <c r="N24" s="539"/>
      <c r="O24" s="539"/>
      <c r="P24" s="539"/>
    </row>
    <row r="25" spans="1:16" x14ac:dyDescent="0.2">
      <c r="A25" s="514" t="s">
        <v>321</v>
      </c>
      <c r="B25" s="535"/>
      <c r="C25" s="535"/>
      <c r="D25" s="535"/>
      <c r="E25" s="535"/>
      <c r="F25" s="535"/>
      <c r="G25" s="535"/>
      <c r="H25" s="535"/>
      <c r="I25" s="535"/>
      <c r="J25" s="535"/>
      <c r="K25" s="535"/>
      <c r="L25" s="535"/>
      <c r="M25" s="535"/>
      <c r="N25" s="539"/>
      <c r="O25" s="535"/>
      <c r="P25" s="535"/>
    </row>
    <row r="26" spans="1:16" x14ac:dyDescent="0.2">
      <c r="A26" s="519" t="s">
        <v>135</v>
      </c>
      <c r="B26" s="535"/>
      <c r="C26" s="535"/>
      <c r="D26" s="535"/>
      <c r="E26" s="535"/>
      <c r="F26" s="535"/>
      <c r="G26" s="535"/>
      <c r="H26" s="535"/>
      <c r="I26" s="535"/>
      <c r="J26" s="535"/>
      <c r="K26" s="535"/>
      <c r="L26" s="535"/>
      <c r="M26" s="535"/>
      <c r="N26" s="539"/>
      <c r="O26" s="535"/>
      <c r="P26" s="535"/>
    </row>
    <row r="27" spans="1:16" x14ac:dyDescent="0.2">
      <c r="A27" s="512" t="s">
        <v>322</v>
      </c>
      <c r="B27" s="535">
        <v>0</v>
      </c>
      <c r="C27" s="535">
        <v>0</v>
      </c>
      <c r="D27" s="535">
        <v>0</v>
      </c>
      <c r="E27" s="535">
        <v>0</v>
      </c>
      <c r="F27" s="535">
        <v>0</v>
      </c>
      <c r="G27" s="535">
        <v>0</v>
      </c>
      <c r="H27" s="535">
        <v>0</v>
      </c>
      <c r="I27" s="535">
        <v>0</v>
      </c>
      <c r="J27" s="535">
        <v>0</v>
      </c>
      <c r="K27" s="535">
        <v>0</v>
      </c>
      <c r="L27" s="535">
        <v>0</v>
      </c>
      <c r="M27" s="535">
        <v>0</v>
      </c>
      <c r="N27" s="539">
        <f t="shared" ref="N27:N31" si="3">SUM(B27:M27)</f>
        <v>0</v>
      </c>
      <c r="O27" s="535">
        <f t="shared" ref="O27:O31" si="4">N27</f>
        <v>0</v>
      </c>
      <c r="P27" s="535"/>
    </row>
    <row r="28" spans="1:16" x14ac:dyDescent="0.2">
      <c r="A28" s="512" t="s">
        <v>323</v>
      </c>
      <c r="B28" s="535">
        <v>0</v>
      </c>
      <c r="C28" s="535">
        <v>0</v>
      </c>
      <c r="D28" s="535">
        <v>0</v>
      </c>
      <c r="E28" s="535">
        <v>0</v>
      </c>
      <c r="F28" s="535">
        <v>0</v>
      </c>
      <c r="G28" s="535">
        <v>0</v>
      </c>
      <c r="H28" s="535">
        <v>0</v>
      </c>
      <c r="I28" s="535">
        <v>0</v>
      </c>
      <c r="J28" s="535">
        <v>0</v>
      </c>
      <c r="K28" s="535">
        <v>0</v>
      </c>
      <c r="L28" s="535">
        <v>0</v>
      </c>
      <c r="M28" s="535">
        <v>0</v>
      </c>
      <c r="N28" s="539">
        <f t="shared" si="3"/>
        <v>0</v>
      </c>
      <c r="O28" s="535">
        <f t="shared" si="4"/>
        <v>0</v>
      </c>
      <c r="P28" s="535"/>
    </row>
    <row r="29" spans="1:16" x14ac:dyDescent="0.2">
      <c r="A29" s="512" t="s">
        <v>324</v>
      </c>
      <c r="B29" s="535">
        <v>0</v>
      </c>
      <c r="C29" s="535">
        <v>0</v>
      </c>
      <c r="D29" s="535">
        <v>0</v>
      </c>
      <c r="E29" s="535">
        <v>0</v>
      </c>
      <c r="F29" s="535">
        <v>0</v>
      </c>
      <c r="G29" s="535">
        <v>0</v>
      </c>
      <c r="H29" s="535">
        <v>0</v>
      </c>
      <c r="I29" s="535">
        <v>0</v>
      </c>
      <c r="J29" s="535">
        <v>0</v>
      </c>
      <c r="K29" s="535">
        <v>0</v>
      </c>
      <c r="L29" s="535">
        <v>0</v>
      </c>
      <c r="M29" s="535">
        <v>0</v>
      </c>
      <c r="N29" s="539">
        <f t="shared" si="3"/>
        <v>0</v>
      </c>
      <c r="O29" s="535">
        <f t="shared" si="4"/>
        <v>0</v>
      </c>
      <c r="P29" s="535"/>
    </row>
    <row r="30" spans="1:16" x14ac:dyDescent="0.2">
      <c r="A30" s="512" t="s">
        <v>325</v>
      </c>
      <c r="B30" s="535">
        <v>0</v>
      </c>
      <c r="C30" s="535">
        <v>0</v>
      </c>
      <c r="D30" s="535">
        <v>0</v>
      </c>
      <c r="E30" s="535">
        <v>0</v>
      </c>
      <c r="F30" s="535">
        <v>0</v>
      </c>
      <c r="G30" s="535">
        <v>0</v>
      </c>
      <c r="H30" s="535">
        <v>0</v>
      </c>
      <c r="I30" s="535">
        <v>0</v>
      </c>
      <c r="J30" s="535">
        <v>0</v>
      </c>
      <c r="K30" s="535">
        <v>0</v>
      </c>
      <c r="L30" s="535">
        <v>0</v>
      </c>
      <c r="M30" s="535">
        <v>0</v>
      </c>
      <c r="N30" s="539">
        <f t="shared" si="3"/>
        <v>0</v>
      </c>
      <c r="O30" s="535">
        <f t="shared" si="4"/>
        <v>0</v>
      </c>
      <c r="P30" s="535"/>
    </row>
    <row r="31" spans="1:16" x14ac:dyDescent="0.2">
      <c r="A31" s="517" t="s">
        <v>326</v>
      </c>
      <c r="B31" s="535">
        <v>0</v>
      </c>
      <c r="C31" s="535">
        <v>0</v>
      </c>
      <c r="D31" s="535">
        <v>0</v>
      </c>
      <c r="E31" s="535">
        <v>0</v>
      </c>
      <c r="F31" s="535">
        <v>0</v>
      </c>
      <c r="G31" s="535">
        <v>0</v>
      </c>
      <c r="H31" s="535">
        <v>0</v>
      </c>
      <c r="I31" s="535">
        <v>0</v>
      </c>
      <c r="J31" s="535">
        <v>0</v>
      </c>
      <c r="K31" s="535">
        <v>0</v>
      </c>
      <c r="L31" s="535">
        <v>0</v>
      </c>
      <c r="M31" s="535">
        <v>0</v>
      </c>
      <c r="N31" s="539">
        <f t="shared" si="3"/>
        <v>0</v>
      </c>
      <c r="O31" s="535">
        <f t="shared" si="4"/>
        <v>0</v>
      </c>
      <c r="P31" s="535"/>
    </row>
    <row r="32" spans="1:16" x14ac:dyDescent="0.2">
      <c r="A32" s="519" t="s">
        <v>137</v>
      </c>
      <c r="B32" s="535"/>
      <c r="C32" s="535"/>
      <c r="D32" s="535"/>
      <c r="E32" s="535"/>
      <c r="F32" s="535"/>
      <c r="G32" s="535"/>
      <c r="H32" s="535"/>
      <c r="I32" s="535"/>
      <c r="J32" s="535"/>
      <c r="K32" s="535"/>
      <c r="L32" s="535"/>
      <c r="M32" s="535"/>
      <c r="N32" s="539"/>
      <c r="O32" s="535"/>
      <c r="P32" s="535"/>
    </row>
    <row r="33" spans="1:16" x14ac:dyDescent="0.2">
      <c r="A33" s="512" t="s">
        <v>322</v>
      </c>
      <c r="B33" s="535">
        <v>0</v>
      </c>
      <c r="C33" s="535">
        <v>0</v>
      </c>
      <c r="D33" s="535">
        <v>0</v>
      </c>
      <c r="E33" s="535">
        <v>0</v>
      </c>
      <c r="F33" s="535">
        <v>0</v>
      </c>
      <c r="G33" s="535">
        <v>0</v>
      </c>
      <c r="H33" s="535">
        <v>0</v>
      </c>
      <c r="I33" s="535">
        <v>0</v>
      </c>
      <c r="J33" s="535">
        <v>0</v>
      </c>
      <c r="K33" s="535">
        <v>0</v>
      </c>
      <c r="L33" s="535">
        <v>0</v>
      </c>
      <c r="M33" s="535">
        <v>0</v>
      </c>
      <c r="N33" s="539">
        <f t="shared" ref="N33:N37" si="5">SUM(B33:M33)</f>
        <v>0</v>
      </c>
      <c r="O33" s="535">
        <f t="shared" ref="O33:O37" si="6">N33</f>
        <v>0</v>
      </c>
      <c r="P33" s="535"/>
    </row>
    <row r="34" spans="1:16" x14ac:dyDescent="0.2">
      <c r="A34" s="512" t="s">
        <v>323</v>
      </c>
      <c r="B34" s="535">
        <v>0</v>
      </c>
      <c r="C34" s="535">
        <v>0</v>
      </c>
      <c r="D34" s="535">
        <v>0</v>
      </c>
      <c r="E34" s="535">
        <v>0</v>
      </c>
      <c r="F34" s="535">
        <v>0</v>
      </c>
      <c r="G34" s="535">
        <v>0</v>
      </c>
      <c r="H34" s="535">
        <v>0</v>
      </c>
      <c r="I34" s="535">
        <v>0</v>
      </c>
      <c r="J34" s="535">
        <v>0</v>
      </c>
      <c r="K34" s="535">
        <v>0</v>
      </c>
      <c r="L34" s="535">
        <v>0</v>
      </c>
      <c r="M34" s="535">
        <v>0</v>
      </c>
      <c r="N34" s="539">
        <f t="shared" si="5"/>
        <v>0</v>
      </c>
      <c r="O34" s="535">
        <f t="shared" si="6"/>
        <v>0</v>
      </c>
      <c r="P34" s="535"/>
    </row>
    <row r="35" spans="1:16" x14ac:dyDescent="0.2">
      <c r="A35" s="512" t="s">
        <v>304</v>
      </c>
      <c r="B35" s="535">
        <v>0</v>
      </c>
      <c r="C35" s="535">
        <v>0</v>
      </c>
      <c r="D35" s="535">
        <v>0</v>
      </c>
      <c r="E35" s="535">
        <v>0</v>
      </c>
      <c r="F35" s="535">
        <v>0</v>
      </c>
      <c r="G35" s="535">
        <v>0</v>
      </c>
      <c r="H35" s="535">
        <v>0</v>
      </c>
      <c r="I35" s="535">
        <v>0</v>
      </c>
      <c r="J35" s="535">
        <v>0</v>
      </c>
      <c r="K35" s="535">
        <v>0</v>
      </c>
      <c r="L35" s="535">
        <v>0</v>
      </c>
      <c r="M35" s="535">
        <v>0</v>
      </c>
      <c r="N35" s="539">
        <f t="shared" si="5"/>
        <v>0</v>
      </c>
      <c r="O35" s="535">
        <f t="shared" si="6"/>
        <v>0</v>
      </c>
      <c r="P35" s="535"/>
    </row>
    <row r="36" spans="1:16" x14ac:dyDescent="0.2">
      <c r="A36" s="512" t="s">
        <v>325</v>
      </c>
      <c r="B36" s="535">
        <v>0</v>
      </c>
      <c r="C36" s="535">
        <v>0</v>
      </c>
      <c r="D36" s="535">
        <v>0</v>
      </c>
      <c r="E36" s="535">
        <v>0</v>
      </c>
      <c r="F36" s="535">
        <v>0</v>
      </c>
      <c r="G36" s="535">
        <v>0</v>
      </c>
      <c r="H36" s="535">
        <v>0</v>
      </c>
      <c r="I36" s="535">
        <v>0</v>
      </c>
      <c r="J36" s="535">
        <v>0</v>
      </c>
      <c r="K36" s="535">
        <v>0</v>
      </c>
      <c r="L36" s="535">
        <v>0</v>
      </c>
      <c r="M36" s="535">
        <v>0</v>
      </c>
      <c r="N36" s="539">
        <f t="shared" si="5"/>
        <v>0</v>
      </c>
      <c r="O36" s="535">
        <f t="shared" si="6"/>
        <v>0</v>
      </c>
      <c r="P36" s="535"/>
    </row>
    <row r="37" spans="1:16" x14ac:dyDescent="0.2">
      <c r="A37" s="512" t="s">
        <v>326</v>
      </c>
      <c r="B37" s="535">
        <v>0</v>
      </c>
      <c r="C37" s="535">
        <v>0</v>
      </c>
      <c r="D37" s="535">
        <v>0</v>
      </c>
      <c r="E37" s="535">
        <v>0</v>
      </c>
      <c r="F37" s="535">
        <v>0</v>
      </c>
      <c r="G37" s="535">
        <v>0</v>
      </c>
      <c r="H37" s="535">
        <v>0</v>
      </c>
      <c r="I37" s="535">
        <v>0</v>
      </c>
      <c r="J37" s="535">
        <v>0</v>
      </c>
      <c r="K37" s="535">
        <v>0</v>
      </c>
      <c r="L37" s="535">
        <v>0</v>
      </c>
      <c r="M37" s="535">
        <v>0</v>
      </c>
      <c r="N37" s="539">
        <f t="shared" si="5"/>
        <v>0</v>
      </c>
      <c r="O37" s="535">
        <f t="shared" si="6"/>
        <v>0</v>
      </c>
      <c r="P37" s="535"/>
    </row>
    <row r="38" spans="1:16" x14ac:dyDescent="0.2">
      <c r="A38" s="519" t="s">
        <v>337</v>
      </c>
      <c r="B38" s="535"/>
      <c r="C38" s="535"/>
      <c r="D38" s="535"/>
      <c r="E38" s="535"/>
      <c r="F38" s="535"/>
      <c r="G38" s="535"/>
      <c r="H38" s="535"/>
      <c r="I38" s="535"/>
      <c r="J38" s="535"/>
      <c r="K38" s="535"/>
      <c r="L38" s="535"/>
      <c r="M38" s="535"/>
      <c r="N38" s="539"/>
      <c r="O38" s="535"/>
      <c r="P38" s="535"/>
    </row>
    <row r="39" spans="1:16" x14ac:dyDescent="0.2">
      <c r="A39" s="512" t="s">
        <v>322</v>
      </c>
      <c r="B39" s="535">
        <v>0</v>
      </c>
      <c r="C39" s="535">
        <v>0</v>
      </c>
      <c r="D39" s="535">
        <v>0</v>
      </c>
      <c r="E39" s="535">
        <v>0</v>
      </c>
      <c r="F39" s="535">
        <v>0</v>
      </c>
      <c r="G39" s="535">
        <v>0</v>
      </c>
      <c r="H39" s="535">
        <v>0</v>
      </c>
      <c r="I39" s="535">
        <v>0</v>
      </c>
      <c r="J39" s="535">
        <v>0</v>
      </c>
      <c r="K39" s="535">
        <v>0</v>
      </c>
      <c r="L39" s="535">
        <v>0</v>
      </c>
      <c r="M39" s="535">
        <v>0</v>
      </c>
      <c r="N39" s="539">
        <f t="shared" ref="N39:N43" si="7">SUM(B39:M39)</f>
        <v>0</v>
      </c>
      <c r="O39" s="535">
        <f t="shared" ref="O39:O43" si="8">N39</f>
        <v>0</v>
      </c>
      <c r="P39" s="535"/>
    </row>
    <row r="40" spans="1:16" x14ac:dyDescent="0.2">
      <c r="A40" s="512" t="s">
        <v>323</v>
      </c>
      <c r="B40" s="535">
        <v>0</v>
      </c>
      <c r="C40" s="535">
        <v>0</v>
      </c>
      <c r="D40" s="535">
        <v>0</v>
      </c>
      <c r="E40" s="535">
        <v>0</v>
      </c>
      <c r="F40" s="535">
        <v>0</v>
      </c>
      <c r="G40" s="535">
        <v>0</v>
      </c>
      <c r="H40" s="535">
        <v>0</v>
      </c>
      <c r="I40" s="535">
        <v>0</v>
      </c>
      <c r="J40" s="535">
        <v>0</v>
      </c>
      <c r="K40" s="535">
        <v>0</v>
      </c>
      <c r="L40" s="535">
        <v>0</v>
      </c>
      <c r="M40" s="535">
        <v>0</v>
      </c>
      <c r="N40" s="539">
        <f t="shared" si="7"/>
        <v>0</v>
      </c>
      <c r="O40" s="535">
        <f t="shared" si="8"/>
        <v>0</v>
      </c>
      <c r="P40" s="535"/>
    </row>
    <row r="41" spans="1:16" x14ac:dyDescent="0.2">
      <c r="A41" s="512" t="s">
        <v>304</v>
      </c>
      <c r="B41" s="535">
        <v>0</v>
      </c>
      <c r="C41" s="535">
        <v>0</v>
      </c>
      <c r="D41" s="535">
        <v>0</v>
      </c>
      <c r="E41" s="535">
        <v>0</v>
      </c>
      <c r="F41" s="535">
        <v>0</v>
      </c>
      <c r="G41" s="535">
        <v>0</v>
      </c>
      <c r="H41" s="535">
        <v>0</v>
      </c>
      <c r="I41" s="535">
        <v>0</v>
      </c>
      <c r="J41" s="535">
        <v>0</v>
      </c>
      <c r="K41" s="535">
        <v>0</v>
      </c>
      <c r="L41" s="535">
        <v>0</v>
      </c>
      <c r="M41" s="535">
        <v>0</v>
      </c>
      <c r="N41" s="539">
        <f t="shared" si="7"/>
        <v>0</v>
      </c>
      <c r="O41" s="535">
        <f t="shared" si="8"/>
        <v>0</v>
      </c>
      <c r="P41" s="535"/>
    </row>
    <row r="42" spans="1:16" x14ac:dyDescent="0.2">
      <c r="A42" s="512" t="s">
        <v>325</v>
      </c>
      <c r="B42" s="535">
        <v>0</v>
      </c>
      <c r="C42" s="535">
        <v>0</v>
      </c>
      <c r="D42" s="535">
        <v>0</v>
      </c>
      <c r="E42" s="535">
        <v>0</v>
      </c>
      <c r="F42" s="535">
        <v>0</v>
      </c>
      <c r="G42" s="535">
        <v>0</v>
      </c>
      <c r="H42" s="535">
        <v>0</v>
      </c>
      <c r="I42" s="535">
        <v>0</v>
      </c>
      <c r="J42" s="535">
        <v>0</v>
      </c>
      <c r="K42" s="535">
        <v>0</v>
      </c>
      <c r="L42" s="535">
        <v>0</v>
      </c>
      <c r="M42" s="535">
        <v>0</v>
      </c>
      <c r="N42" s="539">
        <f t="shared" si="7"/>
        <v>0</v>
      </c>
      <c r="O42" s="535">
        <f t="shared" si="8"/>
        <v>0</v>
      </c>
      <c r="P42" s="535"/>
    </row>
    <row r="43" spans="1:16" x14ac:dyDescent="0.2">
      <c r="A43" s="517" t="s">
        <v>326</v>
      </c>
      <c r="B43" s="535">
        <v>0</v>
      </c>
      <c r="C43" s="535">
        <v>0</v>
      </c>
      <c r="D43" s="535">
        <v>0</v>
      </c>
      <c r="E43" s="535">
        <v>0</v>
      </c>
      <c r="F43" s="535">
        <v>0</v>
      </c>
      <c r="G43" s="535">
        <v>0</v>
      </c>
      <c r="H43" s="535">
        <v>0</v>
      </c>
      <c r="I43" s="535">
        <v>0</v>
      </c>
      <c r="J43" s="535">
        <v>0</v>
      </c>
      <c r="K43" s="535">
        <v>0</v>
      </c>
      <c r="L43" s="535">
        <v>0</v>
      </c>
      <c r="M43" s="535">
        <v>0</v>
      </c>
      <c r="N43" s="539">
        <f t="shared" si="7"/>
        <v>0</v>
      </c>
      <c r="O43" s="535">
        <f t="shared" si="8"/>
        <v>0</v>
      </c>
      <c r="P43" s="535"/>
    </row>
    <row r="44" spans="1:16" s="504" customFormat="1" ht="15.75" x14ac:dyDescent="0.25">
      <c r="A44" s="531" t="s">
        <v>327</v>
      </c>
      <c r="B44" s="532">
        <f>SUM(B25:B43)</f>
        <v>0</v>
      </c>
      <c r="C44" s="532">
        <f t="shared" ref="C44:P44" si="9">SUM(C25:C43)</f>
        <v>0</v>
      </c>
      <c r="D44" s="532">
        <f t="shared" si="9"/>
        <v>0</v>
      </c>
      <c r="E44" s="532">
        <f t="shared" si="9"/>
        <v>0</v>
      </c>
      <c r="F44" s="532">
        <f t="shared" si="9"/>
        <v>0</v>
      </c>
      <c r="G44" s="532">
        <f t="shared" si="9"/>
        <v>0</v>
      </c>
      <c r="H44" s="532">
        <f t="shared" si="9"/>
        <v>0</v>
      </c>
      <c r="I44" s="532">
        <f t="shared" si="9"/>
        <v>0</v>
      </c>
      <c r="J44" s="532">
        <f t="shared" si="9"/>
        <v>0</v>
      </c>
      <c r="K44" s="532">
        <f t="shared" si="9"/>
        <v>0</v>
      </c>
      <c r="L44" s="532">
        <f t="shared" si="9"/>
        <v>0</v>
      </c>
      <c r="M44" s="532">
        <f t="shared" si="9"/>
        <v>0</v>
      </c>
      <c r="N44" s="532">
        <f t="shared" si="9"/>
        <v>0</v>
      </c>
      <c r="O44" s="532">
        <f t="shared" si="9"/>
        <v>0</v>
      </c>
      <c r="P44" s="532">
        <f t="shared" si="9"/>
        <v>0</v>
      </c>
    </row>
    <row r="45" spans="1:16" x14ac:dyDescent="0.2">
      <c r="A45" s="505"/>
      <c r="B45" s="535"/>
      <c r="C45" s="535"/>
      <c r="D45" s="535"/>
      <c r="E45" s="535"/>
      <c r="F45" s="535"/>
      <c r="G45" s="535"/>
      <c r="H45" s="535"/>
      <c r="I45" s="535"/>
      <c r="J45" s="535"/>
      <c r="K45" s="535"/>
      <c r="L45" s="535"/>
      <c r="M45" s="535"/>
      <c r="N45" s="535"/>
      <c r="O45" s="535"/>
      <c r="P45" s="535"/>
    </row>
    <row r="46" spans="1:16" ht="15.75" x14ac:dyDescent="0.25">
      <c r="A46" s="520" t="s">
        <v>328</v>
      </c>
      <c r="B46" s="538"/>
      <c r="C46" s="538"/>
      <c r="D46" s="538"/>
      <c r="E46" s="538"/>
      <c r="F46" s="538"/>
      <c r="G46" s="538"/>
      <c r="H46" s="538"/>
      <c r="I46" s="538"/>
      <c r="J46" s="538"/>
      <c r="K46" s="538"/>
      <c r="L46" s="538"/>
      <c r="M46" s="538"/>
      <c r="N46" s="538"/>
      <c r="O46" s="538"/>
      <c r="P46" s="538"/>
    </row>
    <row r="47" spans="1:16" x14ac:dyDescent="0.2">
      <c r="A47" s="516" t="s">
        <v>322</v>
      </c>
      <c r="B47" s="535">
        <f>SUM(B39,B33,B27)</f>
        <v>0</v>
      </c>
      <c r="C47" s="535">
        <f t="shared" ref="C47:M47" si="10">SUM(C39,C33,C27)</f>
        <v>0</v>
      </c>
      <c r="D47" s="535">
        <f t="shared" si="10"/>
        <v>0</v>
      </c>
      <c r="E47" s="535">
        <f t="shared" si="10"/>
        <v>0</v>
      </c>
      <c r="F47" s="535">
        <f t="shared" si="10"/>
        <v>0</v>
      </c>
      <c r="G47" s="535">
        <f t="shared" si="10"/>
        <v>0</v>
      </c>
      <c r="H47" s="535">
        <f t="shared" si="10"/>
        <v>0</v>
      </c>
      <c r="I47" s="535">
        <f t="shared" si="10"/>
        <v>0</v>
      </c>
      <c r="J47" s="535">
        <f t="shared" si="10"/>
        <v>0</v>
      </c>
      <c r="K47" s="535">
        <f t="shared" si="10"/>
        <v>0</v>
      </c>
      <c r="L47" s="535">
        <f t="shared" si="10"/>
        <v>0</v>
      </c>
      <c r="M47" s="535">
        <f t="shared" si="10"/>
        <v>0</v>
      </c>
      <c r="N47" s="539">
        <f t="shared" ref="N47:N51" si="11">SUM(B47:M47)</f>
        <v>0</v>
      </c>
      <c r="O47" s="535">
        <f t="shared" ref="O47:O51" si="12">N47</f>
        <v>0</v>
      </c>
      <c r="P47" s="535"/>
    </row>
    <row r="48" spans="1:16" x14ac:dyDescent="0.2">
      <c r="A48" s="512" t="s">
        <v>323</v>
      </c>
      <c r="B48" s="535">
        <f t="shared" ref="B48:M51" si="13">SUM(B40,B34,B28)</f>
        <v>0</v>
      </c>
      <c r="C48" s="535">
        <f t="shared" si="13"/>
        <v>0</v>
      </c>
      <c r="D48" s="535">
        <f t="shared" si="13"/>
        <v>0</v>
      </c>
      <c r="E48" s="535">
        <f t="shared" si="13"/>
        <v>0</v>
      </c>
      <c r="F48" s="535">
        <f t="shared" si="13"/>
        <v>0</v>
      </c>
      <c r="G48" s="535">
        <f t="shared" si="13"/>
        <v>0</v>
      </c>
      <c r="H48" s="535">
        <f t="shared" si="13"/>
        <v>0</v>
      </c>
      <c r="I48" s="535">
        <f t="shared" si="13"/>
        <v>0</v>
      </c>
      <c r="J48" s="535">
        <f t="shared" si="13"/>
        <v>0</v>
      </c>
      <c r="K48" s="535">
        <f t="shared" si="13"/>
        <v>0</v>
      </c>
      <c r="L48" s="535">
        <f t="shared" si="13"/>
        <v>0</v>
      </c>
      <c r="M48" s="535">
        <f t="shared" si="13"/>
        <v>0</v>
      </c>
      <c r="N48" s="539">
        <f t="shared" si="11"/>
        <v>0</v>
      </c>
      <c r="O48" s="535">
        <f t="shared" si="12"/>
        <v>0</v>
      </c>
      <c r="P48" s="535"/>
    </row>
    <row r="49" spans="1:16" x14ac:dyDescent="0.2">
      <c r="A49" s="512" t="s">
        <v>304</v>
      </c>
      <c r="B49" s="535">
        <f t="shared" si="13"/>
        <v>0</v>
      </c>
      <c r="C49" s="535">
        <f t="shared" si="13"/>
        <v>0</v>
      </c>
      <c r="D49" s="535">
        <f t="shared" si="13"/>
        <v>0</v>
      </c>
      <c r="E49" s="535">
        <f t="shared" si="13"/>
        <v>0</v>
      </c>
      <c r="F49" s="535">
        <f t="shared" si="13"/>
        <v>0</v>
      </c>
      <c r="G49" s="535">
        <f t="shared" si="13"/>
        <v>0</v>
      </c>
      <c r="H49" s="535">
        <f t="shared" si="13"/>
        <v>0</v>
      </c>
      <c r="I49" s="535">
        <f t="shared" si="13"/>
        <v>0</v>
      </c>
      <c r="J49" s="535">
        <f t="shared" si="13"/>
        <v>0</v>
      </c>
      <c r="K49" s="535">
        <f t="shared" si="13"/>
        <v>0</v>
      </c>
      <c r="L49" s="535">
        <f t="shared" si="13"/>
        <v>0</v>
      </c>
      <c r="M49" s="535">
        <f t="shared" si="13"/>
        <v>0</v>
      </c>
      <c r="N49" s="539">
        <f t="shared" si="11"/>
        <v>0</v>
      </c>
      <c r="O49" s="535">
        <f t="shared" si="12"/>
        <v>0</v>
      </c>
      <c r="P49" s="540"/>
    </row>
    <row r="50" spans="1:16" x14ac:dyDescent="0.2">
      <c r="A50" s="512" t="s">
        <v>325</v>
      </c>
      <c r="B50" s="535">
        <f t="shared" si="13"/>
        <v>0</v>
      </c>
      <c r="C50" s="535">
        <f t="shared" si="13"/>
        <v>0</v>
      </c>
      <c r="D50" s="535">
        <f t="shared" si="13"/>
        <v>0</v>
      </c>
      <c r="E50" s="535">
        <f t="shared" si="13"/>
        <v>0</v>
      </c>
      <c r="F50" s="535">
        <f t="shared" si="13"/>
        <v>0</v>
      </c>
      <c r="G50" s="535">
        <f t="shared" si="13"/>
        <v>0</v>
      </c>
      <c r="H50" s="535">
        <f t="shared" si="13"/>
        <v>0</v>
      </c>
      <c r="I50" s="535">
        <f t="shared" si="13"/>
        <v>0</v>
      </c>
      <c r="J50" s="535">
        <f t="shared" si="13"/>
        <v>0</v>
      </c>
      <c r="K50" s="535">
        <f t="shared" si="13"/>
        <v>0</v>
      </c>
      <c r="L50" s="535">
        <f t="shared" si="13"/>
        <v>0</v>
      </c>
      <c r="M50" s="535">
        <f t="shared" si="13"/>
        <v>0</v>
      </c>
      <c r="N50" s="539">
        <f t="shared" si="11"/>
        <v>0</v>
      </c>
      <c r="O50" s="535">
        <f t="shared" si="12"/>
        <v>0</v>
      </c>
      <c r="P50" s="540"/>
    </row>
    <row r="51" spans="1:16" x14ac:dyDescent="0.2">
      <c r="A51" s="517" t="s">
        <v>326</v>
      </c>
      <c r="B51" s="535">
        <f t="shared" si="13"/>
        <v>0</v>
      </c>
      <c r="C51" s="535">
        <f t="shared" si="13"/>
        <v>0</v>
      </c>
      <c r="D51" s="535">
        <f t="shared" si="13"/>
        <v>0</v>
      </c>
      <c r="E51" s="535">
        <f t="shared" si="13"/>
        <v>0</v>
      </c>
      <c r="F51" s="535">
        <f t="shared" si="13"/>
        <v>0</v>
      </c>
      <c r="G51" s="535">
        <f t="shared" si="13"/>
        <v>0</v>
      </c>
      <c r="H51" s="535">
        <f t="shared" si="13"/>
        <v>0</v>
      </c>
      <c r="I51" s="535">
        <f t="shared" si="13"/>
        <v>0</v>
      </c>
      <c r="J51" s="535">
        <f t="shared" si="13"/>
        <v>0</v>
      </c>
      <c r="K51" s="535">
        <f t="shared" si="13"/>
        <v>0</v>
      </c>
      <c r="L51" s="535">
        <f t="shared" si="13"/>
        <v>0</v>
      </c>
      <c r="M51" s="535">
        <f t="shared" si="13"/>
        <v>0</v>
      </c>
      <c r="N51" s="539">
        <f t="shared" si="11"/>
        <v>0</v>
      </c>
      <c r="O51" s="535">
        <f t="shared" si="12"/>
        <v>0</v>
      </c>
      <c r="P51" s="540"/>
    </row>
    <row r="52" spans="1:16" ht="15.75" x14ac:dyDescent="0.25">
      <c r="A52" s="531" t="s">
        <v>329</v>
      </c>
      <c r="B52" s="532">
        <f>SUM(B47:B51)</f>
        <v>0</v>
      </c>
      <c r="C52" s="532">
        <f t="shared" ref="C52:P52" si="14">SUM(C47:C51)</f>
        <v>0</v>
      </c>
      <c r="D52" s="532">
        <f t="shared" si="14"/>
        <v>0</v>
      </c>
      <c r="E52" s="532">
        <f t="shared" si="14"/>
        <v>0</v>
      </c>
      <c r="F52" s="532">
        <f t="shared" si="14"/>
        <v>0</v>
      </c>
      <c r="G52" s="532">
        <f t="shared" si="14"/>
        <v>0</v>
      </c>
      <c r="H52" s="532">
        <f t="shared" si="14"/>
        <v>0</v>
      </c>
      <c r="I52" s="532">
        <f t="shared" si="14"/>
        <v>0</v>
      </c>
      <c r="J52" s="532">
        <f t="shared" si="14"/>
        <v>0</v>
      </c>
      <c r="K52" s="532">
        <f t="shared" si="14"/>
        <v>0</v>
      </c>
      <c r="L52" s="532">
        <f t="shared" si="14"/>
        <v>0</v>
      </c>
      <c r="M52" s="532">
        <f t="shared" si="14"/>
        <v>0</v>
      </c>
      <c r="N52" s="532">
        <f t="shared" si="14"/>
        <v>0</v>
      </c>
      <c r="O52" s="532">
        <f t="shared" si="14"/>
        <v>0</v>
      </c>
      <c r="P52" s="532">
        <f t="shared" si="14"/>
        <v>0</v>
      </c>
    </row>
    <row r="53" spans="1:16" x14ac:dyDescent="0.2">
      <c r="A53" s="521"/>
      <c r="B53" s="541"/>
      <c r="C53" s="541"/>
      <c r="D53" s="541"/>
      <c r="E53" s="541"/>
      <c r="F53" s="541"/>
      <c r="G53" s="541"/>
      <c r="H53" s="541"/>
      <c r="I53" s="541"/>
      <c r="J53" s="541"/>
      <c r="K53" s="541"/>
      <c r="L53" s="541"/>
      <c r="M53" s="541"/>
      <c r="N53" s="541"/>
      <c r="O53" s="541"/>
      <c r="P53" s="541"/>
    </row>
    <row r="54" spans="1:16" ht="15.75" x14ac:dyDescent="0.25">
      <c r="A54" s="520" t="s">
        <v>330</v>
      </c>
      <c r="B54" s="538"/>
      <c r="C54" s="538"/>
      <c r="D54" s="538"/>
      <c r="E54" s="538"/>
      <c r="F54" s="538"/>
      <c r="G54" s="538"/>
      <c r="H54" s="538"/>
      <c r="I54" s="538"/>
      <c r="J54" s="538"/>
      <c r="K54" s="538"/>
      <c r="L54" s="538"/>
      <c r="M54" s="538"/>
      <c r="N54" s="538"/>
      <c r="O54" s="538"/>
      <c r="P54" s="538"/>
    </row>
    <row r="55" spans="1:16" x14ac:dyDescent="0.2">
      <c r="A55" s="512" t="s">
        <v>331</v>
      </c>
      <c r="B55" s="535">
        <v>0</v>
      </c>
      <c r="C55" s="535">
        <v>0</v>
      </c>
      <c r="D55" s="535">
        <v>0</v>
      </c>
      <c r="E55" s="535">
        <v>0</v>
      </c>
      <c r="F55" s="535">
        <v>0</v>
      </c>
      <c r="G55" s="535">
        <v>0</v>
      </c>
      <c r="H55" s="535">
        <v>0</v>
      </c>
      <c r="I55" s="535">
        <v>0</v>
      </c>
      <c r="J55" s="535">
        <v>0</v>
      </c>
      <c r="K55" s="535">
        <v>0</v>
      </c>
      <c r="L55" s="535">
        <v>0</v>
      </c>
      <c r="M55" s="535">
        <v>0</v>
      </c>
      <c r="N55" s="539">
        <f t="shared" ref="N55:N58" si="15">SUM(B55:M55)</f>
        <v>0</v>
      </c>
      <c r="O55" s="535">
        <f t="shared" ref="O55:O58" si="16">N55</f>
        <v>0</v>
      </c>
      <c r="P55" s="535"/>
    </row>
    <row r="56" spans="1:16" x14ac:dyDescent="0.2">
      <c r="A56" s="516" t="s">
        <v>332</v>
      </c>
      <c r="B56" s="535">
        <v>0</v>
      </c>
      <c r="C56" s="535">
        <v>0</v>
      </c>
      <c r="D56" s="535">
        <v>0</v>
      </c>
      <c r="E56" s="535">
        <v>0</v>
      </c>
      <c r="F56" s="535">
        <v>0</v>
      </c>
      <c r="G56" s="535">
        <v>0</v>
      </c>
      <c r="H56" s="535">
        <v>0</v>
      </c>
      <c r="I56" s="535">
        <v>0</v>
      </c>
      <c r="J56" s="535">
        <v>0</v>
      </c>
      <c r="K56" s="535">
        <v>0</v>
      </c>
      <c r="L56" s="535">
        <v>0</v>
      </c>
      <c r="M56" s="535">
        <v>0</v>
      </c>
      <c r="N56" s="539">
        <f t="shared" si="15"/>
        <v>0</v>
      </c>
      <c r="O56" s="535">
        <f t="shared" si="16"/>
        <v>0</v>
      </c>
      <c r="P56" s="535"/>
    </row>
    <row r="57" spans="1:16" ht="14.25" customHeight="1" x14ac:dyDescent="0.2">
      <c r="A57" s="512" t="s">
        <v>333</v>
      </c>
      <c r="B57" s="535">
        <v>0</v>
      </c>
      <c r="C57" s="535">
        <v>0</v>
      </c>
      <c r="D57" s="535">
        <v>0</v>
      </c>
      <c r="E57" s="535">
        <v>0</v>
      </c>
      <c r="F57" s="535">
        <v>0</v>
      </c>
      <c r="G57" s="535">
        <v>0</v>
      </c>
      <c r="H57" s="535">
        <v>0</v>
      </c>
      <c r="I57" s="535">
        <v>0</v>
      </c>
      <c r="J57" s="535">
        <v>0</v>
      </c>
      <c r="K57" s="535">
        <v>0</v>
      </c>
      <c r="L57" s="535">
        <v>0</v>
      </c>
      <c r="M57" s="535">
        <v>0</v>
      </c>
      <c r="N57" s="539">
        <f t="shared" si="15"/>
        <v>0</v>
      </c>
      <c r="O57" s="535">
        <f t="shared" si="16"/>
        <v>0</v>
      </c>
      <c r="P57" s="535"/>
    </row>
    <row r="58" spans="1:16" x14ac:dyDescent="0.2">
      <c r="A58" s="512" t="s">
        <v>334</v>
      </c>
      <c r="B58" s="535">
        <v>0</v>
      </c>
      <c r="C58" s="535">
        <v>0</v>
      </c>
      <c r="D58" s="535">
        <v>0</v>
      </c>
      <c r="E58" s="535">
        <v>0</v>
      </c>
      <c r="F58" s="535">
        <v>0</v>
      </c>
      <c r="G58" s="535">
        <v>0</v>
      </c>
      <c r="H58" s="535">
        <v>0</v>
      </c>
      <c r="I58" s="535">
        <v>0</v>
      </c>
      <c r="J58" s="535">
        <v>0</v>
      </c>
      <c r="K58" s="535">
        <v>0</v>
      </c>
      <c r="L58" s="535">
        <v>0</v>
      </c>
      <c r="M58" s="535">
        <v>0</v>
      </c>
      <c r="N58" s="539">
        <f t="shared" si="15"/>
        <v>0</v>
      </c>
      <c r="O58" s="535">
        <f t="shared" si="16"/>
        <v>0</v>
      </c>
      <c r="P58" s="540"/>
    </row>
    <row r="59" spans="1:16" ht="15.75" x14ac:dyDescent="0.25">
      <c r="A59" s="531" t="s">
        <v>335</v>
      </c>
      <c r="B59" s="532">
        <f>SUM(B55:B58)</f>
        <v>0</v>
      </c>
      <c r="C59" s="532">
        <f t="shared" ref="C59:P59" si="17">SUM(C55:C58)</f>
        <v>0</v>
      </c>
      <c r="D59" s="532">
        <f t="shared" si="17"/>
        <v>0</v>
      </c>
      <c r="E59" s="532">
        <f t="shared" si="17"/>
        <v>0</v>
      </c>
      <c r="F59" s="532">
        <f t="shared" si="17"/>
        <v>0</v>
      </c>
      <c r="G59" s="532">
        <f t="shared" si="17"/>
        <v>0</v>
      </c>
      <c r="H59" s="532">
        <f t="shared" si="17"/>
        <v>0</v>
      </c>
      <c r="I59" s="532">
        <f t="shared" si="17"/>
        <v>0</v>
      </c>
      <c r="J59" s="532">
        <f t="shared" si="17"/>
        <v>0</v>
      </c>
      <c r="K59" s="532">
        <f t="shared" si="17"/>
        <v>0</v>
      </c>
      <c r="L59" s="532">
        <f t="shared" si="17"/>
        <v>0</v>
      </c>
      <c r="M59" s="532">
        <f t="shared" si="17"/>
        <v>0</v>
      </c>
      <c r="N59" s="532">
        <f t="shared" si="17"/>
        <v>0</v>
      </c>
      <c r="O59" s="532">
        <f t="shared" si="17"/>
        <v>0</v>
      </c>
      <c r="P59" s="532">
        <f t="shared" si="17"/>
        <v>0</v>
      </c>
    </row>
    <row r="60" spans="1:16" x14ac:dyDescent="0.2">
      <c r="A60" s="505"/>
      <c r="B60" s="503"/>
      <c r="C60" s="503"/>
      <c r="D60" s="503"/>
      <c r="E60" s="503"/>
      <c r="F60" s="503"/>
      <c r="G60" s="503"/>
      <c r="H60" s="503"/>
      <c r="I60" s="503"/>
      <c r="J60" s="503"/>
      <c r="K60" s="503"/>
      <c r="L60" s="503"/>
      <c r="M60" s="503"/>
      <c r="N60" s="503"/>
      <c r="O60" s="503"/>
      <c r="P60" s="503"/>
    </row>
    <row r="61" spans="1:16" x14ac:dyDescent="0.2">
      <c r="A61" s="505"/>
      <c r="B61" s="503"/>
      <c r="C61" s="503"/>
      <c r="D61" s="503"/>
      <c r="E61" s="503"/>
      <c r="F61" s="503"/>
      <c r="G61" s="503"/>
      <c r="H61" s="503"/>
      <c r="I61" s="503"/>
      <c r="J61" s="503"/>
      <c r="K61" s="503"/>
      <c r="L61" s="503"/>
      <c r="M61" s="503"/>
      <c r="N61" s="503"/>
      <c r="O61" s="503"/>
      <c r="P61" s="503"/>
    </row>
    <row r="62" spans="1:16" x14ac:dyDescent="0.2">
      <c r="A62" s="522" t="s">
        <v>40</v>
      </c>
      <c r="B62" s="518"/>
      <c r="C62" s="518"/>
      <c r="D62" s="518"/>
      <c r="E62" s="518"/>
      <c r="F62" s="518"/>
      <c r="G62" s="518"/>
      <c r="H62" s="518"/>
      <c r="I62" s="518"/>
      <c r="J62" s="518"/>
      <c r="K62" s="518"/>
      <c r="L62" s="518"/>
      <c r="M62" s="518"/>
      <c r="N62" s="518"/>
      <c r="O62" s="518"/>
      <c r="P62" s="518"/>
    </row>
    <row r="63" spans="1:16" ht="156" customHeight="1" x14ac:dyDescent="0.2">
      <c r="A63" s="594" t="s">
        <v>336</v>
      </c>
      <c r="B63" s="594"/>
      <c r="N63" s="503"/>
      <c r="O63" s="503"/>
      <c r="P63" s="503"/>
    </row>
    <row r="64" spans="1:16" s="504" customFormat="1" ht="18" customHeight="1" x14ac:dyDescent="0.2">
      <c r="A64" s="523"/>
      <c r="B64" s="503"/>
      <c r="C64" s="503"/>
      <c r="D64" s="503"/>
      <c r="E64" s="503"/>
      <c r="F64" s="503"/>
      <c r="G64" s="503"/>
      <c r="H64" s="503"/>
      <c r="I64" s="503"/>
      <c r="J64" s="503"/>
      <c r="K64" s="503"/>
      <c r="L64" s="503"/>
      <c r="M64" s="503"/>
      <c r="N64" s="503"/>
      <c r="O64" s="503"/>
      <c r="P64" s="503"/>
    </row>
    <row r="65" spans="1:16" x14ac:dyDescent="0.2">
      <c r="B65" s="503"/>
      <c r="C65" s="503"/>
      <c r="D65" s="503"/>
      <c r="E65" s="503"/>
      <c r="F65" s="503"/>
      <c r="G65" s="503"/>
      <c r="H65" s="503"/>
      <c r="I65" s="503"/>
      <c r="J65" s="503"/>
      <c r="K65" s="503"/>
      <c r="L65" s="503"/>
      <c r="M65" s="503"/>
      <c r="N65" s="503"/>
      <c r="O65" s="503"/>
      <c r="P65" s="503"/>
    </row>
    <row r="66" spans="1:16" x14ac:dyDescent="0.2">
      <c r="A66" s="524"/>
      <c r="B66" s="503"/>
      <c r="C66" s="503"/>
      <c r="D66" s="503"/>
      <c r="E66" s="503"/>
      <c r="F66" s="503"/>
      <c r="G66" s="503"/>
      <c r="H66" s="503"/>
      <c r="I66" s="503"/>
      <c r="J66" s="503"/>
      <c r="K66" s="503"/>
      <c r="L66" s="503"/>
      <c r="M66" s="503"/>
      <c r="N66" s="503"/>
      <c r="O66" s="503"/>
      <c r="P66" s="503"/>
    </row>
    <row r="67" spans="1:16" x14ac:dyDescent="0.2">
      <c r="B67" s="525"/>
      <c r="C67" s="525"/>
      <c r="D67" s="523"/>
      <c r="E67" s="523"/>
      <c r="F67" s="523"/>
      <c r="G67" s="523"/>
      <c r="H67" s="523"/>
      <c r="I67" s="523"/>
      <c r="J67" s="523"/>
      <c r="K67" s="523"/>
      <c r="L67" s="523"/>
      <c r="M67" s="523"/>
      <c r="N67" s="523"/>
    </row>
    <row r="68" spans="1:16" x14ac:dyDescent="0.2">
      <c r="A68" s="526"/>
      <c r="B68" s="525"/>
      <c r="C68" s="525"/>
      <c r="D68" s="523"/>
      <c r="E68" s="523"/>
      <c r="F68" s="523"/>
      <c r="G68" s="523"/>
      <c r="H68" s="523"/>
      <c r="I68" s="523"/>
      <c r="J68" s="523"/>
      <c r="K68" s="523"/>
      <c r="L68" s="523"/>
      <c r="M68" s="523"/>
      <c r="N68" s="523"/>
    </row>
    <row r="69" spans="1:16" x14ac:dyDescent="0.2">
      <c r="B69" s="523"/>
      <c r="C69" s="523"/>
      <c r="D69" s="523"/>
      <c r="E69" s="523"/>
      <c r="F69" s="523"/>
      <c r="G69" s="523"/>
      <c r="H69" s="523"/>
      <c r="I69" s="523"/>
      <c r="J69" s="523"/>
      <c r="K69" s="523"/>
      <c r="L69" s="523"/>
      <c r="M69" s="523"/>
      <c r="N69" s="523"/>
    </row>
    <row r="70" spans="1:16" x14ac:dyDescent="0.2">
      <c r="D70" s="527"/>
      <c r="E70" s="528"/>
      <c r="F70" s="503"/>
    </row>
    <row r="71" spans="1:16" x14ac:dyDescent="0.2">
      <c r="D71" s="527"/>
      <c r="E71" s="528"/>
      <c r="F71" s="503"/>
    </row>
    <row r="72" spans="1:16" x14ac:dyDescent="0.2">
      <c r="E72" s="528"/>
    </row>
    <row r="73" spans="1:16" x14ac:dyDescent="0.2">
      <c r="D73" s="503"/>
      <c r="E73" s="528"/>
      <c r="F73" s="503"/>
    </row>
    <row r="74" spans="1:16" x14ac:dyDescent="0.2">
      <c r="D74" s="503"/>
      <c r="E74" s="528"/>
      <c r="F74" s="503"/>
    </row>
    <row r="75" spans="1:16" x14ac:dyDescent="0.2">
      <c r="D75" s="503"/>
      <c r="E75" s="528"/>
      <c r="F75" s="503"/>
    </row>
    <row r="76" spans="1:16" x14ac:dyDescent="0.2">
      <c r="D76" s="503"/>
      <c r="E76" s="528"/>
      <c r="F76" s="503"/>
    </row>
    <row r="77" spans="1:16" x14ac:dyDescent="0.2">
      <c r="D77" s="503"/>
      <c r="E77" s="528"/>
      <c r="F77" s="503"/>
    </row>
    <row r="78" spans="1:16" x14ac:dyDescent="0.2">
      <c r="E78" s="529"/>
      <c r="F78" s="503"/>
    </row>
  </sheetData>
  <mergeCells count="5">
    <mergeCell ref="B2:M2"/>
    <mergeCell ref="N2:N3"/>
    <mergeCell ref="O2:O3"/>
    <mergeCell ref="P2:P3"/>
    <mergeCell ref="A63:B63"/>
  </mergeCells>
  <pageMargins left="0.25" right="0.25" top="0.75" bottom="0.75" header="0.3" footer="0.3"/>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P78"/>
  <sheetViews>
    <sheetView zoomScale="70" zoomScaleNormal="70" workbookViewId="0"/>
  </sheetViews>
  <sheetFormatPr defaultRowHeight="12.75" x14ac:dyDescent="0.2"/>
  <cols>
    <col min="1" max="1" width="81.6640625" style="504" customWidth="1"/>
    <col min="2" max="13" width="14.83203125" style="504" customWidth="1"/>
    <col min="14" max="14" width="12.83203125" style="505" customWidth="1"/>
    <col min="15" max="16" width="13.6640625" style="505" customWidth="1"/>
    <col min="17" max="256" width="9.33203125" style="505"/>
    <col min="257" max="257" width="81.6640625" style="505" customWidth="1"/>
    <col min="258" max="269" width="14.83203125" style="505" customWidth="1"/>
    <col min="270" max="270" width="12.83203125" style="505" customWidth="1"/>
    <col min="271" max="272" width="13.6640625" style="505" customWidth="1"/>
    <col min="273" max="512" width="9.33203125" style="505"/>
    <col min="513" max="513" width="81.6640625" style="505" customWidth="1"/>
    <col min="514" max="525" width="14.83203125" style="505" customWidth="1"/>
    <col min="526" max="526" width="12.83203125" style="505" customWidth="1"/>
    <col min="527" max="528" width="13.6640625" style="505" customWidth="1"/>
    <col min="529" max="768" width="9.33203125" style="505"/>
    <col min="769" max="769" width="81.6640625" style="505" customWidth="1"/>
    <col min="770" max="781" width="14.83203125" style="505" customWidth="1"/>
    <col min="782" max="782" width="12.83203125" style="505" customWidth="1"/>
    <col min="783" max="784" width="13.6640625" style="505" customWidth="1"/>
    <col min="785" max="1024" width="9.33203125" style="505"/>
    <col min="1025" max="1025" width="81.6640625" style="505" customWidth="1"/>
    <col min="1026" max="1037" width="14.83203125" style="505" customWidth="1"/>
    <col min="1038" max="1038" width="12.83203125" style="505" customWidth="1"/>
    <col min="1039" max="1040" width="13.6640625" style="505" customWidth="1"/>
    <col min="1041" max="1280" width="9.33203125" style="505"/>
    <col min="1281" max="1281" width="81.6640625" style="505" customWidth="1"/>
    <col min="1282" max="1293" width="14.83203125" style="505" customWidth="1"/>
    <col min="1294" max="1294" width="12.83203125" style="505" customWidth="1"/>
    <col min="1295" max="1296" width="13.6640625" style="505" customWidth="1"/>
    <col min="1297" max="1536" width="9.33203125" style="505"/>
    <col min="1537" max="1537" width="81.6640625" style="505" customWidth="1"/>
    <col min="1538" max="1549" width="14.83203125" style="505" customWidth="1"/>
    <col min="1550" max="1550" width="12.83203125" style="505" customWidth="1"/>
    <col min="1551" max="1552" width="13.6640625" style="505" customWidth="1"/>
    <col min="1553" max="1792" width="9.33203125" style="505"/>
    <col min="1793" max="1793" width="81.6640625" style="505" customWidth="1"/>
    <col min="1794" max="1805" width="14.83203125" style="505" customWidth="1"/>
    <col min="1806" max="1806" width="12.83203125" style="505" customWidth="1"/>
    <col min="1807" max="1808" width="13.6640625" style="505" customWidth="1"/>
    <col min="1809" max="2048" width="9.33203125" style="505"/>
    <col min="2049" max="2049" width="81.6640625" style="505" customWidth="1"/>
    <col min="2050" max="2061" width="14.83203125" style="505" customWidth="1"/>
    <col min="2062" max="2062" width="12.83203125" style="505" customWidth="1"/>
    <col min="2063" max="2064" width="13.6640625" style="505" customWidth="1"/>
    <col min="2065" max="2304" width="9.33203125" style="505"/>
    <col min="2305" max="2305" width="81.6640625" style="505" customWidth="1"/>
    <col min="2306" max="2317" width="14.83203125" style="505" customWidth="1"/>
    <col min="2318" max="2318" width="12.83203125" style="505" customWidth="1"/>
    <col min="2319" max="2320" width="13.6640625" style="505" customWidth="1"/>
    <col min="2321" max="2560" width="9.33203125" style="505"/>
    <col min="2561" max="2561" width="81.6640625" style="505" customWidth="1"/>
    <col min="2562" max="2573" width="14.83203125" style="505" customWidth="1"/>
    <col min="2574" max="2574" width="12.83203125" style="505" customWidth="1"/>
    <col min="2575" max="2576" width="13.6640625" style="505" customWidth="1"/>
    <col min="2577" max="2816" width="9.33203125" style="505"/>
    <col min="2817" max="2817" width="81.6640625" style="505" customWidth="1"/>
    <col min="2818" max="2829" width="14.83203125" style="505" customWidth="1"/>
    <col min="2830" max="2830" width="12.83203125" style="505" customWidth="1"/>
    <col min="2831" max="2832" width="13.6640625" style="505" customWidth="1"/>
    <col min="2833" max="3072" width="9.33203125" style="505"/>
    <col min="3073" max="3073" width="81.6640625" style="505" customWidth="1"/>
    <col min="3074" max="3085" width="14.83203125" style="505" customWidth="1"/>
    <col min="3086" max="3086" width="12.83203125" style="505" customWidth="1"/>
    <col min="3087" max="3088" width="13.6640625" style="505" customWidth="1"/>
    <col min="3089" max="3328" width="9.33203125" style="505"/>
    <col min="3329" max="3329" width="81.6640625" style="505" customWidth="1"/>
    <col min="3330" max="3341" width="14.83203125" style="505" customWidth="1"/>
    <col min="3342" max="3342" width="12.83203125" style="505" customWidth="1"/>
    <col min="3343" max="3344" width="13.6640625" style="505" customWidth="1"/>
    <col min="3345" max="3584" width="9.33203125" style="505"/>
    <col min="3585" max="3585" width="81.6640625" style="505" customWidth="1"/>
    <col min="3586" max="3597" width="14.83203125" style="505" customWidth="1"/>
    <col min="3598" max="3598" width="12.83203125" style="505" customWidth="1"/>
    <col min="3599" max="3600" width="13.6640625" style="505" customWidth="1"/>
    <col min="3601" max="3840" width="9.33203125" style="505"/>
    <col min="3841" max="3841" width="81.6640625" style="505" customWidth="1"/>
    <col min="3842" max="3853" width="14.83203125" style="505" customWidth="1"/>
    <col min="3854" max="3854" width="12.83203125" style="505" customWidth="1"/>
    <col min="3855" max="3856" width="13.6640625" style="505" customWidth="1"/>
    <col min="3857" max="4096" width="9.33203125" style="505"/>
    <col min="4097" max="4097" width="81.6640625" style="505" customWidth="1"/>
    <col min="4098" max="4109" width="14.83203125" style="505" customWidth="1"/>
    <col min="4110" max="4110" width="12.83203125" style="505" customWidth="1"/>
    <col min="4111" max="4112" width="13.6640625" style="505" customWidth="1"/>
    <col min="4113" max="4352" width="9.33203125" style="505"/>
    <col min="4353" max="4353" width="81.6640625" style="505" customWidth="1"/>
    <col min="4354" max="4365" width="14.83203125" style="505" customWidth="1"/>
    <col min="4366" max="4366" width="12.83203125" style="505" customWidth="1"/>
    <col min="4367" max="4368" width="13.6640625" style="505" customWidth="1"/>
    <col min="4369" max="4608" width="9.33203125" style="505"/>
    <col min="4609" max="4609" width="81.6640625" style="505" customWidth="1"/>
    <col min="4610" max="4621" width="14.83203125" style="505" customWidth="1"/>
    <col min="4622" max="4622" width="12.83203125" style="505" customWidth="1"/>
    <col min="4623" max="4624" width="13.6640625" style="505" customWidth="1"/>
    <col min="4625" max="4864" width="9.33203125" style="505"/>
    <col min="4865" max="4865" width="81.6640625" style="505" customWidth="1"/>
    <col min="4866" max="4877" width="14.83203125" style="505" customWidth="1"/>
    <col min="4878" max="4878" width="12.83203125" style="505" customWidth="1"/>
    <col min="4879" max="4880" width="13.6640625" style="505" customWidth="1"/>
    <col min="4881" max="5120" width="9.33203125" style="505"/>
    <col min="5121" max="5121" width="81.6640625" style="505" customWidth="1"/>
    <col min="5122" max="5133" width="14.83203125" style="505" customWidth="1"/>
    <col min="5134" max="5134" width="12.83203125" style="505" customWidth="1"/>
    <col min="5135" max="5136" width="13.6640625" style="505" customWidth="1"/>
    <col min="5137" max="5376" width="9.33203125" style="505"/>
    <col min="5377" max="5377" width="81.6640625" style="505" customWidth="1"/>
    <col min="5378" max="5389" width="14.83203125" style="505" customWidth="1"/>
    <col min="5390" max="5390" width="12.83203125" style="505" customWidth="1"/>
    <col min="5391" max="5392" width="13.6640625" style="505" customWidth="1"/>
    <col min="5393" max="5632" width="9.33203125" style="505"/>
    <col min="5633" max="5633" width="81.6640625" style="505" customWidth="1"/>
    <col min="5634" max="5645" width="14.83203125" style="505" customWidth="1"/>
    <col min="5646" max="5646" width="12.83203125" style="505" customWidth="1"/>
    <col min="5647" max="5648" width="13.6640625" style="505" customWidth="1"/>
    <col min="5649" max="5888" width="9.33203125" style="505"/>
    <col min="5889" max="5889" width="81.6640625" style="505" customWidth="1"/>
    <col min="5890" max="5901" width="14.83203125" style="505" customWidth="1"/>
    <col min="5902" max="5902" width="12.83203125" style="505" customWidth="1"/>
    <col min="5903" max="5904" width="13.6640625" style="505" customWidth="1"/>
    <col min="5905" max="6144" width="9.33203125" style="505"/>
    <col min="6145" max="6145" width="81.6640625" style="505" customWidth="1"/>
    <col min="6146" max="6157" width="14.83203125" style="505" customWidth="1"/>
    <col min="6158" max="6158" width="12.83203125" style="505" customWidth="1"/>
    <col min="6159" max="6160" width="13.6640625" style="505" customWidth="1"/>
    <col min="6161" max="6400" width="9.33203125" style="505"/>
    <col min="6401" max="6401" width="81.6640625" style="505" customWidth="1"/>
    <col min="6402" max="6413" width="14.83203125" style="505" customWidth="1"/>
    <col min="6414" max="6414" width="12.83203125" style="505" customWidth="1"/>
    <col min="6415" max="6416" width="13.6640625" style="505" customWidth="1"/>
    <col min="6417" max="6656" width="9.33203125" style="505"/>
    <col min="6657" max="6657" width="81.6640625" style="505" customWidth="1"/>
    <col min="6658" max="6669" width="14.83203125" style="505" customWidth="1"/>
    <col min="6670" max="6670" width="12.83203125" style="505" customWidth="1"/>
    <col min="6671" max="6672" width="13.6640625" style="505" customWidth="1"/>
    <col min="6673" max="6912" width="9.33203125" style="505"/>
    <col min="6913" max="6913" width="81.6640625" style="505" customWidth="1"/>
    <col min="6914" max="6925" width="14.83203125" style="505" customWidth="1"/>
    <col min="6926" max="6926" width="12.83203125" style="505" customWidth="1"/>
    <col min="6927" max="6928" width="13.6640625" style="505" customWidth="1"/>
    <col min="6929" max="7168" width="9.33203125" style="505"/>
    <col min="7169" max="7169" width="81.6640625" style="505" customWidth="1"/>
    <col min="7170" max="7181" width="14.83203125" style="505" customWidth="1"/>
    <col min="7182" max="7182" width="12.83203125" style="505" customWidth="1"/>
    <col min="7183" max="7184" width="13.6640625" style="505" customWidth="1"/>
    <col min="7185" max="7424" width="9.33203125" style="505"/>
    <col min="7425" max="7425" width="81.6640625" style="505" customWidth="1"/>
    <col min="7426" max="7437" width="14.83203125" style="505" customWidth="1"/>
    <col min="7438" max="7438" width="12.83203125" style="505" customWidth="1"/>
    <col min="7439" max="7440" width="13.6640625" style="505" customWidth="1"/>
    <col min="7441" max="7680" width="9.33203125" style="505"/>
    <col min="7681" max="7681" width="81.6640625" style="505" customWidth="1"/>
    <col min="7682" max="7693" width="14.83203125" style="505" customWidth="1"/>
    <col min="7694" max="7694" width="12.83203125" style="505" customWidth="1"/>
    <col min="7695" max="7696" width="13.6640625" style="505" customWidth="1"/>
    <col min="7697" max="7936" width="9.33203125" style="505"/>
    <col min="7937" max="7937" width="81.6640625" style="505" customWidth="1"/>
    <col min="7938" max="7949" width="14.83203125" style="505" customWidth="1"/>
    <col min="7950" max="7950" width="12.83203125" style="505" customWidth="1"/>
    <col min="7951" max="7952" width="13.6640625" style="505" customWidth="1"/>
    <col min="7953" max="8192" width="9.33203125" style="505"/>
    <col min="8193" max="8193" width="81.6640625" style="505" customWidth="1"/>
    <col min="8194" max="8205" width="14.83203125" style="505" customWidth="1"/>
    <col min="8206" max="8206" width="12.83203125" style="505" customWidth="1"/>
    <col min="8207" max="8208" width="13.6640625" style="505" customWidth="1"/>
    <col min="8209" max="8448" width="9.33203125" style="505"/>
    <col min="8449" max="8449" width="81.6640625" style="505" customWidth="1"/>
    <col min="8450" max="8461" width="14.83203125" style="505" customWidth="1"/>
    <col min="8462" max="8462" width="12.83203125" style="505" customWidth="1"/>
    <col min="8463" max="8464" width="13.6640625" style="505" customWidth="1"/>
    <col min="8465" max="8704" width="9.33203125" style="505"/>
    <col min="8705" max="8705" width="81.6640625" style="505" customWidth="1"/>
    <col min="8706" max="8717" width="14.83203125" style="505" customWidth="1"/>
    <col min="8718" max="8718" width="12.83203125" style="505" customWidth="1"/>
    <col min="8719" max="8720" width="13.6640625" style="505" customWidth="1"/>
    <col min="8721" max="8960" width="9.33203125" style="505"/>
    <col min="8961" max="8961" width="81.6640625" style="505" customWidth="1"/>
    <col min="8962" max="8973" width="14.83203125" style="505" customWidth="1"/>
    <col min="8974" max="8974" width="12.83203125" style="505" customWidth="1"/>
    <col min="8975" max="8976" width="13.6640625" style="505" customWidth="1"/>
    <col min="8977" max="9216" width="9.33203125" style="505"/>
    <col min="9217" max="9217" width="81.6640625" style="505" customWidth="1"/>
    <col min="9218" max="9229" width="14.83203125" style="505" customWidth="1"/>
    <col min="9230" max="9230" width="12.83203125" style="505" customWidth="1"/>
    <col min="9231" max="9232" width="13.6640625" style="505" customWidth="1"/>
    <col min="9233" max="9472" width="9.33203125" style="505"/>
    <col min="9473" max="9473" width="81.6640625" style="505" customWidth="1"/>
    <col min="9474" max="9485" width="14.83203125" style="505" customWidth="1"/>
    <col min="9486" max="9486" width="12.83203125" style="505" customWidth="1"/>
    <col min="9487" max="9488" width="13.6640625" style="505" customWidth="1"/>
    <col min="9489" max="9728" width="9.33203125" style="505"/>
    <col min="9729" max="9729" width="81.6640625" style="505" customWidth="1"/>
    <col min="9730" max="9741" width="14.83203125" style="505" customWidth="1"/>
    <col min="9742" max="9742" width="12.83203125" style="505" customWidth="1"/>
    <col min="9743" max="9744" width="13.6640625" style="505" customWidth="1"/>
    <col min="9745" max="9984" width="9.33203125" style="505"/>
    <col min="9985" max="9985" width="81.6640625" style="505" customWidth="1"/>
    <col min="9986" max="9997" width="14.83203125" style="505" customWidth="1"/>
    <col min="9998" max="9998" width="12.83203125" style="505" customWidth="1"/>
    <col min="9999" max="10000" width="13.6640625" style="505" customWidth="1"/>
    <col min="10001" max="10240" width="9.33203125" style="505"/>
    <col min="10241" max="10241" width="81.6640625" style="505" customWidth="1"/>
    <col min="10242" max="10253" width="14.83203125" style="505" customWidth="1"/>
    <col min="10254" max="10254" width="12.83203125" style="505" customWidth="1"/>
    <col min="10255" max="10256" width="13.6640625" style="505" customWidth="1"/>
    <col min="10257" max="10496" width="9.33203125" style="505"/>
    <col min="10497" max="10497" width="81.6640625" style="505" customWidth="1"/>
    <col min="10498" max="10509" width="14.83203125" style="505" customWidth="1"/>
    <col min="10510" max="10510" width="12.83203125" style="505" customWidth="1"/>
    <col min="10511" max="10512" width="13.6640625" style="505" customWidth="1"/>
    <col min="10513" max="10752" width="9.33203125" style="505"/>
    <col min="10753" max="10753" width="81.6640625" style="505" customWidth="1"/>
    <col min="10754" max="10765" width="14.83203125" style="505" customWidth="1"/>
    <col min="10766" max="10766" width="12.83203125" style="505" customWidth="1"/>
    <col min="10767" max="10768" width="13.6640625" style="505" customWidth="1"/>
    <col min="10769" max="11008" width="9.33203125" style="505"/>
    <col min="11009" max="11009" width="81.6640625" style="505" customWidth="1"/>
    <col min="11010" max="11021" width="14.83203125" style="505" customWidth="1"/>
    <col min="11022" max="11022" width="12.83203125" style="505" customWidth="1"/>
    <col min="11023" max="11024" width="13.6640625" style="505" customWidth="1"/>
    <col min="11025" max="11264" width="9.33203125" style="505"/>
    <col min="11265" max="11265" width="81.6640625" style="505" customWidth="1"/>
    <col min="11266" max="11277" width="14.83203125" style="505" customWidth="1"/>
    <col min="11278" max="11278" width="12.83203125" style="505" customWidth="1"/>
    <col min="11279" max="11280" width="13.6640625" style="505" customWidth="1"/>
    <col min="11281" max="11520" width="9.33203125" style="505"/>
    <col min="11521" max="11521" width="81.6640625" style="505" customWidth="1"/>
    <col min="11522" max="11533" width="14.83203125" style="505" customWidth="1"/>
    <col min="11534" max="11534" width="12.83203125" style="505" customWidth="1"/>
    <col min="11535" max="11536" width="13.6640625" style="505" customWidth="1"/>
    <col min="11537" max="11776" width="9.33203125" style="505"/>
    <col min="11777" max="11777" width="81.6640625" style="505" customWidth="1"/>
    <col min="11778" max="11789" width="14.83203125" style="505" customWidth="1"/>
    <col min="11790" max="11790" width="12.83203125" style="505" customWidth="1"/>
    <col min="11791" max="11792" width="13.6640625" style="505" customWidth="1"/>
    <col min="11793" max="12032" width="9.33203125" style="505"/>
    <col min="12033" max="12033" width="81.6640625" style="505" customWidth="1"/>
    <col min="12034" max="12045" width="14.83203125" style="505" customWidth="1"/>
    <col min="12046" max="12046" width="12.83203125" style="505" customWidth="1"/>
    <col min="12047" max="12048" width="13.6640625" style="505" customWidth="1"/>
    <col min="12049" max="12288" width="9.33203125" style="505"/>
    <col min="12289" max="12289" width="81.6640625" style="505" customWidth="1"/>
    <col min="12290" max="12301" width="14.83203125" style="505" customWidth="1"/>
    <col min="12302" max="12302" width="12.83203125" style="505" customWidth="1"/>
    <col min="12303" max="12304" width="13.6640625" style="505" customWidth="1"/>
    <col min="12305" max="12544" width="9.33203125" style="505"/>
    <col min="12545" max="12545" width="81.6640625" style="505" customWidth="1"/>
    <col min="12546" max="12557" width="14.83203125" style="505" customWidth="1"/>
    <col min="12558" max="12558" width="12.83203125" style="505" customWidth="1"/>
    <col min="12559" max="12560" width="13.6640625" style="505" customWidth="1"/>
    <col min="12561" max="12800" width="9.33203125" style="505"/>
    <col min="12801" max="12801" width="81.6640625" style="505" customWidth="1"/>
    <col min="12802" max="12813" width="14.83203125" style="505" customWidth="1"/>
    <col min="12814" max="12814" width="12.83203125" style="505" customWidth="1"/>
    <col min="12815" max="12816" width="13.6640625" style="505" customWidth="1"/>
    <col min="12817" max="13056" width="9.33203125" style="505"/>
    <col min="13057" max="13057" width="81.6640625" style="505" customWidth="1"/>
    <col min="13058" max="13069" width="14.83203125" style="505" customWidth="1"/>
    <col min="13070" max="13070" width="12.83203125" style="505" customWidth="1"/>
    <col min="13071" max="13072" width="13.6640625" style="505" customWidth="1"/>
    <col min="13073" max="13312" width="9.33203125" style="505"/>
    <col min="13313" max="13313" width="81.6640625" style="505" customWidth="1"/>
    <col min="13314" max="13325" width="14.83203125" style="505" customWidth="1"/>
    <col min="13326" max="13326" width="12.83203125" style="505" customWidth="1"/>
    <col min="13327" max="13328" width="13.6640625" style="505" customWidth="1"/>
    <col min="13329" max="13568" width="9.33203125" style="505"/>
    <col min="13569" max="13569" width="81.6640625" style="505" customWidth="1"/>
    <col min="13570" max="13581" width="14.83203125" style="505" customWidth="1"/>
    <col min="13582" max="13582" width="12.83203125" style="505" customWidth="1"/>
    <col min="13583" max="13584" width="13.6640625" style="505" customWidth="1"/>
    <col min="13585" max="13824" width="9.33203125" style="505"/>
    <col min="13825" max="13825" width="81.6640625" style="505" customWidth="1"/>
    <col min="13826" max="13837" width="14.83203125" style="505" customWidth="1"/>
    <col min="13838" max="13838" width="12.83203125" style="505" customWidth="1"/>
    <col min="13839" max="13840" width="13.6640625" style="505" customWidth="1"/>
    <col min="13841" max="14080" width="9.33203125" style="505"/>
    <col min="14081" max="14081" width="81.6640625" style="505" customWidth="1"/>
    <col min="14082" max="14093" width="14.83203125" style="505" customWidth="1"/>
    <col min="14094" max="14094" width="12.83203125" style="505" customWidth="1"/>
    <col min="14095" max="14096" width="13.6640625" style="505" customWidth="1"/>
    <col min="14097" max="14336" width="9.33203125" style="505"/>
    <col min="14337" max="14337" width="81.6640625" style="505" customWidth="1"/>
    <col min="14338" max="14349" width="14.83203125" style="505" customWidth="1"/>
    <col min="14350" max="14350" width="12.83203125" style="505" customWidth="1"/>
    <col min="14351" max="14352" width="13.6640625" style="505" customWidth="1"/>
    <col min="14353" max="14592" width="9.33203125" style="505"/>
    <col min="14593" max="14593" width="81.6640625" style="505" customWidth="1"/>
    <col min="14594" max="14605" width="14.83203125" style="505" customWidth="1"/>
    <col min="14606" max="14606" width="12.83203125" style="505" customWidth="1"/>
    <col min="14607" max="14608" width="13.6640625" style="505" customWidth="1"/>
    <col min="14609" max="14848" width="9.33203125" style="505"/>
    <col min="14849" max="14849" width="81.6640625" style="505" customWidth="1"/>
    <col min="14850" max="14861" width="14.83203125" style="505" customWidth="1"/>
    <col min="14862" max="14862" width="12.83203125" style="505" customWidth="1"/>
    <col min="14863" max="14864" width="13.6640625" style="505" customWidth="1"/>
    <col min="14865" max="15104" width="9.33203125" style="505"/>
    <col min="15105" max="15105" width="81.6640625" style="505" customWidth="1"/>
    <col min="15106" max="15117" width="14.83203125" style="505" customWidth="1"/>
    <col min="15118" max="15118" width="12.83203125" style="505" customWidth="1"/>
    <col min="15119" max="15120" width="13.6640625" style="505" customWidth="1"/>
    <col min="15121" max="15360" width="9.33203125" style="505"/>
    <col min="15361" max="15361" width="81.6640625" style="505" customWidth="1"/>
    <col min="15362" max="15373" width="14.83203125" style="505" customWidth="1"/>
    <col min="15374" max="15374" width="12.83203125" style="505" customWidth="1"/>
    <col min="15375" max="15376" width="13.6640625" style="505" customWidth="1"/>
    <col min="15377" max="15616" width="9.33203125" style="505"/>
    <col min="15617" max="15617" width="81.6640625" style="505" customWidth="1"/>
    <col min="15618" max="15629" width="14.83203125" style="505" customWidth="1"/>
    <col min="15630" max="15630" width="12.83203125" style="505" customWidth="1"/>
    <col min="15631" max="15632" width="13.6640625" style="505" customWidth="1"/>
    <col min="15633" max="15872" width="9.33203125" style="505"/>
    <col min="15873" max="15873" width="81.6640625" style="505" customWidth="1"/>
    <col min="15874" max="15885" width="14.83203125" style="505" customWidth="1"/>
    <col min="15886" max="15886" width="12.83203125" style="505" customWidth="1"/>
    <col min="15887" max="15888" width="13.6640625" style="505" customWidth="1"/>
    <col min="15889" max="16128" width="9.33203125" style="505"/>
    <col min="16129" max="16129" width="81.6640625" style="505" customWidth="1"/>
    <col min="16130" max="16141" width="14.83203125" style="505" customWidth="1"/>
    <col min="16142" max="16142" width="12.83203125" style="505" customWidth="1"/>
    <col min="16143" max="16144" width="13.6640625" style="505" customWidth="1"/>
    <col min="16145" max="16384" width="9.33203125" style="505"/>
  </cols>
  <sheetData>
    <row r="1" spans="1:16" ht="13.5" customHeight="1" x14ac:dyDescent="0.2"/>
    <row r="2" spans="1:16" ht="18" customHeight="1" x14ac:dyDescent="0.25">
      <c r="A2" s="506" t="s">
        <v>72</v>
      </c>
      <c r="B2" s="587" t="s">
        <v>306</v>
      </c>
      <c r="C2" s="588"/>
      <c r="D2" s="588"/>
      <c r="E2" s="588"/>
      <c r="F2" s="588"/>
      <c r="G2" s="588"/>
      <c r="H2" s="588"/>
      <c r="I2" s="588"/>
      <c r="J2" s="588"/>
      <c r="K2" s="588"/>
      <c r="L2" s="588"/>
      <c r="M2" s="589"/>
      <c r="N2" s="590" t="s">
        <v>119</v>
      </c>
      <c r="O2" s="592" t="s">
        <v>307</v>
      </c>
      <c r="P2" s="590" t="s">
        <v>308</v>
      </c>
    </row>
    <row r="3" spans="1:16" ht="27.75" customHeight="1" x14ac:dyDescent="0.2">
      <c r="A3" s="507"/>
      <c r="B3" s="508" t="s">
        <v>2</v>
      </c>
      <c r="C3" s="509" t="s">
        <v>3</v>
      </c>
      <c r="D3" s="509" t="s">
        <v>4</v>
      </c>
      <c r="E3" s="509" t="s">
        <v>5</v>
      </c>
      <c r="F3" s="509" t="s">
        <v>6</v>
      </c>
      <c r="G3" s="509" t="s">
        <v>7</v>
      </c>
      <c r="H3" s="509" t="s">
        <v>33</v>
      </c>
      <c r="I3" s="509" t="s">
        <v>34</v>
      </c>
      <c r="J3" s="509" t="s">
        <v>35</v>
      </c>
      <c r="K3" s="509" t="s">
        <v>36</v>
      </c>
      <c r="L3" s="509" t="s">
        <v>37</v>
      </c>
      <c r="M3" s="510" t="s">
        <v>38</v>
      </c>
      <c r="N3" s="591"/>
      <c r="O3" s="593"/>
      <c r="P3" s="591"/>
    </row>
    <row r="4" spans="1:16" s="504" customFormat="1" ht="15.75" x14ac:dyDescent="0.25">
      <c r="A4" s="511" t="s">
        <v>309</v>
      </c>
      <c r="B4" s="533"/>
      <c r="C4" s="533"/>
      <c r="D4" s="533"/>
      <c r="E4" s="533"/>
      <c r="F4" s="533"/>
      <c r="G4" s="533"/>
      <c r="H4" s="533"/>
      <c r="I4" s="533"/>
      <c r="J4" s="533"/>
      <c r="K4" s="533"/>
      <c r="L4" s="533"/>
      <c r="M4" s="533"/>
      <c r="N4" s="534"/>
      <c r="O4" s="534"/>
      <c r="P4" s="534"/>
    </row>
    <row r="5" spans="1:16" x14ac:dyDescent="0.2">
      <c r="A5" s="512" t="s">
        <v>310</v>
      </c>
      <c r="B5" s="535">
        <v>0</v>
      </c>
      <c r="C5" s="535">
        <v>0</v>
      </c>
      <c r="D5" s="535">
        <v>0</v>
      </c>
      <c r="E5" s="535">
        <v>0</v>
      </c>
      <c r="F5" s="535">
        <v>0</v>
      </c>
      <c r="G5" s="535">
        <v>0</v>
      </c>
      <c r="H5" s="535">
        <v>0</v>
      </c>
      <c r="I5" s="535">
        <v>0</v>
      </c>
      <c r="J5" s="535">
        <v>0</v>
      </c>
      <c r="K5" s="535">
        <v>0</v>
      </c>
      <c r="L5" s="535">
        <v>0</v>
      </c>
      <c r="M5" s="535">
        <v>0</v>
      </c>
      <c r="N5" s="539">
        <f>SUM(B5:M5)</f>
        <v>0</v>
      </c>
      <c r="O5" s="535">
        <f>N5</f>
        <v>0</v>
      </c>
      <c r="P5" s="535"/>
    </row>
    <row r="6" spans="1:16" x14ac:dyDescent="0.2">
      <c r="A6" s="512" t="s">
        <v>311</v>
      </c>
      <c r="B6" s="535">
        <v>0</v>
      </c>
      <c r="C6" s="535">
        <v>0</v>
      </c>
      <c r="D6" s="535">
        <v>0</v>
      </c>
      <c r="E6" s="535">
        <v>0</v>
      </c>
      <c r="F6" s="535">
        <v>0</v>
      </c>
      <c r="G6" s="535">
        <v>0</v>
      </c>
      <c r="H6" s="535">
        <v>0</v>
      </c>
      <c r="I6" s="535">
        <v>0</v>
      </c>
      <c r="J6" s="535">
        <v>0</v>
      </c>
      <c r="K6" s="535">
        <v>0</v>
      </c>
      <c r="L6" s="535">
        <v>0</v>
      </c>
      <c r="M6" s="535">
        <v>0</v>
      </c>
      <c r="N6" s="539">
        <f>SUM(B6:M6)</f>
        <v>0</v>
      </c>
      <c r="O6" s="535">
        <f>N6</f>
        <v>0</v>
      </c>
      <c r="P6" s="535"/>
    </row>
    <row r="7" spans="1:16" ht="15.75" x14ac:dyDescent="0.25">
      <c r="A7" s="530" t="s">
        <v>312</v>
      </c>
      <c r="B7" s="532">
        <f>SUM(B5:B6)</f>
        <v>0</v>
      </c>
      <c r="C7" s="532">
        <f t="shared" ref="C7:P7" si="0">SUM(C5:C6)</f>
        <v>0</v>
      </c>
      <c r="D7" s="532">
        <f t="shared" si="0"/>
        <v>0</v>
      </c>
      <c r="E7" s="532">
        <f t="shared" si="0"/>
        <v>0</v>
      </c>
      <c r="F7" s="532">
        <f t="shared" si="0"/>
        <v>0</v>
      </c>
      <c r="G7" s="532">
        <f t="shared" si="0"/>
        <v>0</v>
      </c>
      <c r="H7" s="532">
        <f t="shared" si="0"/>
        <v>0</v>
      </c>
      <c r="I7" s="532">
        <f t="shared" si="0"/>
        <v>0</v>
      </c>
      <c r="J7" s="532">
        <f t="shared" si="0"/>
        <v>0</v>
      </c>
      <c r="K7" s="532">
        <f t="shared" si="0"/>
        <v>0</v>
      </c>
      <c r="L7" s="532">
        <f t="shared" si="0"/>
        <v>0</v>
      </c>
      <c r="M7" s="532">
        <f t="shared" si="0"/>
        <v>0</v>
      </c>
      <c r="N7" s="532">
        <f t="shared" si="0"/>
        <v>0</v>
      </c>
      <c r="O7" s="532">
        <f t="shared" si="0"/>
        <v>0</v>
      </c>
      <c r="P7" s="532">
        <f t="shared" si="0"/>
        <v>0</v>
      </c>
    </row>
    <row r="8" spans="1:16" x14ac:dyDescent="0.2">
      <c r="B8" s="535"/>
      <c r="C8" s="535"/>
      <c r="D8" s="535"/>
      <c r="E8" s="535"/>
      <c r="F8" s="535"/>
      <c r="G8" s="535"/>
      <c r="H8" s="535"/>
      <c r="I8" s="535"/>
      <c r="J8" s="535"/>
      <c r="K8" s="535"/>
      <c r="L8" s="535"/>
      <c r="M8" s="535"/>
      <c r="N8" s="535"/>
      <c r="O8" s="535"/>
      <c r="P8" s="535"/>
    </row>
    <row r="9" spans="1:16" ht="15.75" x14ac:dyDescent="0.25">
      <c r="A9" s="513" t="s">
        <v>313</v>
      </c>
      <c r="B9" s="535"/>
      <c r="C9" s="535"/>
      <c r="D9" s="535"/>
      <c r="E9" s="535"/>
      <c r="F9" s="535"/>
      <c r="G9" s="535"/>
      <c r="H9" s="535"/>
      <c r="I9" s="535"/>
      <c r="J9" s="535"/>
      <c r="K9" s="535"/>
      <c r="L9" s="535"/>
      <c r="M9" s="535"/>
      <c r="N9" s="535"/>
      <c r="O9" s="535"/>
      <c r="P9" s="535"/>
    </row>
    <row r="10" spans="1:16" x14ac:dyDescent="0.2">
      <c r="A10" s="512" t="s">
        <v>314</v>
      </c>
      <c r="B10" s="536"/>
      <c r="C10" s="536"/>
      <c r="D10" s="536"/>
      <c r="E10" s="536"/>
      <c r="F10" s="536"/>
      <c r="G10" s="536"/>
      <c r="H10" s="536"/>
      <c r="I10" s="536"/>
      <c r="J10" s="536"/>
      <c r="K10" s="536"/>
      <c r="L10" s="536"/>
      <c r="M10" s="536"/>
      <c r="N10" s="536"/>
      <c r="O10" s="536"/>
      <c r="P10" s="537"/>
    </row>
    <row r="11" spans="1:16" x14ac:dyDescent="0.2">
      <c r="A11" s="514"/>
      <c r="B11" s="535"/>
      <c r="C11" s="535"/>
      <c r="D11" s="535"/>
      <c r="E11" s="535"/>
      <c r="F11" s="535"/>
      <c r="G11" s="535"/>
      <c r="H11" s="535"/>
      <c r="I11" s="535"/>
      <c r="J11" s="535"/>
      <c r="K11" s="535"/>
      <c r="L11" s="535"/>
      <c r="M11" s="535"/>
      <c r="N11" s="535"/>
      <c r="O11" s="535"/>
      <c r="P11" s="535"/>
    </row>
    <row r="12" spans="1:16" x14ac:dyDescent="0.2">
      <c r="A12" s="515" t="s">
        <v>315</v>
      </c>
      <c r="B12" s="538"/>
      <c r="C12" s="538"/>
      <c r="D12" s="538"/>
      <c r="E12" s="538"/>
      <c r="F12" s="538"/>
      <c r="G12" s="538"/>
      <c r="H12" s="538"/>
      <c r="I12" s="538"/>
      <c r="J12" s="538"/>
      <c r="K12" s="538"/>
      <c r="L12" s="538"/>
      <c r="M12" s="538"/>
      <c r="N12" s="538"/>
      <c r="O12" s="538"/>
      <c r="P12" s="538"/>
    </row>
    <row r="13" spans="1:16" x14ac:dyDescent="0.2">
      <c r="A13" s="512" t="s">
        <v>163</v>
      </c>
      <c r="B13" s="535">
        <v>0</v>
      </c>
      <c r="C13" s="535">
        <v>0</v>
      </c>
      <c r="D13" s="535">
        <v>0</v>
      </c>
      <c r="E13" s="535">
        <v>0</v>
      </c>
      <c r="F13" s="535">
        <v>0</v>
      </c>
      <c r="G13" s="535">
        <v>0</v>
      </c>
      <c r="H13" s="535">
        <v>0</v>
      </c>
      <c r="I13" s="535">
        <v>0</v>
      </c>
      <c r="J13" s="535">
        <v>0</v>
      </c>
      <c r="K13" s="535">
        <v>0</v>
      </c>
      <c r="L13" s="535">
        <v>0</v>
      </c>
      <c r="M13" s="535">
        <v>0</v>
      </c>
      <c r="N13" s="539">
        <f t="shared" ref="N13:N23" si="1">SUM(B13:M13)</f>
        <v>0</v>
      </c>
      <c r="O13" s="535">
        <f t="shared" ref="O13:O23" si="2">N13</f>
        <v>0</v>
      </c>
      <c r="P13" s="535"/>
    </row>
    <row r="14" spans="1:16" x14ac:dyDescent="0.2">
      <c r="A14" s="512" t="s">
        <v>316</v>
      </c>
      <c r="B14" s="535">
        <v>0</v>
      </c>
      <c r="C14" s="535">
        <v>0</v>
      </c>
      <c r="D14" s="535">
        <v>0</v>
      </c>
      <c r="E14" s="535">
        <v>0</v>
      </c>
      <c r="F14" s="535">
        <v>0</v>
      </c>
      <c r="G14" s="535">
        <v>0</v>
      </c>
      <c r="H14" s="535">
        <v>0</v>
      </c>
      <c r="I14" s="535">
        <v>0</v>
      </c>
      <c r="J14" s="535">
        <v>0</v>
      </c>
      <c r="K14" s="535">
        <v>0</v>
      </c>
      <c r="L14" s="535">
        <v>0</v>
      </c>
      <c r="M14" s="535">
        <v>0</v>
      </c>
      <c r="N14" s="539">
        <f t="shared" si="1"/>
        <v>0</v>
      </c>
      <c r="O14" s="535">
        <f t="shared" si="2"/>
        <v>0</v>
      </c>
      <c r="P14" s="535"/>
    </row>
    <row r="15" spans="1:16" x14ac:dyDescent="0.2">
      <c r="A15" s="516" t="s">
        <v>338</v>
      </c>
      <c r="B15" s="535">
        <v>0</v>
      </c>
      <c r="C15" s="535">
        <v>0</v>
      </c>
      <c r="D15" s="535">
        <v>0</v>
      </c>
      <c r="E15" s="535">
        <v>0</v>
      </c>
      <c r="F15" s="535">
        <v>0</v>
      </c>
      <c r="G15" s="535">
        <v>0</v>
      </c>
      <c r="H15" s="535">
        <v>0</v>
      </c>
      <c r="I15" s="535">
        <v>0</v>
      </c>
      <c r="J15" s="535">
        <v>0</v>
      </c>
      <c r="K15" s="535">
        <v>0</v>
      </c>
      <c r="L15" s="535">
        <v>0</v>
      </c>
      <c r="M15" s="535">
        <v>0</v>
      </c>
      <c r="N15" s="539">
        <f t="shared" si="1"/>
        <v>0</v>
      </c>
      <c r="O15" s="535">
        <f t="shared" si="2"/>
        <v>0</v>
      </c>
      <c r="P15" s="535"/>
    </row>
    <row r="16" spans="1:16" x14ac:dyDescent="0.2">
      <c r="A16" s="516" t="s">
        <v>83</v>
      </c>
      <c r="B16" s="535">
        <v>0</v>
      </c>
      <c r="C16" s="535">
        <v>0</v>
      </c>
      <c r="D16" s="535">
        <v>0</v>
      </c>
      <c r="E16" s="535">
        <v>0</v>
      </c>
      <c r="F16" s="535">
        <v>0</v>
      </c>
      <c r="G16" s="535">
        <v>0</v>
      </c>
      <c r="H16" s="535">
        <v>0</v>
      </c>
      <c r="I16" s="535">
        <v>0</v>
      </c>
      <c r="J16" s="535">
        <v>0</v>
      </c>
      <c r="K16" s="535">
        <v>0</v>
      </c>
      <c r="L16" s="535">
        <v>0</v>
      </c>
      <c r="M16" s="535">
        <v>0</v>
      </c>
      <c r="N16" s="539">
        <f t="shared" si="1"/>
        <v>0</v>
      </c>
      <c r="O16" s="535">
        <f t="shared" si="2"/>
        <v>0</v>
      </c>
      <c r="P16" s="535"/>
    </row>
    <row r="17" spans="1:16" x14ac:dyDescent="0.2">
      <c r="A17" s="516" t="s">
        <v>85</v>
      </c>
      <c r="B17" s="535">
        <v>0</v>
      </c>
      <c r="C17" s="535">
        <v>0</v>
      </c>
      <c r="D17" s="535">
        <v>0</v>
      </c>
      <c r="E17" s="535">
        <v>0</v>
      </c>
      <c r="F17" s="535">
        <v>0</v>
      </c>
      <c r="G17" s="535">
        <v>0</v>
      </c>
      <c r="H17" s="535">
        <v>0</v>
      </c>
      <c r="I17" s="535">
        <v>0</v>
      </c>
      <c r="J17" s="535">
        <v>0</v>
      </c>
      <c r="K17" s="535">
        <v>0</v>
      </c>
      <c r="L17" s="535">
        <v>0</v>
      </c>
      <c r="M17" s="535">
        <v>0</v>
      </c>
      <c r="N17" s="539">
        <f t="shared" si="1"/>
        <v>0</v>
      </c>
      <c r="O17" s="535">
        <f t="shared" si="2"/>
        <v>0</v>
      </c>
      <c r="P17" s="535"/>
    </row>
    <row r="18" spans="1:16" x14ac:dyDescent="0.2">
      <c r="A18" s="516" t="s">
        <v>317</v>
      </c>
      <c r="B18" s="535">
        <v>0</v>
      </c>
      <c r="C18" s="535">
        <v>0</v>
      </c>
      <c r="D18" s="535">
        <v>0</v>
      </c>
      <c r="E18" s="535">
        <v>0</v>
      </c>
      <c r="F18" s="535">
        <v>0</v>
      </c>
      <c r="G18" s="535">
        <v>0</v>
      </c>
      <c r="H18" s="535">
        <v>0</v>
      </c>
      <c r="I18" s="535">
        <v>0</v>
      </c>
      <c r="J18" s="535">
        <v>0</v>
      </c>
      <c r="K18" s="535">
        <v>0</v>
      </c>
      <c r="L18" s="535">
        <v>0</v>
      </c>
      <c r="M18" s="535">
        <v>0</v>
      </c>
      <c r="N18" s="539">
        <f t="shared" si="1"/>
        <v>0</v>
      </c>
      <c r="O18" s="535">
        <f t="shared" si="2"/>
        <v>0</v>
      </c>
      <c r="P18" s="535"/>
    </row>
    <row r="19" spans="1:16" x14ac:dyDescent="0.2">
      <c r="A19" s="516" t="s">
        <v>305</v>
      </c>
      <c r="B19" s="535">
        <v>0</v>
      </c>
      <c r="C19" s="535">
        <v>0</v>
      </c>
      <c r="D19" s="535">
        <v>0</v>
      </c>
      <c r="E19" s="535">
        <v>0</v>
      </c>
      <c r="F19" s="535">
        <v>0</v>
      </c>
      <c r="G19" s="535">
        <v>0</v>
      </c>
      <c r="H19" s="535">
        <v>0</v>
      </c>
      <c r="I19" s="535">
        <v>0</v>
      </c>
      <c r="J19" s="535">
        <v>0</v>
      </c>
      <c r="K19" s="535">
        <v>0</v>
      </c>
      <c r="L19" s="535">
        <v>0</v>
      </c>
      <c r="M19" s="535">
        <v>0</v>
      </c>
      <c r="N19" s="539">
        <f t="shared" si="1"/>
        <v>0</v>
      </c>
      <c r="O19" s="535">
        <f t="shared" si="2"/>
        <v>0</v>
      </c>
      <c r="P19" s="535"/>
    </row>
    <row r="20" spans="1:16" x14ac:dyDescent="0.2">
      <c r="A20" s="516" t="s">
        <v>318</v>
      </c>
      <c r="B20" s="535">
        <v>0</v>
      </c>
      <c r="C20" s="535">
        <v>0</v>
      </c>
      <c r="D20" s="535">
        <v>0</v>
      </c>
      <c r="E20" s="535">
        <v>0</v>
      </c>
      <c r="F20" s="535">
        <v>0</v>
      </c>
      <c r="G20" s="535">
        <v>0</v>
      </c>
      <c r="H20" s="535">
        <v>0</v>
      </c>
      <c r="I20" s="535">
        <v>0</v>
      </c>
      <c r="J20" s="535">
        <v>0</v>
      </c>
      <c r="K20" s="535">
        <v>0</v>
      </c>
      <c r="L20" s="535">
        <v>0</v>
      </c>
      <c r="M20" s="535">
        <v>0</v>
      </c>
      <c r="N20" s="539">
        <f t="shared" si="1"/>
        <v>0</v>
      </c>
      <c r="O20" s="535">
        <f t="shared" si="2"/>
        <v>0</v>
      </c>
      <c r="P20" s="535"/>
    </row>
    <row r="21" spans="1:16" x14ac:dyDescent="0.2">
      <c r="A21" s="516" t="s">
        <v>319</v>
      </c>
      <c r="B21" s="535">
        <v>0</v>
      </c>
      <c r="C21" s="535">
        <v>0</v>
      </c>
      <c r="D21" s="535">
        <v>0</v>
      </c>
      <c r="E21" s="535">
        <v>0</v>
      </c>
      <c r="F21" s="535">
        <v>0</v>
      </c>
      <c r="G21" s="535">
        <v>0</v>
      </c>
      <c r="H21" s="535">
        <v>0</v>
      </c>
      <c r="I21" s="535">
        <v>0</v>
      </c>
      <c r="J21" s="535">
        <v>0</v>
      </c>
      <c r="K21" s="535">
        <v>0</v>
      </c>
      <c r="L21" s="535">
        <v>0</v>
      </c>
      <c r="M21" s="535">
        <v>0</v>
      </c>
      <c r="N21" s="539">
        <f t="shared" si="1"/>
        <v>0</v>
      </c>
      <c r="O21" s="535">
        <f t="shared" si="2"/>
        <v>0</v>
      </c>
      <c r="P21" s="535"/>
    </row>
    <row r="22" spans="1:16" x14ac:dyDescent="0.2">
      <c r="A22" s="512" t="s">
        <v>320</v>
      </c>
      <c r="B22" s="535">
        <v>0</v>
      </c>
      <c r="C22" s="535">
        <v>0</v>
      </c>
      <c r="D22" s="535">
        <v>0</v>
      </c>
      <c r="E22" s="535">
        <v>0</v>
      </c>
      <c r="F22" s="535">
        <v>0</v>
      </c>
      <c r="G22" s="535">
        <v>0</v>
      </c>
      <c r="H22" s="535">
        <v>0</v>
      </c>
      <c r="I22" s="535">
        <v>0</v>
      </c>
      <c r="J22" s="535">
        <v>0</v>
      </c>
      <c r="K22" s="535">
        <v>0</v>
      </c>
      <c r="L22" s="535">
        <v>0</v>
      </c>
      <c r="M22" s="535">
        <v>0</v>
      </c>
      <c r="N22" s="539">
        <f t="shared" si="1"/>
        <v>0</v>
      </c>
      <c r="O22" s="535">
        <f t="shared" si="2"/>
        <v>0</v>
      </c>
      <c r="P22" s="535"/>
    </row>
    <row r="23" spans="1:16" x14ac:dyDescent="0.2">
      <c r="A23" s="512" t="s">
        <v>156</v>
      </c>
      <c r="B23" s="535">
        <v>0</v>
      </c>
      <c r="C23" s="535">
        <v>0</v>
      </c>
      <c r="D23" s="535">
        <v>0</v>
      </c>
      <c r="E23" s="535">
        <v>0</v>
      </c>
      <c r="F23" s="535">
        <v>0</v>
      </c>
      <c r="G23" s="535">
        <v>0</v>
      </c>
      <c r="H23" s="535">
        <v>0</v>
      </c>
      <c r="I23" s="535">
        <v>0</v>
      </c>
      <c r="J23" s="535">
        <v>0</v>
      </c>
      <c r="K23" s="535">
        <v>0</v>
      </c>
      <c r="L23" s="535">
        <v>0</v>
      </c>
      <c r="M23" s="535">
        <v>0</v>
      </c>
      <c r="N23" s="539">
        <f t="shared" si="1"/>
        <v>0</v>
      </c>
      <c r="O23" s="535">
        <f t="shared" si="2"/>
        <v>0</v>
      </c>
      <c r="P23" s="535"/>
    </row>
    <row r="24" spans="1:16" s="504" customFormat="1" x14ac:dyDescent="0.2">
      <c r="A24" s="514"/>
      <c r="B24" s="539"/>
      <c r="C24" s="539"/>
      <c r="D24" s="539"/>
      <c r="E24" s="539"/>
      <c r="F24" s="539"/>
      <c r="G24" s="539"/>
      <c r="H24" s="539"/>
      <c r="I24" s="539"/>
      <c r="J24" s="539"/>
      <c r="K24" s="539"/>
      <c r="L24" s="539"/>
      <c r="M24" s="539"/>
      <c r="N24" s="539"/>
      <c r="O24" s="539"/>
      <c r="P24" s="539"/>
    </row>
    <row r="25" spans="1:16" x14ac:dyDescent="0.2">
      <c r="A25" s="514" t="s">
        <v>321</v>
      </c>
      <c r="B25" s="535"/>
      <c r="C25" s="535"/>
      <c r="D25" s="535"/>
      <c r="E25" s="535"/>
      <c r="F25" s="535"/>
      <c r="G25" s="535"/>
      <c r="H25" s="535"/>
      <c r="I25" s="535"/>
      <c r="J25" s="535"/>
      <c r="K25" s="535"/>
      <c r="L25" s="535"/>
      <c r="M25" s="535"/>
      <c r="N25" s="539"/>
      <c r="O25" s="535"/>
      <c r="P25" s="535"/>
    </row>
    <row r="26" spans="1:16" x14ac:dyDescent="0.2">
      <c r="A26" s="519" t="s">
        <v>135</v>
      </c>
      <c r="B26" s="535"/>
      <c r="C26" s="535"/>
      <c r="D26" s="535"/>
      <c r="E26" s="535"/>
      <c r="F26" s="535"/>
      <c r="G26" s="535"/>
      <c r="H26" s="535"/>
      <c r="I26" s="535"/>
      <c r="J26" s="535"/>
      <c r="K26" s="535"/>
      <c r="L26" s="535"/>
      <c r="M26" s="535"/>
      <c r="N26" s="539"/>
      <c r="O26" s="535"/>
      <c r="P26" s="535"/>
    </row>
    <row r="27" spans="1:16" x14ac:dyDescent="0.2">
      <c r="A27" s="512" t="s">
        <v>322</v>
      </c>
      <c r="B27" s="535">
        <v>0</v>
      </c>
      <c r="C27" s="535">
        <v>0</v>
      </c>
      <c r="D27" s="535">
        <v>0</v>
      </c>
      <c r="E27" s="535">
        <v>0</v>
      </c>
      <c r="F27" s="535">
        <v>0</v>
      </c>
      <c r="G27" s="535">
        <v>0</v>
      </c>
      <c r="H27" s="535">
        <v>0</v>
      </c>
      <c r="I27" s="535">
        <v>0</v>
      </c>
      <c r="J27" s="535">
        <v>0</v>
      </c>
      <c r="K27" s="535">
        <v>0</v>
      </c>
      <c r="L27" s="535">
        <v>0</v>
      </c>
      <c r="M27" s="535">
        <v>0</v>
      </c>
      <c r="N27" s="539">
        <f t="shared" ref="N27:N31" si="3">SUM(B27:M27)</f>
        <v>0</v>
      </c>
      <c r="O27" s="535">
        <f t="shared" ref="O27:O31" si="4">N27</f>
        <v>0</v>
      </c>
      <c r="P27" s="535"/>
    </row>
    <row r="28" spans="1:16" x14ac:dyDescent="0.2">
      <c r="A28" s="512" t="s">
        <v>323</v>
      </c>
      <c r="B28" s="535">
        <v>0</v>
      </c>
      <c r="C28" s="535">
        <v>0</v>
      </c>
      <c r="D28" s="535">
        <v>0</v>
      </c>
      <c r="E28" s="535">
        <v>0</v>
      </c>
      <c r="F28" s="535">
        <v>0</v>
      </c>
      <c r="G28" s="535">
        <v>0</v>
      </c>
      <c r="H28" s="535">
        <v>0</v>
      </c>
      <c r="I28" s="535">
        <v>0</v>
      </c>
      <c r="J28" s="535">
        <v>0</v>
      </c>
      <c r="K28" s="535">
        <v>0</v>
      </c>
      <c r="L28" s="535">
        <v>0</v>
      </c>
      <c r="M28" s="535">
        <v>0</v>
      </c>
      <c r="N28" s="539">
        <f t="shared" si="3"/>
        <v>0</v>
      </c>
      <c r="O28" s="535">
        <f t="shared" si="4"/>
        <v>0</v>
      </c>
      <c r="P28" s="535"/>
    </row>
    <row r="29" spans="1:16" x14ac:dyDescent="0.2">
      <c r="A29" s="512" t="s">
        <v>324</v>
      </c>
      <c r="B29" s="535">
        <v>0</v>
      </c>
      <c r="C29" s="535">
        <v>0</v>
      </c>
      <c r="D29" s="535">
        <v>0</v>
      </c>
      <c r="E29" s="535">
        <v>0</v>
      </c>
      <c r="F29" s="535">
        <v>0</v>
      </c>
      <c r="G29" s="535">
        <v>0</v>
      </c>
      <c r="H29" s="535">
        <v>0</v>
      </c>
      <c r="I29" s="535">
        <v>0</v>
      </c>
      <c r="J29" s="535">
        <v>0</v>
      </c>
      <c r="K29" s="535">
        <v>0</v>
      </c>
      <c r="L29" s="535">
        <v>0</v>
      </c>
      <c r="M29" s="535">
        <v>0</v>
      </c>
      <c r="N29" s="539">
        <f t="shared" si="3"/>
        <v>0</v>
      </c>
      <c r="O29" s="535">
        <f t="shared" si="4"/>
        <v>0</v>
      </c>
      <c r="P29" s="535"/>
    </row>
    <row r="30" spans="1:16" x14ac:dyDescent="0.2">
      <c r="A30" s="512" t="s">
        <v>325</v>
      </c>
      <c r="B30" s="535">
        <v>0</v>
      </c>
      <c r="C30" s="535">
        <v>0</v>
      </c>
      <c r="D30" s="535">
        <v>0</v>
      </c>
      <c r="E30" s="535">
        <v>0</v>
      </c>
      <c r="F30" s="535">
        <v>0</v>
      </c>
      <c r="G30" s="535">
        <v>0</v>
      </c>
      <c r="H30" s="535">
        <v>0</v>
      </c>
      <c r="I30" s="535">
        <v>0</v>
      </c>
      <c r="J30" s="535">
        <v>0</v>
      </c>
      <c r="K30" s="535">
        <v>0</v>
      </c>
      <c r="L30" s="535">
        <v>0</v>
      </c>
      <c r="M30" s="535">
        <v>0</v>
      </c>
      <c r="N30" s="539">
        <f t="shared" si="3"/>
        <v>0</v>
      </c>
      <c r="O30" s="535">
        <f t="shared" si="4"/>
        <v>0</v>
      </c>
      <c r="P30" s="535"/>
    </row>
    <row r="31" spans="1:16" x14ac:dyDescent="0.2">
      <c r="A31" s="517" t="s">
        <v>326</v>
      </c>
      <c r="B31" s="535">
        <v>0</v>
      </c>
      <c r="C31" s="535">
        <v>0</v>
      </c>
      <c r="D31" s="535">
        <v>0</v>
      </c>
      <c r="E31" s="535">
        <v>0</v>
      </c>
      <c r="F31" s="535">
        <v>0</v>
      </c>
      <c r="G31" s="535">
        <v>0</v>
      </c>
      <c r="H31" s="535">
        <v>0</v>
      </c>
      <c r="I31" s="535">
        <v>0</v>
      </c>
      <c r="J31" s="535">
        <v>0</v>
      </c>
      <c r="K31" s="535">
        <v>0</v>
      </c>
      <c r="L31" s="535">
        <v>0</v>
      </c>
      <c r="M31" s="535">
        <v>0</v>
      </c>
      <c r="N31" s="539">
        <f t="shared" si="3"/>
        <v>0</v>
      </c>
      <c r="O31" s="535">
        <f t="shared" si="4"/>
        <v>0</v>
      </c>
      <c r="P31" s="535"/>
    </row>
    <row r="32" spans="1:16" x14ac:dyDescent="0.2">
      <c r="A32" s="519" t="s">
        <v>137</v>
      </c>
      <c r="B32" s="535"/>
      <c r="C32" s="535"/>
      <c r="D32" s="535"/>
      <c r="E32" s="535"/>
      <c r="F32" s="535"/>
      <c r="G32" s="535"/>
      <c r="H32" s="535"/>
      <c r="I32" s="535"/>
      <c r="J32" s="535"/>
      <c r="K32" s="535"/>
      <c r="L32" s="535"/>
      <c r="M32" s="535"/>
      <c r="N32" s="539"/>
      <c r="O32" s="535"/>
      <c r="P32" s="535"/>
    </row>
    <row r="33" spans="1:16" x14ac:dyDescent="0.2">
      <c r="A33" s="512" t="s">
        <v>322</v>
      </c>
      <c r="B33" s="535">
        <v>0</v>
      </c>
      <c r="C33" s="535">
        <v>0</v>
      </c>
      <c r="D33" s="535">
        <v>0</v>
      </c>
      <c r="E33" s="535">
        <v>0</v>
      </c>
      <c r="F33" s="535">
        <v>0</v>
      </c>
      <c r="G33" s="535">
        <v>0</v>
      </c>
      <c r="H33" s="535">
        <v>0</v>
      </c>
      <c r="I33" s="535">
        <v>0</v>
      </c>
      <c r="J33" s="535">
        <v>0</v>
      </c>
      <c r="K33" s="535">
        <v>0</v>
      </c>
      <c r="L33" s="535">
        <v>0</v>
      </c>
      <c r="M33" s="535">
        <v>0</v>
      </c>
      <c r="N33" s="539">
        <f t="shared" ref="N33:N37" si="5">SUM(B33:M33)</f>
        <v>0</v>
      </c>
      <c r="O33" s="535">
        <f t="shared" ref="O33:O37" si="6">N33</f>
        <v>0</v>
      </c>
      <c r="P33" s="535"/>
    </row>
    <row r="34" spans="1:16" x14ac:dyDescent="0.2">
      <c r="A34" s="512" t="s">
        <v>323</v>
      </c>
      <c r="B34" s="535">
        <v>0</v>
      </c>
      <c r="C34" s="535">
        <v>0</v>
      </c>
      <c r="D34" s="535">
        <v>0</v>
      </c>
      <c r="E34" s="535">
        <v>0</v>
      </c>
      <c r="F34" s="535">
        <v>0</v>
      </c>
      <c r="G34" s="535">
        <v>0</v>
      </c>
      <c r="H34" s="535">
        <v>0</v>
      </c>
      <c r="I34" s="535">
        <v>0</v>
      </c>
      <c r="J34" s="535">
        <v>0</v>
      </c>
      <c r="K34" s="535">
        <v>0</v>
      </c>
      <c r="L34" s="535">
        <v>0</v>
      </c>
      <c r="M34" s="535">
        <v>0</v>
      </c>
      <c r="N34" s="539">
        <f t="shared" si="5"/>
        <v>0</v>
      </c>
      <c r="O34" s="535">
        <f t="shared" si="6"/>
        <v>0</v>
      </c>
      <c r="P34" s="535"/>
    </row>
    <row r="35" spans="1:16" x14ac:dyDescent="0.2">
      <c r="A35" s="512" t="s">
        <v>304</v>
      </c>
      <c r="B35" s="535">
        <v>0</v>
      </c>
      <c r="C35" s="535">
        <v>0</v>
      </c>
      <c r="D35" s="535">
        <v>0</v>
      </c>
      <c r="E35" s="535">
        <v>0</v>
      </c>
      <c r="F35" s="535">
        <v>0</v>
      </c>
      <c r="G35" s="535">
        <v>0</v>
      </c>
      <c r="H35" s="535">
        <v>0</v>
      </c>
      <c r="I35" s="535">
        <v>0</v>
      </c>
      <c r="J35" s="535">
        <v>0</v>
      </c>
      <c r="K35" s="535">
        <v>0</v>
      </c>
      <c r="L35" s="535">
        <v>0</v>
      </c>
      <c r="M35" s="535">
        <v>0</v>
      </c>
      <c r="N35" s="539">
        <f t="shared" si="5"/>
        <v>0</v>
      </c>
      <c r="O35" s="535">
        <f t="shared" si="6"/>
        <v>0</v>
      </c>
      <c r="P35" s="535"/>
    </row>
    <row r="36" spans="1:16" x14ac:dyDescent="0.2">
      <c r="A36" s="512" t="s">
        <v>325</v>
      </c>
      <c r="B36" s="535">
        <v>0</v>
      </c>
      <c r="C36" s="535">
        <v>0</v>
      </c>
      <c r="D36" s="535">
        <v>0</v>
      </c>
      <c r="E36" s="535">
        <v>0</v>
      </c>
      <c r="F36" s="535">
        <v>0</v>
      </c>
      <c r="G36" s="535">
        <v>0</v>
      </c>
      <c r="H36" s="535">
        <v>0</v>
      </c>
      <c r="I36" s="535">
        <v>0</v>
      </c>
      <c r="J36" s="535">
        <v>0</v>
      </c>
      <c r="K36" s="535">
        <v>0</v>
      </c>
      <c r="L36" s="535">
        <v>0</v>
      </c>
      <c r="M36" s="535">
        <v>0</v>
      </c>
      <c r="N36" s="539">
        <f t="shared" si="5"/>
        <v>0</v>
      </c>
      <c r="O36" s="535">
        <f t="shared" si="6"/>
        <v>0</v>
      </c>
      <c r="P36" s="535"/>
    </row>
    <row r="37" spans="1:16" x14ac:dyDescent="0.2">
      <c r="A37" s="512" t="s">
        <v>326</v>
      </c>
      <c r="B37" s="535">
        <v>0</v>
      </c>
      <c r="C37" s="535">
        <v>0</v>
      </c>
      <c r="D37" s="535">
        <v>0</v>
      </c>
      <c r="E37" s="535">
        <v>0</v>
      </c>
      <c r="F37" s="535">
        <v>0</v>
      </c>
      <c r="G37" s="535">
        <v>0</v>
      </c>
      <c r="H37" s="535">
        <v>0</v>
      </c>
      <c r="I37" s="535">
        <v>0</v>
      </c>
      <c r="J37" s="535">
        <v>0</v>
      </c>
      <c r="K37" s="535">
        <v>0</v>
      </c>
      <c r="L37" s="535">
        <v>0</v>
      </c>
      <c r="M37" s="535">
        <v>0</v>
      </c>
      <c r="N37" s="539">
        <f t="shared" si="5"/>
        <v>0</v>
      </c>
      <c r="O37" s="535">
        <f t="shared" si="6"/>
        <v>0</v>
      </c>
      <c r="P37" s="535"/>
    </row>
    <row r="38" spans="1:16" x14ac:dyDescent="0.2">
      <c r="A38" s="519" t="s">
        <v>337</v>
      </c>
      <c r="B38" s="535"/>
      <c r="C38" s="535"/>
      <c r="D38" s="535"/>
      <c r="E38" s="535"/>
      <c r="F38" s="535"/>
      <c r="G38" s="535"/>
      <c r="H38" s="535"/>
      <c r="I38" s="535"/>
      <c r="J38" s="535"/>
      <c r="K38" s="535"/>
      <c r="L38" s="535"/>
      <c r="M38" s="535"/>
      <c r="N38" s="539"/>
      <c r="O38" s="535"/>
      <c r="P38" s="535"/>
    </row>
    <row r="39" spans="1:16" x14ac:dyDescent="0.2">
      <c r="A39" s="512" t="s">
        <v>322</v>
      </c>
      <c r="B39" s="535">
        <v>0</v>
      </c>
      <c r="C39" s="535">
        <v>0</v>
      </c>
      <c r="D39" s="535">
        <v>0</v>
      </c>
      <c r="E39" s="535">
        <v>0</v>
      </c>
      <c r="F39" s="535">
        <v>0</v>
      </c>
      <c r="G39" s="535">
        <v>0</v>
      </c>
      <c r="H39" s="535">
        <v>0</v>
      </c>
      <c r="I39" s="535">
        <v>0</v>
      </c>
      <c r="J39" s="535">
        <v>0</v>
      </c>
      <c r="K39" s="535">
        <v>0</v>
      </c>
      <c r="L39" s="535">
        <v>0</v>
      </c>
      <c r="M39" s="535">
        <v>0</v>
      </c>
      <c r="N39" s="539">
        <f t="shared" ref="N39:N43" si="7">SUM(B39:M39)</f>
        <v>0</v>
      </c>
      <c r="O39" s="535">
        <f t="shared" ref="O39:O43" si="8">N39</f>
        <v>0</v>
      </c>
      <c r="P39" s="535"/>
    </row>
    <row r="40" spans="1:16" x14ac:dyDescent="0.2">
      <c r="A40" s="512" t="s">
        <v>323</v>
      </c>
      <c r="B40" s="535">
        <v>0</v>
      </c>
      <c r="C40" s="535">
        <v>0</v>
      </c>
      <c r="D40" s="535">
        <v>0</v>
      </c>
      <c r="E40" s="535">
        <v>0</v>
      </c>
      <c r="F40" s="535">
        <v>0</v>
      </c>
      <c r="G40" s="535">
        <v>0</v>
      </c>
      <c r="H40" s="535">
        <v>0</v>
      </c>
      <c r="I40" s="535">
        <v>0</v>
      </c>
      <c r="J40" s="535">
        <v>0</v>
      </c>
      <c r="K40" s="535">
        <v>0</v>
      </c>
      <c r="L40" s="535">
        <v>0</v>
      </c>
      <c r="M40" s="535">
        <v>0</v>
      </c>
      <c r="N40" s="539">
        <f t="shared" si="7"/>
        <v>0</v>
      </c>
      <c r="O40" s="535">
        <f t="shared" si="8"/>
        <v>0</v>
      </c>
      <c r="P40" s="535"/>
    </row>
    <row r="41" spans="1:16" x14ac:dyDescent="0.2">
      <c r="A41" s="512" t="s">
        <v>304</v>
      </c>
      <c r="B41" s="535">
        <v>0</v>
      </c>
      <c r="C41" s="535">
        <v>0</v>
      </c>
      <c r="D41" s="535">
        <v>0</v>
      </c>
      <c r="E41" s="535">
        <v>0</v>
      </c>
      <c r="F41" s="535">
        <v>0</v>
      </c>
      <c r="G41" s="535">
        <v>0</v>
      </c>
      <c r="H41" s="535">
        <v>0</v>
      </c>
      <c r="I41" s="535">
        <v>0</v>
      </c>
      <c r="J41" s="535">
        <v>0</v>
      </c>
      <c r="K41" s="535">
        <v>0</v>
      </c>
      <c r="L41" s="535">
        <v>0</v>
      </c>
      <c r="M41" s="535">
        <v>0</v>
      </c>
      <c r="N41" s="539">
        <f t="shared" si="7"/>
        <v>0</v>
      </c>
      <c r="O41" s="535">
        <f t="shared" si="8"/>
        <v>0</v>
      </c>
      <c r="P41" s="535"/>
    </row>
    <row r="42" spans="1:16" x14ac:dyDescent="0.2">
      <c r="A42" s="512" t="s">
        <v>325</v>
      </c>
      <c r="B42" s="535">
        <v>0</v>
      </c>
      <c r="C42" s="535">
        <v>0</v>
      </c>
      <c r="D42" s="535">
        <v>0</v>
      </c>
      <c r="E42" s="535">
        <v>0</v>
      </c>
      <c r="F42" s="535">
        <v>0</v>
      </c>
      <c r="G42" s="535">
        <v>0</v>
      </c>
      <c r="H42" s="535">
        <v>0</v>
      </c>
      <c r="I42" s="535">
        <v>0</v>
      </c>
      <c r="J42" s="535">
        <v>0</v>
      </c>
      <c r="K42" s="535">
        <v>0</v>
      </c>
      <c r="L42" s="535">
        <v>0</v>
      </c>
      <c r="M42" s="535">
        <v>0</v>
      </c>
      <c r="N42" s="539">
        <f t="shared" si="7"/>
        <v>0</v>
      </c>
      <c r="O42" s="535">
        <f t="shared" si="8"/>
        <v>0</v>
      </c>
      <c r="P42" s="535"/>
    </row>
    <row r="43" spans="1:16" x14ac:dyDescent="0.2">
      <c r="A43" s="517" t="s">
        <v>326</v>
      </c>
      <c r="B43" s="535">
        <v>0</v>
      </c>
      <c r="C43" s="535">
        <v>0</v>
      </c>
      <c r="D43" s="535">
        <v>0</v>
      </c>
      <c r="E43" s="535">
        <v>0</v>
      </c>
      <c r="F43" s="535">
        <v>0</v>
      </c>
      <c r="G43" s="535">
        <v>0</v>
      </c>
      <c r="H43" s="535">
        <v>0</v>
      </c>
      <c r="I43" s="535">
        <v>0</v>
      </c>
      <c r="J43" s="535">
        <v>0</v>
      </c>
      <c r="K43" s="535">
        <v>0</v>
      </c>
      <c r="L43" s="535">
        <v>0</v>
      </c>
      <c r="M43" s="535">
        <v>0</v>
      </c>
      <c r="N43" s="539">
        <f t="shared" si="7"/>
        <v>0</v>
      </c>
      <c r="O43" s="535">
        <f t="shared" si="8"/>
        <v>0</v>
      </c>
      <c r="P43" s="535"/>
    </row>
    <row r="44" spans="1:16" s="504" customFormat="1" ht="15.75" x14ac:dyDescent="0.25">
      <c r="A44" s="531" t="s">
        <v>327</v>
      </c>
      <c r="B44" s="532">
        <f>SUM(B25:B43)</f>
        <v>0</v>
      </c>
      <c r="C44" s="532">
        <f t="shared" ref="C44:P44" si="9">SUM(C25:C43)</f>
        <v>0</v>
      </c>
      <c r="D44" s="532">
        <f t="shared" si="9"/>
        <v>0</v>
      </c>
      <c r="E44" s="532">
        <f t="shared" si="9"/>
        <v>0</v>
      </c>
      <c r="F44" s="532">
        <f t="shared" si="9"/>
        <v>0</v>
      </c>
      <c r="G44" s="532">
        <f t="shared" si="9"/>
        <v>0</v>
      </c>
      <c r="H44" s="532">
        <f t="shared" si="9"/>
        <v>0</v>
      </c>
      <c r="I44" s="532">
        <f t="shared" si="9"/>
        <v>0</v>
      </c>
      <c r="J44" s="532">
        <f t="shared" si="9"/>
        <v>0</v>
      </c>
      <c r="K44" s="532">
        <f t="shared" si="9"/>
        <v>0</v>
      </c>
      <c r="L44" s="532">
        <f t="shared" si="9"/>
        <v>0</v>
      </c>
      <c r="M44" s="532">
        <f t="shared" si="9"/>
        <v>0</v>
      </c>
      <c r="N44" s="532">
        <f t="shared" si="9"/>
        <v>0</v>
      </c>
      <c r="O44" s="532">
        <f t="shared" si="9"/>
        <v>0</v>
      </c>
      <c r="P44" s="532">
        <f t="shared" si="9"/>
        <v>0</v>
      </c>
    </row>
    <row r="45" spans="1:16" x14ac:dyDescent="0.2">
      <c r="A45" s="505"/>
      <c r="B45" s="535"/>
      <c r="C45" s="535"/>
      <c r="D45" s="535"/>
      <c r="E45" s="535"/>
      <c r="F45" s="535"/>
      <c r="G45" s="535"/>
      <c r="H45" s="535"/>
      <c r="I45" s="535"/>
      <c r="J45" s="535"/>
      <c r="K45" s="535"/>
      <c r="L45" s="535"/>
      <c r="M45" s="535"/>
      <c r="N45" s="535"/>
      <c r="O45" s="535"/>
      <c r="P45" s="535"/>
    </row>
    <row r="46" spans="1:16" ht="15.75" x14ac:dyDescent="0.25">
      <c r="A46" s="520" t="s">
        <v>328</v>
      </c>
      <c r="B46" s="538"/>
      <c r="C46" s="538"/>
      <c r="D46" s="538"/>
      <c r="E46" s="538"/>
      <c r="F46" s="538"/>
      <c r="G46" s="538"/>
      <c r="H46" s="538"/>
      <c r="I46" s="538"/>
      <c r="J46" s="538"/>
      <c r="K46" s="538"/>
      <c r="L46" s="538"/>
      <c r="M46" s="538"/>
      <c r="N46" s="538"/>
      <c r="O46" s="538"/>
      <c r="P46" s="538"/>
    </row>
    <row r="47" spans="1:16" x14ac:dyDescent="0.2">
      <c r="A47" s="516" t="s">
        <v>322</v>
      </c>
      <c r="B47" s="535">
        <f>SUM(B39,B33,B27)</f>
        <v>0</v>
      </c>
      <c r="C47" s="535">
        <f t="shared" ref="C47:M47" si="10">SUM(C39,C33,C27)</f>
        <v>0</v>
      </c>
      <c r="D47" s="535">
        <f t="shared" si="10"/>
        <v>0</v>
      </c>
      <c r="E47" s="535">
        <f t="shared" si="10"/>
        <v>0</v>
      </c>
      <c r="F47" s="535">
        <f t="shared" si="10"/>
        <v>0</v>
      </c>
      <c r="G47" s="535">
        <f t="shared" si="10"/>
        <v>0</v>
      </c>
      <c r="H47" s="535">
        <f t="shared" si="10"/>
        <v>0</v>
      </c>
      <c r="I47" s="535">
        <f t="shared" si="10"/>
        <v>0</v>
      </c>
      <c r="J47" s="535">
        <f t="shared" si="10"/>
        <v>0</v>
      </c>
      <c r="K47" s="535">
        <f t="shared" si="10"/>
        <v>0</v>
      </c>
      <c r="L47" s="535">
        <f t="shared" si="10"/>
        <v>0</v>
      </c>
      <c r="M47" s="535">
        <f t="shared" si="10"/>
        <v>0</v>
      </c>
      <c r="N47" s="539">
        <f t="shared" ref="N47:N51" si="11">SUM(B47:M47)</f>
        <v>0</v>
      </c>
      <c r="O47" s="535">
        <f t="shared" ref="O47:O51" si="12">N47</f>
        <v>0</v>
      </c>
      <c r="P47" s="535"/>
    </row>
    <row r="48" spans="1:16" x14ac:dyDescent="0.2">
      <c r="A48" s="512" t="s">
        <v>323</v>
      </c>
      <c r="B48" s="535">
        <f t="shared" ref="B48:M51" si="13">SUM(B40,B34,B28)</f>
        <v>0</v>
      </c>
      <c r="C48" s="535">
        <f t="shared" si="13"/>
        <v>0</v>
      </c>
      <c r="D48" s="535">
        <f t="shared" si="13"/>
        <v>0</v>
      </c>
      <c r="E48" s="535">
        <f t="shared" si="13"/>
        <v>0</v>
      </c>
      <c r="F48" s="535">
        <f t="shared" si="13"/>
        <v>0</v>
      </c>
      <c r="G48" s="535">
        <f t="shared" si="13"/>
        <v>0</v>
      </c>
      <c r="H48" s="535">
        <f t="shared" si="13"/>
        <v>0</v>
      </c>
      <c r="I48" s="535">
        <f t="shared" si="13"/>
        <v>0</v>
      </c>
      <c r="J48" s="535">
        <f t="shared" si="13"/>
        <v>0</v>
      </c>
      <c r="K48" s="535">
        <f t="shared" si="13"/>
        <v>0</v>
      </c>
      <c r="L48" s="535">
        <f t="shared" si="13"/>
        <v>0</v>
      </c>
      <c r="M48" s="535">
        <f t="shared" si="13"/>
        <v>0</v>
      </c>
      <c r="N48" s="539">
        <f t="shared" si="11"/>
        <v>0</v>
      </c>
      <c r="O48" s="535">
        <f t="shared" si="12"/>
        <v>0</v>
      </c>
      <c r="P48" s="535"/>
    </row>
    <row r="49" spans="1:16" x14ac:dyDescent="0.2">
      <c r="A49" s="512" t="s">
        <v>304</v>
      </c>
      <c r="B49" s="535">
        <f t="shared" si="13"/>
        <v>0</v>
      </c>
      <c r="C49" s="535">
        <f t="shared" si="13"/>
        <v>0</v>
      </c>
      <c r="D49" s="535">
        <f t="shared" si="13"/>
        <v>0</v>
      </c>
      <c r="E49" s="535">
        <f t="shared" si="13"/>
        <v>0</v>
      </c>
      <c r="F49" s="535">
        <f t="shared" si="13"/>
        <v>0</v>
      </c>
      <c r="G49" s="535">
        <f t="shared" si="13"/>
        <v>0</v>
      </c>
      <c r="H49" s="535">
        <f t="shared" si="13"/>
        <v>0</v>
      </c>
      <c r="I49" s="535">
        <f t="shared" si="13"/>
        <v>0</v>
      </c>
      <c r="J49" s="535">
        <f t="shared" si="13"/>
        <v>0</v>
      </c>
      <c r="K49" s="535">
        <f t="shared" si="13"/>
        <v>0</v>
      </c>
      <c r="L49" s="535">
        <f t="shared" si="13"/>
        <v>0</v>
      </c>
      <c r="M49" s="535">
        <f t="shared" si="13"/>
        <v>0</v>
      </c>
      <c r="N49" s="539">
        <f t="shared" si="11"/>
        <v>0</v>
      </c>
      <c r="O49" s="535">
        <f t="shared" si="12"/>
        <v>0</v>
      </c>
      <c r="P49" s="540"/>
    </row>
    <row r="50" spans="1:16" x14ac:dyDescent="0.2">
      <c r="A50" s="512" t="s">
        <v>325</v>
      </c>
      <c r="B50" s="535">
        <f t="shared" si="13"/>
        <v>0</v>
      </c>
      <c r="C50" s="535">
        <f t="shared" si="13"/>
        <v>0</v>
      </c>
      <c r="D50" s="535">
        <f t="shared" si="13"/>
        <v>0</v>
      </c>
      <c r="E50" s="535">
        <f t="shared" si="13"/>
        <v>0</v>
      </c>
      <c r="F50" s="535">
        <f t="shared" si="13"/>
        <v>0</v>
      </c>
      <c r="G50" s="535">
        <f t="shared" si="13"/>
        <v>0</v>
      </c>
      <c r="H50" s="535">
        <f t="shared" si="13"/>
        <v>0</v>
      </c>
      <c r="I50" s="535">
        <f t="shared" si="13"/>
        <v>0</v>
      </c>
      <c r="J50" s="535">
        <f t="shared" si="13"/>
        <v>0</v>
      </c>
      <c r="K50" s="535">
        <f t="shared" si="13"/>
        <v>0</v>
      </c>
      <c r="L50" s="535">
        <f t="shared" si="13"/>
        <v>0</v>
      </c>
      <c r="M50" s="535">
        <f t="shared" si="13"/>
        <v>0</v>
      </c>
      <c r="N50" s="539">
        <f t="shared" si="11"/>
        <v>0</v>
      </c>
      <c r="O50" s="535">
        <f t="shared" si="12"/>
        <v>0</v>
      </c>
      <c r="P50" s="540"/>
    </row>
    <row r="51" spans="1:16" x14ac:dyDescent="0.2">
      <c r="A51" s="517" t="s">
        <v>326</v>
      </c>
      <c r="B51" s="535">
        <f t="shared" si="13"/>
        <v>0</v>
      </c>
      <c r="C51" s="535">
        <f t="shared" si="13"/>
        <v>0</v>
      </c>
      <c r="D51" s="535">
        <f t="shared" si="13"/>
        <v>0</v>
      </c>
      <c r="E51" s="535">
        <f t="shared" si="13"/>
        <v>0</v>
      </c>
      <c r="F51" s="535">
        <f t="shared" si="13"/>
        <v>0</v>
      </c>
      <c r="G51" s="535">
        <f t="shared" si="13"/>
        <v>0</v>
      </c>
      <c r="H51" s="535">
        <f t="shared" si="13"/>
        <v>0</v>
      </c>
      <c r="I51" s="535">
        <f t="shared" si="13"/>
        <v>0</v>
      </c>
      <c r="J51" s="535">
        <f t="shared" si="13"/>
        <v>0</v>
      </c>
      <c r="K51" s="535">
        <f t="shared" si="13"/>
        <v>0</v>
      </c>
      <c r="L51" s="535">
        <f t="shared" si="13"/>
        <v>0</v>
      </c>
      <c r="M51" s="535">
        <f t="shared" si="13"/>
        <v>0</v>
      </c>
      <c r="N51" s="539">
        <f t="shared" si="11"/>
        <v>0</v>
      </c>
      <c r="O51" s="535">
        <f t="shared" si="12"/>
        <v>0</v>
      </c>
      <c r="P51" s="540"/>
    </row>
    <row r="52" spans="1:16" ht="15.75" x14ac:dyDescent="0.25">
      <c r="A52" s="531" t="s">
        <v>329</v>
      </c>
      <c r="B52" s="532">
        <f>SUM(B47:B51)</f>
        <v>0</v>
      </c>
      <c r="C52" s="532">
        <f t="shared" ref="C52:P52" si="14">SUM(C47:C51)</f>
        <v>0</v>
      </c>
      <c r="D52" s="532">
        <f t="shared" si="14"/>
        <v>0</v>
      </c>
      <c r="E52" s="532">
        <f t="shared" si="14"/>
        <v>0</v>
      </c>
      <c r="F52" s="532">
        <f t="shared" si="14"/>
        <v>0</v>
      </c>
      <c r="G52" s="532">
        <f t="shared" si="14"/>
        <v>0</v>
      </c>
      <c r="H52" s="532">
        <f t="shared" si="14"/>
        <v>0</v>
      </c>
      <c r="I52" s="532">
        <f t="shared" si="14"/>
        <v>0</v>
      </c>
      <c r="J52" s="532">
        <f t="shared" si="14"/>
        <v>0</v>
      </c>
      <c r="K52" s="532">
        <f t="shared" si="14"/>
        <v>0</v>
      </c>
      <c r="L52" s="532">
        <f t="shared" si="14"/>
        <v>0</v>
      </c>
      <c r="M52" s="532">
        <f t="shared" si="14"/>
        <v>0</v>
      </c>
      <c r="N52" s="532">
        <f t="shared" si="14"/>
        <v>0</v>
      </c>
      <c r="O52" s="532">
        <f t="shared" si="14"/>
        <v>0</v>
      </c>
      <c r="P52" s="532">
        <f t="shared" si="14"/>
        <v>0</v>
      </c>
    </row>
    <row r="53" spans="1:16" x14ac:dyDescent="0.2">
      <c r="A53" s="521"/>
      <c r="B53" s="541"/>
      <c r="C53" s="541"/>
      <c r="D53" s="541"/>
      <c r="E53" s="541"/>
      <c r="F53" s="541"/>
      <c r="G53" s="541"/>
      <c r="H53" s="541"/>
      <c r="I53" s="541"/>
      <c r="J53" s="541"/>
      <c r="K53" s="541"/>
      <c r="L53" s="541"/>
      <c r="M53" s="541"/>
      <c r="N53" s="541"/>
      <c r="O53" s="541"/>
      <c r="P53" s="541"/>
    </row>
    <row r="54" spans="1:16" ht="15.75" x14ac:dyDescent="0.25">
      <c r="A54" s="520" t="s">
        <v>330</v>
      </c>
      <c r="B54" s="538"/>
      <c r="C54" s="538"/>
      <c r="D54" s="538"/>
      <c r="E54" s="538"/>
      <c r="F54" s="538"/>
      <c r="G54" s="538"/>
      <c r="H54" s="538"/>
      <c r="I54" s="538"/>
      <c r="J54" s="538"/>
      <c r="K54" s="538"/>
      <c r="L54" s="538"/>
      <c r="M54" s="538"/>
      <c r="N54" s="538"/>
      <c r="O54" s="538"/>
      <c r="P54" s="538"/>
    </row>
    <row r="55" spans="1:16" x14ac:dyDescent="0.2">
      <c r="A55" s="512" t="s">
        <v>331</v>
      </c>
      <c r="B55" s="535">
        <v>0</v>
      </c>
      <c r="C55" s="535">
        <v>0</v>
      </c>
      <c r="D55" s="535">
        <v>0</v>
      </c>
      <c r="E55" s="535">
        <v>0</v>
      </c>
      <c r="F55" s="535">
        <v>0</v>
      </c>
      <c r="G55" s="535">
        <v>0</v>
      </c>
      <c r="H55" s="535">
        <v>0</v>
      </c>
      <c r="I55" s="535">
        <v>0</v>
      </c>
      <c r="J55" s="535">
        <v>0</v>
      </c>
      <c r="K55" s="535">
        <v>0</v>
      </c>
      <c r="L55" s="535">
        <v>0</v>
      </c>
      <c r="M55" s="535">
        <v>0</v>
      </c>
      <c r="N55" s="539">
        <f t="shared" ref="N55:N58" si="15">SUM(B55:M55)</f>
        <v>0</v>
      </c>
      <c r="O55" s="535">
        <f t="shared" ref="O55:O58" si="16">N55</f>
        <v>0</v>
      </c>
      <c r="P55" s="535"/>
    </row>
    <row r="56" spans="1:16" x14ac:dyDescent="0.2">
      <c r="A56" s="516" t="s">
        <v>332</v>
      </c>
      <c r="B56" s="535">
        <v>0</v>
      </c>
      <c r="C56" s="535">
        <v>0</v>
      </c>
      <c r="D56" s="535">
        <v>0</v>
      </c>
      <c r="E56" s="535">
        <v>0</v>
      </c>
      <c r="F56" s="535">
        <v>0</v>
      </c>
      <c r="G56" s="535">
        <v>0</v>
      </c>
      <c r="H56" s="535">
        <v>0</v>
      </c>
      <c r="I56" s="535">
        <v>0</v>
      </c>
      <c r="J56" s="535">
        <v>0</v>
      </c>
      <c r="K56" s="535">
        <v>0</v>
      </c>
      <c r="L56" s="535">
        <v>0</v>
      </c>
      <c r="M56" s="535">
        <v>0</v>
      </c>
      <c r="N56" s="539">
        <f t="shared" si="15"/>
        <v>0</v>
      </c>
      <c r="O56" s="535">
        <f t="shared" si="16"/>
        <v>0</v>
      </c>
      <c r="P56" s="535"/>
    </row>
    <row r="57" spans="1:16" ht="14.25" customHeight="1" x14ac:dyDescent="0.2">
      <c r="A57" s="512" t="s">
        <v>333</v>
      </c>
      <c r="B57" s="535">
        <v>0</v>
      </c>
      <c r="C57" s="535">
        <v>0</v>
      </c>
      <c r="D57" s="535">
        <v>0</v>
      </c>
      <c r="E57" s="535">
        <v>0</v>
      </c>
      <c r="F57" s="535">
        <v>0</v>
      </c>
      <c r="G57" s="535">
        <v>0</v>
      </c>
      <c r="H57" s="535">
        <v>0</v>
      </c>
      <c r="I57" s="535">
        <v>0</v>
      </c>
      <c r="J57" s="535">
        <v>0</v>
      </c>
      <c r="K57" s="535">
        <v>0</v>
      </c>
      <c r="L57" s="535">
        <v>0</v>
      </c>
      <c r="M57" s="535">
        <v>0</v>
      </c>
      <c r="N57" s="539">
        <f t="shared" si="15"/>
        <v>0</v>
      </c>
      <c r="O57" s="535">
        <f t="shared" si="16"/>
        <v>0</v>
      </c>
      <c r="P57" s="535"/>
    </row>
    <row r="58" spans="1:16" x14ac:dyDescent="0.2">
      <c r="A58" s="512" t="s">
        <v>334</v>
      </c>
      <c r="B58" s="535">
        <v>0</v>
      </c>
      <c r="C58" s="535">
        <v>0</v>
      </c>
      <c r="D58" s="535">
        <v>0</v>
      </c>
      <c r="E58" s="535">
        <v>0</v>
      </c>
      <c r="F58" s="535">
        <v>0</v>
      </c>
      <c r="G58" s="535">
        <v>0</v>
      </c>
      <c r="H58" s="535">
        <v>0</v>
      </c>
      <c r="I58" s="535">
        <v>0</v>
      </c>
      <c r="J58" s="535">
        <v>0</v>
      </c>
      <c r="K58" s="535">
        <v>0</v>
      </c>
      <c r="L58" s="535">
        <v>0</v>
      </c>
      <c r="M58" s="535">
        <v>0</v>
      </c>
      <c r="N58" s="539">
        <f t="shared" si="15"/>
        <v>0</v>
      </c>
      <c r="O58" s="535">
        <f t="shared" si="16"/>
        <v>0</v>
      </c>
      <c r="P58" s="540"/>
    </row>
    <row r="59" spans="1:16" ht="15.75" x14ac:dyDescent="0.25">
      <c r="A59" s="531" t="s">
        <v>335</v>
      </c>
      <c r="B59" s="532">
        <f>SUM(B55:B58)</f>
        <v>0</v>
      </c>
      <c r="C59" s="532">
        <f t="shared" ref="C59:P59" si="17">SUM(C55:C58)</f>
        <v>0</v>
      </c>
      <c r="D59" s="532">
        <f t="shared" si="17"/>
        <v>0</v>
      </c>
      <c r="E59" s="532">
        <f t="shared" si="17"/>
        <v>0</v>
      </c>
      <c r="F59" s="532">
        <f t="shared" si="17"/>
        <v>0</v>
      </c>
      <c r="G59" s="532">
        <f t="shared" si="17"/>
        <v>0</v>
      </c>
      <c r="H59" s="532">
        <f t="shared" si="17"/>
        <v>0</v>
      </c>
      <c r="I59" s="532">
        <f t="shared" si="17"/>
        <v>0</v>
      </c>
      <c r="J59" s="532">
        <f t="shared" si="17"/>
        <v>0</v>
      </c>
      <c r="K59" s="532">
        <f t="shared" si="17"/>
        <v>0</v>
      </c>
      <c r="L59" s="532">
        <f t="shared" si="17"/>
        <v>0</v>
      </c>
      <c r="M59" s="532">
        <f t="shared" si="17"/>
        <v>0</v>
      </c>
      <c r="N59" s="532">
        <f t="shared" si="17"/>
        <v>0</v>
      </c>
      <c r="O59" s="532">
        <f t="shared" si="17"/>
        <v>0</v>
      </c>
      <c r="P59" s="532">
        <f t="shared" si="17"/>
        <v>0</v>
      </c>
    </row>
    <row r="60" spans="1:16" x14ac:dyDescent="0.2">
      <c r="A60" s="505"/>
      <c r="B60" s="503"/>
      <c r="C60" s="503"/>
      <c r="D60" s="503"/>
      <c r="E60" s="503"/>
      <c r="F60" s="503"/>
      <c r="G60" s="503"/>
      <c r="H60" s="503"/>
      <c r="I60" s="503"/>
      <c r="J60" s="503"/>
      <c r="K60" s="503"/>
      <c r="L60" s="503"/>
      <c r="M60" s="503"/>
      <c r="N60" s="503"/>
      <c r="O60" s="503"/>
      <c r="P60" s="503"/>
    </row>
    <row r="61" spans="1:16" x14ac:dyDescent="0.2">
      <c r="A61" s="505"/>
      <c r="B61" s="503"/>
      <c r="C61" s="503"/>
      <c r="D61" s="503"/>
      <c r="E61" s="503"/>
      <c r="F61" s="503"/>
      <c r="G61" s="503"/>
      <c r="H61" s="503"/>
      <c r="I61" s="503"/>
      <c r="J61" s="503"/>
      <c r="K61" s="503"/>
      <c r="L61" s="503"/>
      <c r="M61" s="503"/>
      <c r="N61" s="503"/>
      <c r="O61" s="503"/>
      <c r="P61" s="503"/>
    </row>
    <row r="62" spans="1:16" x14ac:dyDescent="0.2">
      <c r="A62" s="522" t="s">
        <v>40</v>
      </c>
      <c r="B62" s="518"/>
      <c r="C62" s="518"/>
      <c r="D62" s="518"/>
      <c r="E62" s="518"/>
      <c r="F62" s="518"/>
      <c r="G62" s="518"/>
      <c r="H62" s="518"/>
      <c r="I62" s="518"/>
      <c r="J62" s="518"/>
      <c r="K62" s="518"/>
      <c r="L62" s="518"/>
      <c r="M62" s="518"/>
      <c r="N62" s="518"/>
      <c r="O62" s="518"/>
      <c r="P62" s="518"/>
    </row>
    <row r="63" spans="1:16" ht="156" customHeight="1" x14ac:dyDescent="0.2">
      <c r="A63" s="594" t="s">
        <v>336</v>
      </c>
      <c r="B63" s="594"/>
      <c r="N63" s="503"/>
      <c r="O63" s="503"/>
      <c r="P63" s="503"/>
    </row>
    <row r="64" spans="1:16" s="504" customFormat="1" ht="18" customHeight="1" x14ac:dyDescent="0.2">
      <c r="A64" s="523"/>
      <c r="B64" s="503"/>
      <c r="C64" s="503"/>
      <c r="D64" s="503"/>
      <c r="E64" s="503"/>
      <c r="F64" s="503"/>
      <c r="G64" s="503"/>
      <c r="H64" s="503"/>
      <c r="I64" s="503"/>
      <c r="J64" s="503"/>
      <c r="K64" s="503"/>
      <c r="L64" s="503"/>
      <c r="M64" s="503"/>
      <c r="N64" s="503"/>
      <c r="O64" s="503"/>
      <c r="P64" s="503"/>
    </row>
    <row r="65" spans="1:16" x14ac:dyDescent="0.2">
      <c r="B65" s="503"/>
      <c r="C65" s="503"/>
      <c r="D65" s="503"/>
      <c r="E65" s="503"/>
      <c r="F65" s="503"/>
      <c r="G65" s="503"/>
      <c r="H65" s="503"/>
      <c r="I65" s="503"/>
      <c r="J65" s="503"/>
      <c r="K65" s="503"/>
      <c r="L65" s="503"/>
      <c r="M65" s="503"/>
      <c r="N65" s="503"/>
      <c r="O65" s="503"/>
      <c r="P65" s="503"/>
    </row>
    <row r="66" spans="1:16" x14ac:dyDescent="0.2">
      <c r="A66" s="524"/>
      <c r="B66" s="503"/>
      <c r="C66" s="503"/>
      <c r="D66" s="503"/>
      <c r="E66" s="503"/>
      <c r="F66" s="503"/>
      <c r="G66" s="503"/>
      <c r="H66" s="503"/>
      <c r="I66" s="503"/>
      <c r="J66" s="503"/>
      <c r="K66" s="503"/>
      <c r="L66" s="503"/>
      <c r="M66" s="503"/>
      <c r="N66" s="503"/>
      <c r="O66" s="503"/>
      <c r="P66" s="503"/>
    </row>
    <row r="67" spans="1:16" x14ac:dyDescent="0.2">
      <c r="B67" s="525"/>
      <c r="C67" s="525"/>
      <c r="D67" s="523"/>
      <c r="E67" s="523"/>
      <c r="F67" s="523"/>
      <c r="G67" s="523"/>
      <c r="H67" s="523"/>
      <c r="I67" s="523"/>
      <c r="J67" s="523"/>
      <c r="K67" s="523"/>
      <c r="L67" s="523"/>
      <c r="M67" s="523"/>
      <c r="N67" s="523"/>
    </row>
    <row r="68" spans="1:16" x14ac:dyDescent="0.2">
      <c r="A68" s="526"/>
      <c r="B68" s="525"/>
      <c r="C68" s="525"/>
      <c r="D68" s="523"/>
      <c r="E68" s="523"/>
      <c r="F68" s="523"/>
      <c r="G68" s="523"/>
      <c r="H68" s="523"/>
      <c r="I68" s="523"/>
      <c r="J68" s="523"/>
      <c r="K68" s="523"/>
      <c r="L68" s="523"/>
      <c r="M68" s="523"/>
      <c r="N68" s="523"/>
    </row>
    <row r="69" spans="1:16" x14ac:dyDescent="0.2">
      <c r="B69" s="523"/>
      <c r="C69" s="523"/>
      <c r="D69" s="523"/>
      <c r="E69" s="523"/>
      <c r="F69" s="523"/>
      <c r="G69" s="523"/>
      <c r="H69" s="523"/>
      <c r="I69" s="523"/>
      <c r="J69" s="523"/>
      <c r="K69" s="523"/>
      <c r="L69" s="523"/>
      <c r="M69" s="523"/>
      <c r="N69" s="523"/>
    </row>
    <row r="70" spans="1:16" x14ac:dyDescent="0.2">
      <c r="D70" s="527"/>
      <c r="E70" s="528"/>
      <c r="F70" s="503"/>
    </row>
    <row r="71" spans="1:16" x14ac:dyDescent="0.2">
      <c r="D71" s="527"/>
      <c r="E71" s="528"/>
      <c r="F71" s="503"/>
    </row>
    <row r="72" spans="1:16" x14ac:dyDescent="0.2">
      <c r="E72" s="528"/>
    </row>
    <row r="73" spans="1:16" x14ac:dyDescent="0.2">
      <c r="D73" s="503"/>
      <c r="E73" s="528"/>
      <c r="F73" s="503"/>
    </row>
    <row r="74" spans="1:16" x14ac:dyDescent="0.2">
      <c r="D74" s="503"/>
      <c r="E74" s="528"/>
      <c r="F74" s="503"/>
    </row>
    <row r="75" spans="1:16" x14ac:dyDescent="0.2">
      <c r="D75" s="503"/>
      <c r="E75" s="528"/>
      <c r="F75" s="503"/>
    </row>
    <row r="76" spans="1:16" x14ac:dyDescent="0.2">
      <c r="D76" s="503"/>
      <c r="E76" s="528"/>
      <c r="F76" s="503"/>
    </row>
    <row r="77" spans="1:16" x14ac:dyDescent="0.2">
      <c r="D77" s="503"/>
      <c r="E77" s="528"/>
      <c r="F77" s="503"/>
    </row>
    <row r="78" spans="1:16" x14ac:dyDescent="0.2">
      <c r="E78" s="529"/>
      <c r="F78" s="503"/>
    </row>
  </sheetData>
  <mergeCells count="5">
    <mergeCell ref="N2:N3"/>
    <mergeCell ref="P2:P3"/>
    <mergeCell ref="A63:B63"/>
    <mergeCell ref="B2:M2"/>
    <mergeCell ref="O2:O3"/>
  </mergeCells>
  <pageMargins left="0.25" right="0.25" top="0.75" bottom="0.75" header="0.3" footer="0.3"/>
  <pageSetup orientation="landscape"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W49"/>
  <sheetViews>
    <sheetView showGridLines="0" zoomScale="80" zoomScaleNormal="80" zoomScaleSheetLayoutView="75" workbookViewId="0"/>
  </sheetViews>
  <sheetFormatPr defaultRowHeight="12.75" x14ac:dyDescent="0.2"/>
  <cols>
    <col min="1" max="1" width="31.5" style="2" customWidth="1"/>
    <col min="2" max="13" width="12.5" style="2" customWidth="1"/>
    <col min="14" max="14" width="17.1640625" style="101" customWidth="1"/>
    <col min="15" max="15" width="61.1640625" style="2" customWidth="1"/>
    <col min="16" max="16" width="17.5" style="2" bestFit="1" customWidth="1"/>
    <col min="17" max="17" width="12.33203125" style="2" customWidth="1"/>
    <col min="18" max="18" width="11.5" style="2" bestFit="1" customWidth="1"/>
    <col min="19" max="19" width="13" style="2" customWidth="1"/>
    <col min="20" max="20" width="11.5" style="2" bestFit="1" customWidth="1"/>
    <col min="21" max="21" width="12.6640625" style="2" customWidth="1"/>
    <col min="22" max="22" width="14.1640625" style="2" bestFit="1" customWidth="1"/>
    <col min="23" max="23" width="14.1640625" style="2" customWidth="1"/>
    <col min="24" max="24" width="11.1640625" style="2" bestFit="1" customWidth="1"/>
    <col min="25" max="25" width="13" style="2" customWidth="1"/>
    <col min="26" max="26" width="13.6640625" style="2" bestFit="1" customWidth="1"/>
    <col min="27" max="27" width="13.6640625" style="2" customWidth="1"/>
    <col min="28" max="16384" width="9.33203125" style="2"/>
  </cols>
  <sheetData>
    <row r="1" spans="1:16" x14ac:dyDescent="0.2">
      <c r="A1" s="3" t="s">
        <v>43</v>
      </c>
    </row>
    <row r="4" spans="1:16" ht="12.75" customHeight="1" x14ac:dyDescent="0.2">
      <c r="A4" s="5"/>
      <c r="B4" s="568" t="s">
        <v>44</v>
      </c>
      <c r="C4" s="568"/>
      <c r="D4" s="568"/>
      <c r="E4" s="568"/>
      <c r="F4" s="568"/>
      <c r="G4" s="568"/>
      <c r="H4" s="568"/>
      <c r="I4" s="568"/>
      <c r="J4" s="568"/>
      <c r="K4" s="568"/>
      <c r="L4" s="568"/>
      <c r="M4" s="568"/>
      <c r="N4" s="569" t="s">
        <v>340</v>
      </c>
      <c r="O4" s="75"/>
    </row>
    <row r="5" spans="1:16" ht="40.5" customHeight="1" x14ac:dyDescent="0.2">
      <c r="A5" s="102" t="s">
        <v>45</v>
      </c>
      <c r="B5" s="103" t="s">
        <v>2</v>
      </c>
      <c r="C5" s="104" t="s">
        <v>3</v>
      </c>
      <c r="D5" s="104" t="s">
        <v>4</v>
      </c>
      <c r="E5" s="104" t="s">
        <v>5</v>
      </c>
      <c r="F5" s="104" t="s">
        <v>6</v>
      </c>
      <c r="G5" s="104" t="s">
        <v>7</v>
      </c>
      <c r="H5" s="104" t="s">
        <v>33</v>
      </c>
      <c r="I5" s="104" t="s">
        <v>46</v>
      </c>
      <c r="J5" s="104" t="s">
        <v>47</v>
      </c>
      <c r="K5" s="104" t="s">
        <v>36</v>
      </c>
      <c r="L5" s="104" t="s">
        <v>48</v>
      </c>
      <c r="M5" s="105" t="s">
        <v>38</v>
      </c>
      <c r="N5" s="570"/>
      <c r="O5" s="106" t="s">
        <v>49</v>
      </c>
    </row>
    <row r="6" spans="1:16" x14ac:dyDescent="0.2">
      <c r="A6" s="107" t="s">
        <v>50</v>
      </c>
      <c r="B6" s="108">
        <v>790</v>
      </c>
      <c r="C6" s="109">
        <v>790</v>
      </c>
      <c r="D6" s="109">
        <v>790</v>
      </c>
      <c r="E6" s="109">
        <v>790</v>
      </c>
      <c r="F6" s="109">
        <v>790</v>
      </c>
      <c r="G6" s="109">
        <v>790</v>
      </c>
      <c r="H6" s="109">
        <v>790</v>
      </c>
      <c r="I6" s="109">
        <v>790</v>
      </c>
      <c r="J6" s="109">
        <v>790</v>
      </c>
      <c r="K6" s="109">
        <v>790</v>
      </c>
      <c r="L6" s="109">
        <v>790</v>
      </c>
      <c r="M6" s="109">
        <v>790</v>
      </c>
      <c r="N6" s="110">
        <v>11478</v>
      </c>
      <c r="O6" s="111" t="s">
        <v>51</v>
      </c>
    </row>
    <row r="7" spans="1:16" x14ac:dyDescent="0.2">
      <c r="A7" s="112" t="s">
        <v>22</v>
      </c>
      <c r="B7" s="113">
        <v>2.16</v>
      </c>
      <c r="C7" s="114">
        <v>2.16</v>
      </c>
      <c r="D7" s="114">
        <v>2.16</v>
      </c>
      <c r="E7" s="114">
        <v>2.16</v>
      </c>
      <c r="F7" s="114">
        <v>2.16</v>
      </c>
      <c r="G7" s="114">
        <v>2.16</v>
      </c>
      <c r="H7" s="114">
        <v>2.16</v>
      </c>
      <c r="I7" s="114">
        <v>2.16</v>
      </c>
      <c r="J7" s="114">
        <v>2.16</v>
      </c>
      <c r="K7" s="114">
        <v>2.16</v>
      </c>
      <c r="L7" s="114">
        <v>2.16</v>
      </c>
      <c r="M7" s="114">
        <v>2.16</v>
      </c>
      <c r="N7" s="115">
        <v>2121195</v>
      </c>
      <c r="O7" s="116" t="s">
        <v>52</v>
      </c>
    </row>
    <row r="8" spans="1:16" x14ac:dyDescent="0.2">
      <c r="A8" s="107" t="s">
        <v>53</v>
      </c>
      <c r="B8" s="108">
        <f>0.754*7</f>
        <v>5.2780000000000005</v>
      </c>
      <c r="C8" s="109">
        <f t="shared" ref="C8:M8" si="0">0.754*7</f>
        <v>5.2780000000000005</v>
      </c>
      <c r="D8" s="109">
        <f t="shared" si="0"/>
        <v>5.2780000000000005</v>
      </c>
      <c r="E8" s="109">
        <f t="shared" si="0"/>
        <v>5.2780000000000005</v>
      </c>
      <c r="F8" s="109">
        <f t="shared" si="0"/>
        <v>5.2780000000000005</v>
      </c>
      <c r="G8" s="109">
        <f t="shared" si="0"/>
        <v>5.2780000000000005</v>
      </c>
      <c r="H8" s="109">
        <f t="shared" si="0"/>
        <v>5.2780000000000005</v>
      </c>
      <c r="I8" s="109">
        <f t="shared" si="0"/>
        <v>5.2780000000000005</v>
      </c>
      <c r="J8" s="109">
        <f t="shared" si="0"/>
        <v>5.2780000000000005</v>
      </c>
      <c r="K8" s="109">
        <f t="shared" si="0"/>
        <v>5.2780000000000005</v>
      </c>
      <c r="L8" s="109">
        <f t="shared" si="0"/>
        <v>5.2780000000000005</v>
      </c>
      <c r="M8" s="109">
        <f t="shared" si="0"/>
        <v>5.2780000000000005</v>
      </c>
      <c r="N8" s="117">
        <v>466866</v>
      </c>
      <c r="O8" s="111" t="s">
        <v>54</v>
      </c>
    </row>
    <row r="9" spans="1:16" x14ac:dyDescent="0.2">
      <c r="A9" s="112" t="s">
        <v>17</v>
      </c>
      <c r="B9" s="113">
        <v>1517</v>
      </c>
      <c r="C9" s="114">
        <v>1517</v>
      </c>
      <c r="D9" s="114">
        <v>1517</v>
      </c>
      <c r="E9" s="114">
        <v>1517</v>
      </c>
      <c r="F9" s="114">
        <v>1517</v>
      </c>
      <c r="G9" s="114">
        <v>1517</v>
      </c>
      <c r="H9" s="114">
        <v>1517</v>
      </c>
      <c r="I9" s="114">
        <v>1517</v>
      </c>
      <c r="J9" s="114">
        <v>1517</v>
      </c>
      <c r="K9" s="114">
        <v>1517</v>
      </c>
      <c r="L9" s="114">
        <v>1517</v>
      </c>
      <c r="M9" s="114">
        <v>1517</v>
      </c>
      <c r="N9" s="118" t="s">
        <v>18</v>
      </c>
      <c r="O9" s="119" t="s">
        <v>55</v>
      </c>
    </row>
    <row r="10" spans="1:16" x14ac:dyDescent="0.2">
      <c r="A10" s="107" t="s">
        <v>19</v>
      </c>
      <c r="B10" s="108">
        <v>34.865939888690981</v>
      </c>
      <c r="C10" s="109">
        <v>34.865939888690981</v>
      </c>
      <c r="D10" s="109">
        <v>34.865939888690981</v>
      </c>
      <c r="E10" s="109">
        <v>34.865939888690981</v>
      </c>
      <c r="F10" s="109">
        <v>34.865939888690981</v>
      </c>
      <c r="G10" s="109">
        <v>34.865939888690981</v>
      </c>
      <c r="H10" s="109">
        <v>34.865939888690981</v>
      </c>
      <c r="I10" s="109">
        <v>34.865939888690981</v>
      </c>
      <c r="J10" s="109">
        <v>34.865939888690981</v>
      </c>
      <c r="K10" s="109">
        <v>34.865939888690981</v>
      </c>
      <c r="L10" s="109">
        <v>34.865939888690981</v>
      </c>
      <c r="M10" s="109">
        <v>34.865939888690981</v>
      </c>
      <c r="N10" s="117">
        <v>7555</v>
      </c>
      <c r="O10" s="111" t="s">
        <v>56</v>
      </c>
    </row>
    <row r="11" spans="1:16" s="120" customFormat="1" x14ac:dyDescent="0.2">
      <c r="A11" s="112" t="s">
        <v>57</v>
      </c>
      <c r="B11" s="113">
        <v>11.631450000000001</v>
      </c>
      <c r="C11" s="114">
        <v>11.631450000000001</v>
      </c>
      <c r="D11" s="114">
        <v>11.631450000000001</v>
      </c>
      <c r="E11" s="114">
        <v>11.631450000000001</v>
      </c>
      <c r="F11" s="114">
        <v>11.631450000000001</v>
      </c>
      <c r="G11" s="114">
        <v>11.631450000000001</v>
      </c>
      <c r="H11" s="114">
        <v>11.631450000000001</v>
      </c>
      <c r="I11" s="114">
        <v>11.631450000000001</v>
      </c>
      <c r="J11" s="114">
        <v>11.631450000000001</v>
      </c>
      <c r="K11" s="114">
        <v>11.631450000000001</v>
      </c>
      <c r="L11" s="114">
        <v>11.631450000000001</v>
      </c>
      <c r="M11" s="114">
        <v>11.631450000000001</v>
      </c>
      <c r="N11" s="115">
        <v>10478</v>
      </c>
      <c r="O11" s="116" t="s">
        <v>58</v>
      </c>
    </row>
    <row r="12" spans="1:16" x14ac:dyDescent="0.2">
      <c r="A12" s="107" t="s">
        <v>59</v>
      </c>
      <c r="B12" s="121">
        <v>57.4</v>
      </c>
      <c r="C12" s="122">
        <v>57.4</v>
      </c>
      <c r="D12" s="122">
        <v>57.4</v>
      </c>
      <c r="E12" s="122">
        <v>57.4</v>
      </c>
      <c r="F12" s="122">
        <v>57.4</v>
      </c>
      <c r="G12" s="122">
        <v>57.4</v>
      </c>
      <c r="H12" s="122">
        <v>57.4</v>
      </c>
      <c r="I12" s="122">
        <v>57.4</v>
      </c>
      <c r="J12" s="122">
        <v>57.4</v>
      </c>
      <c r="K12" s="122">
        <v>57.4</v>
      </c>
      <c r="L12" s="122">
        <v>57.4</v>
      </c>
      <c r="M12" s="122">
        <v>57.4</v>
      </c>
      <c r="N12" s="117">
        <v>12680</v>
      </c>
      <c r="O12" s="111" t="s">
        <v>58</v>
      </c>
      <c r="P12" s="120"/>
    </row>
    <row r="13" spans="1:16" x14ac:dyDescent="0.2">
      <c r="A13" s="112" t="s">
        <v>60</v>
      </c>
      <c r="B13" s="113">
        <v>46.994099999999996</v>
      </c>
      <c r="C13" s="114">
        <v>46.994099999999996</v>
      </c>
      <c r="D13" s="114">
        <v>46.994099999999996</v>
      </c>
      <c r="E13" s="114">
        <v>46.994099999999996</v>
      </c>
      <c r="F13" s="114">
        <v>46.994099999999996</v>
      </c>
      <c r="G13" s="114">
        <v>46.994099999999996</v>
      </c>
      <c r="H13" s="114">
        <v>46.994099999999996</v>
      </c>
      <c r="I13" s="114">
        <v>46.994099999999996</v>
      </c>
      <c r="J13" s="114">
        <v>46.994099999999996</v>
      </c>
      <c r="K13" s="114">
        <v>46.994099999999996</v>
      </c>
      <c r="L13" s="114">
        <v>46.994099999999996</v>
      </c>
      <c r="M13" s="114">
        <v>46.994099999999996</v>
      </c>
      <c r="N13" s="115">
        <v>634097</v>
      </c>
      <c r="O13" s="116" t="s">
        <v>61</v>
      </c>
    </row>
    <row r="14" spans="1:16" x14ac:dyDescent="0.2">
      <c r="A14" s="107" t="s">
        <v>62</v>
      </c>
      <c r="B14" s="108">
        <v>29.741800000000005</v>
      </c>
      <c r="C14" s="109">
        <v>29.741800000000005</v>
      </c>
      <c r="D14" s="109">
        <v>29.741800000000005</v>
      </c>
      <c r="E14" s="109">
        <v>29.741800000000005</v>
      </c>
      <c r="F14" s="109">
        <v>29.741800000000005</v>
      </c>
      <c r="G14" s="109">
        <v>29.741800000000005</v>
      </c>
      <c r="H14" s="109">
        <v>29.741800000000005</v>
      </c>
      <c r="I14" s="109">
        <v>29.741800000000005</v>
      </c>
      <c r="J14" s="109">
        <v>29.741800000000005</v>
      </c>
      <c r="K14" s="109">
        <v>29.741800000000005</v>
      </c>
      <c r="L14" s="109">
        <v>29.741800000000005</v>
      </c>
      <c r="M14" s="109">
        <v>29.741800000000005</v>
      </c>
      <c r="N14" s="117">
        <v>634097</v>
      </c>
      <c r="O14" s="111" t="s">
        <v>61</v>
      </c>
    </row>
    <row r="15" spans="1:16" x14ac:dyDescent="0.2">
      <c r="A15" s="112" t="s">
        <v>63</v>
      </c>
      <c r="B15" s="113">
        <v>91.935450000000017</v>
      </c>
      <c r="C15" s="114">
        <v>91.935450000000017</v>
      </c>
      <c r="D15" s="114">
        <v>91.935450000000017</v>
      </c>
      <c r="E15" s="114">
        <v>91.935450000000017</v>
      </c>
      <c r="F15" s="114">
        <v>91.935450000000017</v>
      </c>
      <c r="G15" s="114">
        <v>91.935450000000017</v>
      </c>
      <c r="H15" s="114">
        <v>91.935450000000017</v>
      </c>
      <c r="I15" s="114">
        <v>91.935450000000017</v>
      </c>
      <c r="J15" s="114">
        <v>91.935450000000017</v>
      </c>
      <c r="K15" s="114">
        <v>91.935450000000017</v>
      </c>
      <c r="L15" s="114">
        <v>91.935450000000017</v>
      </c>
      <c r="M15" s="114">
        <v>91.935450000000017</v>
      </c>
      <c r="N15" s="115">
        <v>634097</v>
      </c>
      <c r="O15" s="116" t="s">
        <v>61</v>
      </c>
    </row>
    <row r="16" spans="1:16" x14ac:dyDescent="0.2">
      <c r="A16" s="107" t="s">
        <v>64</v>
      </c>
      <c r="B16" s="108">
        <v>63.168099999999995</v>
      </c>
      <c r="C16" s="109">
        <v>63.168099999999995</v>
      </c>
      <c r="D16" s="109">
        <v>63.168099999999995</v>
      </c>
      <c r="E16" s="109">
        <v>63.168099999999995</v>
      </c>
      <c r="F16" s="109">
        <v>63.168099999999995</v>
      </c>
      <c r="G16" s="109">
        <v>63.168099999999995</v>
      </c>
      <c r="H16" s="109">
        <v>63.168099999999995</v>
      </c>
      <c r="I16" s="109">
        <v>63.168099999999995</v>
      </c>
      <c r="J16" s="109">
        <v>63.168099999999995</v>
      </c>
      <c r="K16" s="109">
        <v>63.168099999999995</v>
      </c>
      <c r="L16" s="109">
        <v>63.168099999999995</v>
      </c>
      <c r="M16" s="109">
        <v>63.168099999999995</v>
      </c>
      <c r="N16" s="117">
        <v>634097</v>
      </c>
      <c r="O16" s="111" t="s">
        <v>61</v>
      </c>
    </row>
    <row r="17" spans="1:23" x14ac:dyDescent="0.2">
      <c r="A17" s="112" t="s">
        <v>28</v>
      </c>
      <c r="B17" s="113">
        <v>0</v>
      </c>
      <c r="C17" s="114">
        <v>0</v>
      </c>
      <c r="D17" s="114">
        <v>0</v>
      </c>
      <c r="E17" s="114">
        <v>154.30280000000002</v>
      </c>
      <c r="F17" s="114">
        <v>154.3032</v>
      </c>
      <c r="G17" s="114">
        <v>0</v>
      </c>
      <c r="H17" s="114">
        <v>38.521000000000001</v>
      </c>
      <c r="I17" s="114">
        <v>44.850679999999969</v>
      </c>
      <c r="J17" s="114">
        <v>159.69925999999998</v>
      </c>
      <c r="K17" s="114">
        <v>161.01520000000011</v>
      </c>
      <c r="L17" s="114">
        <v>148.13810000000004</v>
      </c>
      <c r="M17" s="114">
        <v>0</v>
      </c>
      <c r="N17" s="115">
        <v>2921</v>
      </c>
      <c r="O17" s="116" t="s">
        <v>65</v>
      </c>
      <c r="R17" s="120"/>
    </row>
    <row r="18" spans="1:23" ht="25.5" customHeight="1" x14ac:dyDescent="0.2">
      <c r="A18" s="123" t="s">
        <v>66</v>
      </c>
      <c r="B18" s="124" t="s">
        <v>18</v>
      </c>
      <c r="C18" s="125" t="s">
        <v>18</v>
      </c>
      <c r="D18" s="125" t="s">
        <v>18</v>
      </c>
      <c r="E18" s="125" t="s">
        <v>18</v>
      </c>
      <c r="F18" s="125" t="s">
        <v>18</v>
      </c>
      <c r="G18" s="125" t="s">
        <v>18</v>
      </c>
      <c r="H18" s="125" t="s">
        <v>18</v>
      </c>
      <c r="I18" s="125" t="s">
        <v>18</v>
      </c>
      <c r="J18" s="125" t="s">
        <v>18</v>
      </c>
      <c r="K18" s="125" t="s">
        <v>18</v>
      </c>
      <c r="L18" s="125" t="s">
        <v>18</v>
      </c>
      <c r="M18" s="125" t="s">
        <v>18</v>
      </c>
      <c r="N18" s="126">
        <v>3376620</v>
      </c>
      <c r="O18" s="127" t="s">
        <v>67</v>
      </c>
      <c r="R18" s="120"/>
    </row>
    <row r="19" spans="1:23" x14ac:dyDescent="0.2">
      <c r="A19" s="112" t="s">
        <v>30</v>
      </c>
      <c r="B19" s="128" t="s">
        <v>18</v>
      </c>
      <c r="C19" s="129" t="s">
        <v>18</v>
      </c>
      <c r="D19" s="129" t="s">
        <v>18</v>
      </c>
      <c r="E19" s="129" t="s">
        <v>18</v>
      </c>
      <c r="F19" s="129" t="s">
        <v>18</v>
      </c>
      <c r="G19" s="129" t="s">
        <v>18</v>
      </c>
      <c r="H19" s="129" t="s">
        <v>18</v>
      </c>
      <c r="I19" s="129" t="s">
        <v>18</v>
      </c>
      <c r="J19" s="129" t="s">
        <v>18</v>
      </c>
      <c r="K19" s="129" t="s">
        <v>18</v>
      </c>
      <c r="L19" s="129" t="s">
        <v>18</v>
      </c>
      <c r="M19" s="129" t="s">
        <v>18</v>
      </c>
      <c r="N19" s="115">
        <v>21310</v>
      </c>
      <c r="O19" s="116" t="s">
        <v>68</v>
      </c>
    </row>
    <row r="21" spans="1:23" x14ac:dyDescent="0.2">
      <c r="A21" s="89" t="s">
        <v>40</v>
      </c>
    </row>
    <row r="22" spans="1:23" ht="41.25" customHeight="1" x14ac:dyDescent="0.2">
      <c r="A22" s="571" t="s">
        <v>69</v>
      </c>
      <c r="B22" s="571"/>
      <c r="C22" s="571"/>
      <c r="D22" s="571"/>
      <c r="E22" s="571"/>
      <c r="F22" s="571"/>
      <c r="G22" s="571"/>
      <c r="H22" s="571"/>
      <c r="I22" s="571"/>
      <c r="J22" s="571"/>
      <c r="K22" s="571"/>
      <c r="L22" s="571"/>
      <c r="M22" s="571"/>
      <c r="N22" s="571"/>
      <c r="O22" s="571"/>
    </row>
    <row r="23" spans="1:23" x14ac:dyDescent="0.2">
      <c r="A23" s="130"/>
      <c r="B23" s="130"/>
      <c r="C23" s="130"/>
      <c r="D23" s="130"/>
      <c r="E23" s="130"/>
      <c r="F23" s="130"/>
      <c r="G23" s="130"/>
      <c r="H23" s="130"/>
      <c r="I23" s="130"/>
      <c r="J23" s="130"/>
      <c r="K23" s="130"/>
      <c r="L23" s="130"/>
      <c r="M23" s="130"/>
      <c r="N23" s="131"/>
      <c r="O23" s="130"/>
    </row>
    <row r="24" spans="1:23" ht="25.5" customHeight="1" x14ac:dyDescent="0.2">
      <c r="A24" s="572" t="s">
        <v>70</v>
      </c>
      <c r="B24" s="572"/>
      <c r="C24" s="572"/>
      <c r="D24" s="572"/>
      <c r="E24" s="572"/>
      <c r="F24" s="572"/>
      <c r="G24" s="572"/>
      <c r="H24" s="572"/>
      <c r="I24" s="572"/>
      <c r="J24" s="572"/>
      <c r="K24" s="572"/>
      <c r="L24" s="572"/>
      <c r="M24" s="572"/>
      <c r="N24" s="572"/>
      <c r="O24" s="572"/>
    </row>
    <row r="26" spans="1:23" ht="12.75" customHeight="1" x14ac:dyDescent="0.2">
      <c r="A26" s="5"/>
      <c r="B26" s="568" t="s">
        <v>71</v>
      </c>
      <c r="C26" s="568"/>
      <c r="D26" s="568"/>
      <c r="E26" s="568"/>
      <c r="F26" s="568"/>
      <c r="G26" s="568"/>
      <c r="H26" s="568"/>
      <c r="I26" s="568"/>
      <c r="J26" s="568"/>
      <c r="K26" s="568"/>
      <c r="L26" s="568"/>
      <c r="M26" s="568"/>
      <c r="N26" s="569" t="s">
        <v>340</v>
      </c>
      <c r="O26" s="75"/>
    </row>
    <row r="27" spans="1:23" ht="40.5" customHeight="1" x14ac:dyDescent="0.2">
      <c r="A27" s="102" t="s">
        <v>45</v>
      </c>
      <c r="B27" s="103" t="s">
        <v>2</v>
      </c>
      <c r="C27" s="104" t="s">
        <v>3</v>
      </c>
      <c r="D27" s="104" t="s">
        <v>4</v>
      </c>
      <c r="E27" s="104" t="s">
        <v>5</v>
      </c>
      <c r="F27" s="104" t="s">
        <v>6</v>
      </c>
      <c r="G27" s="104" t="s">
        <v>7</v>
      </c>
      <c r="H27" s="104" t="s">
        <v>33</v>
      </c>
      <c r="I27" s="104" t="s">
        <v>46</v>
      </c>
      <c r="J27" s="104" t="s">
        <v>47</v>
      </c>
      <c r="K27" s="104" t="s">
        <v>36</v>
      </c>
      <c r="L27" s="104" t="s">
        <v>48</v>
      </c>
      <c r="M27" s="105" t="s">
        <v>38</v>
      </c>
      <c r="N27" s="570"/>
      <c r="O27" s="106" t="s">
        <v>49</v>
      </c>
      <c r="S27" s="2" t="s">
        <v>72</v>
      </c>
    </row>
    <row r="28" spans="1:23" x14ac:dyDescent="0.2">
      <c r="A28" s="132" t="s">
        <v>50</v>
      </c>
      <c r="B28" s="108">
        <v>774.56187999999997</v>
      </c>
      <c r="C28" s="109">
        <v>865.77949999999987</v>
      </c>
      <c r="D28" s="109">
        <v>829.75864000000001</v>
      </c>
      <c r="E28" s="109">
        <v>939.96591999999998</v>
      </c>
      <c r="F28" s="109">
        <v>925.94190000000003</v>
      </c>
      <c r="G28" s="109">
        <v>889.55017999999995</v>
      </c>
      <c r="H28" s="109">
        <v>882.38708000000008</v>
      </c>
      <c r="I28" s="109">
        <v>897.10655999999994</v>
      </c>
      <c r="J28" s="109">
        <v>900.80177999999978</v>
      </c>
      <c r="K28" s="109">
        <v>872.28634</v>
      </c>
      <c r="L28" s="109">
        <v>852.13629999999989</v>
      </c>
      <c r="M28" s="133">
        <v>721.90215999999998</v>
      </c>
      <c r="N28" s="110">
        <v>11478</v>
      </c>
      <c r="O28" s="134" t="s">
        <v>51</v>
      </c>
      <c r="R28" s="120"/>
    </row>
    <row r="29" spans="1:23" x14ac:dyDescent="0.2">
      <c r="A29" s="135" t="s">
        <v>22</v>
      </c>
      <c r="B29" s="113">
        <v>0</v>
      </c>
      <c r="C29" s="114">
        <v>0</v>
      </c>
      <c r="D29" s="114">
        <v>0</v>
      </c>
      <c r="E29" s="114">
        <v>0</v>
      </c>
      <c r="F29" s="114">
        <v>0</v>
      </c>
      <c r="G29" s="114">
        <v>1.4186931199999999</v>
      </c>
      <c r="H29" s="114">
        <v>1.6625532000000001</v>
      </c>
      <c r="I29" s="114">
        <v>1.5117842400000001</v>
      </c>
      <c r="J29" s="114">
        <v>1.5594315399999998</v>
      </c>
      <c r="K29" s="114">
        <v>0</v>
      </c>
      <c r="L29" s="114">
        <v>0</v>
      </c>
      <c r="M29" s="136">
        <v>0</v>
      </c>
      <c r="N29" s="115">
        <v>2121195</v>
      </c>
      <c r="O29" s="135" t="s">
        <v>52</v>
      </c>
      <c r="P29" s="137"/>
      <c r="Q29" s="120"/>
      <c r="R29" s="120"/>
      <c r="S29" s="120"/>
    </row>
    <row r="30" spans="1:23" x14ac:dyDescent="0.2">
      <c r="A30" s="132" t="s">
        <v>53</v>
      </c>
      <c r="B30" s="108">
        <v>0</v>
      </c>
      <c r="C30" s="109">
        <v>0</v>
      </c>
      <c r="D30" s="109">
        <v>0</v>
      </c>
      <c r="E30" s="109">
        <v>0</v>
      </c>
      <c r="F30" s="109">
        <v>0</v>
      </c>
      <c r="G30" s="109">
        <f>0.5*7</f>
        <v>3.5</v>
      </c>
      <c r="H30" s="109">
        <f>0.69*7</f>
        <v>4.83</v>
      </c>
      <c r="I30" s="109">
        <f>0.92*7</f>
        <v>6.44</v>
      </c>
      <c r="J30" s="109">
        <f>0.8*7</f>
        <v>5.6000000000000005</v>
      </c>
      <c r="K30" s="109">
        <v>0</v>
      </c>
      <c r="L30" s="109">
        <v>0</v>
      </c>
      <c r="M30" s="133">
        <v>0</v>
      </c>
      <c r="N30" s="117">
        <v>466866</v>
      </c>
      <c r="O30" s="134" t="s">
        <v>54</v>
      </c>
      <c r="W30" s="120"/>
    </row>
    <row r="31" spans="1:23" x14ac:dyDescent="0.2">
      <c r="A31" s="135" t="s">
        <v>17</v>
      </c>
      <c r="B31" s="113">
        <v>1596.86</v>
      </c>
      <c r="C31" s="114">
        <v>1599.36</v>
      </c>
      <c r="D31" s="114">
        <v>1601.12</v>
      </c>
      <c r="E31" s="114">
        <v>1555.39</v>
      </c>
      <c r="F31" s="114">
        <v>1609.84</v>
      </c>
      <c r="G31" s="114">
        <v>1524.28</v>
      </c>
      <c r="H31" s="114">
        <v>1510.61</v>
      </c>
      <c r="I31" s="114">
        <v>1532.09</v>
      </c>
      <c r="J31" s="114">
        <v>1469.18</v>
      </c>
      <c r="K31" s="114">
        <v>1450.55</v>
      </c>
      <c r="L31" s="114">
        <v>1498.27</v>
      </c>
      <c r="M31" s="136">
        <v>1348.11</v>
      </c>
      <c r="N31" s="118" t="s">
        <v>18</v>
      </c>
      <c r="O31" s="138" t="s">
        <v>55</v>
      </c>
      <c r="V31" s="120"/>
    </row>
    <row r="32" spans="1:23" x14ac:dyDescent="0.2">
      <c r="A32" s="132" t="s">
        <v>19</v>
      </c>
      <c r="B32" s="108">
        <v>19.349130263172629</v>
      </c>
      <c r="C32" s="109">
        <v>20.676172106624836</v>
      </c>
      <c r="D32" s="109">
        <v>23.975125381986974</v>
      </c>
      <c r="E32" s="109">
        <v>37.284142106288911</v>
      </c>
      <c r="F32" s="109">
        <v>42.342319140851728</v>
      </c>
      <c r="G32" s="109">
        <v>41.954128694443703</v>
      </c>
      <c r="H32" s="109">
        <v>42.088254375185976</v>
      </c>
      <c r="I32" s="109">
        <v>40.730448571528434</v>
      </c>
      <c r="J32" s="109">
        <v>37.507084221525432</v>
      </c>
      <c r="K32" s="109">
        <v>33.841120174895529</v>
      </c>
      <c r="L32" s="109">
        <v>26.37679825702363</v>
      </c>
      <c r="M32" s="133">
        <v>23.135396304205656</v>
      </c>
      <c r="N32" s="117">
        <v>7555</v>
      </c>
      <c r="O32" s="134" t="s">
        <v>56</v>
      </c>
    </row>
    <row r="33" spans="1:16" x14ac:dyDescent="0.2">
      <c r="A33" s="135" t="s">
        <v>57</v>
      </c>
      <c r="B33" s="113">
        <v>0</v>
      </c>
      <c r="C33" s="114">
        <v>0</v>
      </c>
      <c r="D33" s="114">
        <v>0</v>
      </c>
      <c r="E33" s="114">
        <v>0</v>
      </c>
      <c r="F33" s="114">
        <v>0</v>
      </c>
      <c r="G33" s="114">
        <v>10.451174999999992</v>
      </c>
      <c r="H33" s="114">
        <v>10.386075000000005</v>
      </c>
      <c r="I33" s="114">
        <v>10.35455000000001</v>
      </c>
      <c r="J33" s="114">
        <v>10.396950000000004</v>
      </c>
      <c r="K33" s="114">
        <v>0</v>
      </c>
      <c r="L33" s="114">
        <v>0</v>
      </c>
      <c r="M33" s="136">
        <v>0</v>
      </c>
      <c r="N33" s="115">
        <v>10478</v>
      </c>
      <c r="O33" s="135" t="s">
        <v>58</v>
      </c>
    </row>
    <row r="34" spans="1:16" x14ac:dyDescent="0.2">
      <c r="A34" s="132" t="s">
        <v>59</v>
      </c>
      <c r="B34" s="121">
        <v>38.573140751658073</v>
      </c>
      <c r="C34" s="122">
        <v>39.395834698436339</v>
      </c>
      <c r="D34" s="122">
        <v>39.430350332594237</v>
      </c>
      <c r="E34" s="109">
        <v>47.150401486988855</v>
      </c>
      <c r="F34" s="109">
        <v>48.750031555221639</v>
      </c>
      <c r="G34" s="109">
        <v>48.314698269375469</v>
      </c>
      <c r="H34" s="109">
        <v>49.515205377147126</v>
      </c>
      <c r="I34" s="109">
        <v>50.770539027982331</v>
      </c>
      <c r="J34" s="109">
        <v>50.72350294117647</v>
      </c>
      <c r="K34" s="109">
        <v>48.978141488577748</v>
      </c>
      <c r="L34" s="109">
        <v>42.037152643335816</v>
      </c>
      <c r="M34" s="133">
        <v>37.306195991091315</v>
      </c>
      <c r="N34" s="117">
        <v>12680</v>
      </c>
      <c r="O34" s="134" t="s">
        <v>58</v>
      </c>
    </row>
    <row r="35" spans="1:16" x14ac:dyDescent="0.2">
      <c r="A35" s="135" t="s">
        <v>60</v>
      </c>
      <c r="B35" s="113">
        <v>0</v>
      </c>
      <c r="C35" s="114">
        <v>0</v>
      </c>
      <c r="D35" s="114">
        <v>0</v>
      </c>
      <c r="E35" s="114">
        <v>0</v>
      </c>
      <c r="F35" s="114">
        <v>46.5418701171875</v>
      </c>
      <c r="G35" s="114">
        <v>46.5418701171875</v>
      </c>
      <c r="H35" s="114">
        <v>46.5418701171875</v>
      </c>
      <c r="I35" s="114">
        <v>46.5418701171875</v>
      </c>
      <c r="J35" s="114">
        <v>46.5418701171875</v>
      </c>
      <c r="K35" s="114">
        <v>46.5418701171875</v>
      </c>
      <c r="L35" s="114">
        <v>0</v>
      </c>
      <c r="M35" s="136">
        <v>0</v>
      </c>
      <c r="N35" s="115">
        <v>634097</v>
      </c>
      <c r="O35" s="135" t="s">
        <v>61</v>
      </c>
    </row>
    <row r="36" spans="1:16" x14ac:dyDescent="0.2">
      <c r="A36" s="132" t="s">
        <v>62</v>
      </c>
      <c r="B36" s="108">
        <v>0</v>
      </c>
      <c r="C36" s="109">
        <v>0</v>
      </c>
      <c r="D36" s="109">
        <v>0</v>
      </c>
      <c r="E36" s="109">
        <v>0</v>
      </c>
      <c r="F36" s="109">
        <v>46.450408935546875</v>
      </c>
      <c r="G36" s="109">
        <v>46.450408935546875</v>
      </c>
      <c r="H36" s="109">
        <v>46.450408935546875</v>
      </c>
      <c r="I36" s="109">
        <v>46.450408935546875</v>
      </c>
      <c r="J36" s="109">
        <v>46.450408935546875</v>
      </c>
      <c r="K36" s="109">
        <v>46.450408935546875</v>
      </c>
      <c r="L36" s="109">
        <v>0</v>
      </c>
      <c r="M36" s="133">
        <v>0</v>
      </c>
      <c r="N36" s="117">
        <v>634097</v>
      </c>
      <c r="O36" s="134" t="s">
        <v>61</v>
      </c>
    </row>
    <row r="37" spans="1:16" x14ac:dyDescent="0.2">
      <c r="A37" s="135" t="s">
        <v>63</v>
      </c>
      <c r="B37" s="113">
        <v>91.935449218749994</v>
      </c>
      <c r="C37" s="114">
        <v>91.935449218749994</v>
      </c>
      <c r="D37" s="114">
        <v>91.935449218749994</v>
      </c>
      <c r="E37" s="114">
        <v>91.935449218749994</v>
      </c>
      <c r="F37" s="114">
        <v>91.935449218749994</v>
      </c>
      <c r="G37" s="114">
        <v>91.935449218749994</v>
      </c>
      <c r="H37" s="114">
        <v>91.935449218749994</v>
      </c>
      <c r="I37" s="114">
        <v>91.935449218749994</v>
      </c>
      <c r="J37" s="114">
        <v>91.935449218749994</v>
      </c>
      <c r="K37" s="114">
        <v>91.935449218749994</v>
      </c>
      <c r="L37" s="114">
        <v>91.935449218749994</v>
      </c>
      <c r="M37" s="136">
        <v>91.935449218749994</v>
      </c>
      <c r="N37" s="115">
        <v>634097</v>
      </c>
      <c r="O37" s="135" t="s">
        <v>61</v>
      </c>
    </row>
    <row r="38" spans="1:16" x14ac:dyDescent="0.2">
      <c r="A38" s="132" t="s">
        <v>64</v>
      </c>
      <c r="B38" s="108">
        <v>63.168139648437503</v>
      </c>
      <c r="C38" s="109">
        <v>63.168139648437503</v>
      </c>
      <c r="D38" s="109">
        <v>63.168139648437503</v>
      </c>
      <c r="E38" s="109">
        <v>63.168139648437503</v>
      </c>
      <c r="F38" s="109">
        <v>63.168139648437503</v>
      </c>
      <c r="G38" s="109">
        <v>63.168139648437503</v>
      </c>
      <c r="H38" s="109">
        <v>63.168139648437503</v>
      </c>
      <c r="I38" s="109">
        <v>63.168139648437503</v>
      </c>
      <c r="J38" s="109">
        <v>63.168139648437503</v>
      </c>
      <c r="K38" s="109">
        <v>63.168139648437503</v>
      </c>
      <c r="L38" s="109">
        <v>63.168139648437503</v>
      </c>
      <c r="M38" s="133">
        <v>63.168139648437503</v>
      </c>
      <c r="N38" s="117">
        <v>634097</v>
      </c>
      <c r="O38" s="134" t="s">
        <v>61</v>
      </c>
    </row>
    <row r="39" spans="1:16" x14ac:dyDescent="0.2">
      <c r="A39" s="135" t="s">
        <v>28</v>
      </c>
      <c r="B39" s="113">
        <v>0</v>
      </c>
      <c r="C39" s="114">
        <v>0</v>
      </c>
      <c r="D39" s="114">
        <v>0</v>
      </c>
      <c r="E39" s="114">
        <v>0</v>
      </c>
      <c r="F39" s="114">
        <v>0</v>
      </c>
      <c r="G39" s="114">
        <v>0</v>
      </c>
      <c r="H39" s="114">
        <v>38.360209887624251</v>
      </c>
      <c r="I39" s="114">
        <v>113.88967494288806</v>
      </c>
      <c r="J39" s="114">
        <v>147.92685463213877</v>
      </c>
      <c r="K39" s="114">
        <v>94.379169148153665</v>
      </c>
      <c r="L39" s="114">
        <v>0</v>
      </c>
      <c r="M39" s="136">
        <v>0</v>
      </c>
      <c r="N39" s="115">
        <v>2921</v>
      </c>
      <c r="O39" s="135" t="s">
        <v>65</v>
      </c>
      <c r="P39" s="120"/>
    </row>
    <row r="40" spans="1:16" ht="25.5" x14ac:dyDescent="0.2">
      <c r="A40" s="139" t="s">
        <v>66</v>
      </c>
      <c r="B40" s="124" t="s">
        <v>18</v>
      </c>
      <c r="C40" s="125" t="s">
        <v>18</v>
      </c>
      <c r="D40" s="125" t="s">
        <v>18</v>
      </c>
      <c r="E40" s="125" t="s">
        <v>18</v>
      </c>
      <c r="F40" s="125" t="s">
        <v>18</v>
      </c>
      <c r="G40" s="125" t="s">
        <v>18</v>
      </c>
      <c r="H40" s="125" t="s">
        <v>18</v>
      </c>
      <c r="I40" s="125" t="s">
        <v>18</v>
      </c>
      <c r="J40" s="125" t="s">
        <v>18</v>
      </c>
      <c r="K40" s="125" t="s">
        <v>18</v>
      </c>
      <c r="L40" s="125" t="s">
        <v>18</v>
      </c>
      <c r="M40" s="140" t="s">
        <v>18</v>
      </c>
      <c r="N40" s="126">
        <v>3376620</v>
      </c>
      <c r="O40" s="141" t="s">
        <v>67</v>
      </c>
      <c r="P40" s="120"/>
    </row>
    <row r="41" spans="1:16" x14ac:dyDescent="0.2">
      <c r="A41" s="135" t="s">
        <v>30</v>
      </c>
      <c r="B41" s="128" t="s">
        <v>18</v>
      </c>
      <c r="C41" s="129" t="s">
        <v>18</v>
      </c>
      <c r="D41" s="129" t="s">
        <v>18</v>
      </c>
      <c r="E41" s="129" t="s">
        <v>18</v>
      </c>
      <c r="F41" s="129" t="s">
        <v>18</v>
      </c>
      <c r="G41" s="129" t="s">
        <v>18</v>
      </c>
      <c r="H41" s="129" t="s">
        <v>18</v>
      </c>
      <c r="I41" s="129" t="s">
        <v>18</v>
      </c>
      <c r="J41" s="129" t="s">
        <v>18</v>
      </c>
      <c r="K41" s="129" t="s">
        <v>18</v>
      </c>
      <c r="L41" s="129" t="s">
        <v>18</v>
      </c>
      <c r="M41" s="142" t="s">
        <v>18</v>
      </c>
      <c r="N41" s="115">
        <v>21310</v>
      </c>
      <c r="O41" s="135" t="s">
        <v>68</v>
      </c>
    </row>
    <row r="43" spans="1:16" x14ac:dyDescent="0.2">
      <c r="A43" s="566" t="s">
        <v>40</v>
      </c>
      <c r="B43" s="566"/>
      <c r="C43" s="566"/>
      <c r="D43" s="566"/>
      <c r="E43" s="566"/>
      <c r="F43" s="566"/>
      <c r="G43" s="566"/>
      <c r="H43" s="566"/>
      <c r="I43" s="566"/>
      <c r="J43" s="566"/>
      <c r="K43" s="566"/>
      <c r="L43" s="566"/>
      <c r="M43" s="566"/>
      <c r="N43" s="566"/>
      <c r="O43" s="566"/>
    </row>
    <row r="44" spans="1:16" ht="51.75" customHeight="1" x14ac:dyDescent="0.2">
      <c r="A44" s="567" t="s">
        <v>73</v>
      </c>
      <c r="B44" s="567"/>
      <c r="C44" s="567"/>
      <c r="D44" s="567"/>
      <c r="E44" s="567"/>
      <c r="F44" s="567"/>
      <c r="G44" s="567"/>
      <c r="H44" s="567"/>
      <c r="I44" s="567"/>
      <c r="J44" s="567"/>
      <c r="K44" s="567"/>
      <c r="L44" s="567"/>
      <c r="M44" s="567"/>
      <c r="N44" s="567"/>
      <c r="O44" s="567"/>
    </row>
    <row r="45" spans="1:16" x14ac:dyDescent="0.2">
      <c r="A45" s="89"/>
    </row>
    <row r="46" spans="1:16" x14ac:dyDescent="0.2">
      <c r="A46" s="143" t="s">
        <v>344</v>
      </c>
    </row>
    <row r="47" spans="1:16" x14ac:dyDescent="0.2">
      <c r="A47" s="2" t="s">
        <v>343</v>
      </c>
    </row>
    <row r="49" spans="1:1" x14ac:dyDescent="0.2">
      <c r="A49" s="144"/>
    </row>
  </sheetData>
  <customSheetViews>
    <customSheetView guid="{E8B3D8CC-BCDF-4785-836B-2A5CFEB31B52}" scale="90" showPageBreaks="1" showGridLines="0" fitToPage="1" printArea="1">
      <pageMargins left="0.17" right="0.17" top="0.64" bottom="0.44" header="0.17" footer="0.26"/>
      <printOptions horizontalCentered="1"/>
      <pageSetup scale="66" orientation="landscape" r:id="rId1"/>
      <headerFooter alignWithMargins="0">
        <oddHeader>&amp;C&amp;"-,Bold"Table I-1A
Average Load Impact kW / Customer
2012</oddHeader>
        <oddFooter>&amp;L&amp;"Calibri,Bold"&amp;F&amp;C&amp;"-,Bold"- PUBLIC -&amp;R&amp;"Calibri,Bold"&amp;D</oddFooter>
      </headerFooter>
    </customSheetView>
  </customSheetViews>
  <mergeCells count="8">
    <mergeCell ref="A43:O43"/>
    <mergeCell ref="A44:O44"/>
    <mergeCell ref="B4:M4"/>
    <mergeCell ref="N4:N5"/>
    <mergeCell ref="A22:O22"/>
    <mergeCell ref="A24:O24"/>
    <mergeCell ref="B26:M26"/>
    <mergeCell ref="N26:N27"/>
  </mergeCells>
  <printOptions horizontalCentered="1"/>
  <pageMargins left="0.17" right="0.17" top="0.64" bottom="0.44" header="0.17" footer="0.26"/>
  <pageSetup scale="66" orientation="landscape" r:id="rId2"/>
  <headerFooter alignWithMargins="0">
    <oddHeader>&amp;C&amp;"-,Bold"Table I-1A
Average Load Impact kW / Customer
2012</oddHeader>
    <oddFooter>&amp;L&amp;"Calibri,Bold"&amp;F&amp;C&amp;"-,Bold"- PUBLIC -&amp;R&amp;"Calibri,Bold"&amp;D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J271"/>
  <sheetViews>
    <sheetView zoomScale="80" zoomScaleNormal="80" zoomScaleSheetLayoutView="100" zoomScalePageLayoutView="86" workbookViewId="0">
      <selection activeCell="B2" sqref="B2:Z65"/>
    </sheetView>
  </sheetViews>
  <sheetFormatPr defaultRowHeight="12.75" x14ac:dyDescent="0.2"/>
  <cols>
    <col min="1" max="1" width="2.5" style="395" customWidth="1"/>
    <col min="2" max="2" width="40.6640625" style="405" customWidth="1"/>
    <col min="3" max="5" width="11" style="405" customWidth="1"/>
    <col min="6" max="6" width="11.33203125" style="405" customWidth="1"/>
    <col min="7" max="9" width="11" style="405" customWidth="1"/>
    <col min="10" max="10" width="11.33203125" style="405" customWidth="1"/>
    <col min="11" max="13" width="11" style="405" customWidth="1"/>
    <col min="14" max="14" width="11.33203125" style="405" customWidth="1"/>
    <col min="15" max="17" width="11" style="405" customWidth="1"/>
    <col min="18" max="18" width="11.33203125" style="405" customWidth="1"/>
    <col min="19" max="21" width="11" style="405" customWidth="1"/>
    <col min="22" max="22" width="11.33203125" style="405" customWidth="1"/>
    <col min="23" max="25" width="11" style="405" customWidth="1"/>
    <col min="26" max="26" width="12.5" style="405" customWidth="1"/>
    <col min="27" max="27" width="4.5" style="395" customWidth="1"/>
    <col min="28" max="36" width="9.33203125" style="395"/>
    <col min="37" max="115" width="9.33203125" style="405"/>
    <col min="116" max="116" width="10.6640625" style="405" customWidth="1"/>
    <col min="117" max="16384" width="9.33203125" style="405"/>
  </cols>
  <sheetData>
    <row r="1" spans="1:36" s="395" customFormat="1" ht="12" customHeight="1" x14ac:dyDescent="0.2"/>
    <row r="2" spans="1:36" s="396" customFormat="1" ht="21" customHeight="1" x14ac:dyDescent="0.25">
      <c r="B2" s="397" t="s">
        <v>74</v>
      </c>
    </row>
    <row r="3" spans="1:36" s="395" customFormat="1" ht="19.5" customHeight="1" x14ac:dyDescent="0.2"/>
    <row r="4" spans="1:36" s="400" customFormat="1" ht="20.25" customHeight="1" x14ac:dyDescent="0.15">
      <c r="A4" s="398"/>
      <c r="B4" s="399" t="s">
        <v>292</v>
      </c>
      <c r="C4" s="573" t="s">
        <v>2</v>
      </c>
      <c r="D4" s="573"/>
      <c r="E4" s="573"/>
      <c r="F4" s="573"/>
      <c r="G4" s="573" t="s">
        <v>3</v>
      </c>
      <c r="H4" s="573"/>
      <c r="I4" s="573"/>
      <c r="J4" s="573"/>
      <c r="K4" s="573" t="s">
        <v>4</v>
      </c>
      <c r="L4" s="573"/>
      <c r="M4" s="573"/>
      <c r="N4" s="573"/>
      <c r="O4" s="573" t="s">
        <v>5</v>
      </c>
      <c r="P4" s="573"/>
      <c r="Q4" s="573"/>
      <c r="R4" s="573"/>
      <c r="S4" s="573" t="s">
        <v>6</v>
      </c>
      <c r="T4" s="573"/>
      <c r="U4" s="573"/>
      <c r="V4" s="573"/>
      <c r="W4" s="573" t="s">
        <v>7</v>
      </c>
      <c r="X4" s="573"/>
      <c r="Y4" s="573"/>
      <c r="Z4" s="573"/>
      <c r="AA4" s="398"/>
      <c r="AB4" s="398"/>
      <c r="AC4" s="398"/>
      <c r="AD4" s="398"/>
      <c r="AE4" s="398"/>
      <c r="AF4" s="398"/>
      <c r="AG4" s="398"/>
      <c r="AH4" s="398"/>
      <c r="AI4" s="398"/>
      <c r="AJ4" s="398"/>
    </row>
    <row r="5" spans="1:36" ht="38.25" x14ac:dyDescent="0.2">
      <c r="B5" s="401" t="s">
        <v>76</v>
      </c>
      <c r="C5" s="402" t="s">
        <v>77</v>
      </c>
      <c r="D5" s="403" t="s">
        <v>78</v>
      </c>
      <c r="E5" s="403" t="s">
        <v>79</v>
      </c>
      <c r="F5" s="404" t="s">
        <v>80</v>
      </c>
      <c r="G5" s="402" t="s">
        <v>77</v>
      </c>
      <c r="H5" s="403" t="s">
        <v>78</v>
      </c>
      <c r="I5" s="403" t="s">
        <v>79</v>
      </c>
      <c r="J5" s="404" t="s">
        <v>80</v>
      </c>
      <c r="K5" s="402" t="s">
        <v>77</v>
      </c>
      <c r="L5" s="403" t="s">
        <v>78</v>
      </c>
      <c r="M5" s="403" t="s">
        <v>79</v>
      </c>
      <c r="N5" s="404" t="s">
        <v>80</v>
      </c>
      <c r="O5" s="402" t="s">
        <v>77</v>
      </c>
      <c r="P5" s="403" t="s">
        <v>78</v>
      </c>
      <c r="Q5" s="403" t="s">
        <v>79</v>
      </c>
      <c r="R5" s="404" t="s">
        <v>80</v>
      </c>
      <c r="S5" s="402" t="s">
        <v>77</v>
      </c>
      <c r="T5" s="403" t="s">
        <v>78</v>
      </c>
      <c r="U5" s="403" t="s">
        <v>79</v>
      </c>
      <c r="V5" s="404" t="s">
        <v>80</v>
      </c>
      <c r="W5" s="402" t="s">
        <v>77</v>
      </c>
      <c r="X5" s="403" t="s">
        <v>78</v>
      </c>
      <c r="Y5" s="403" t="s">
        <v>79</v>
      </c>
      <c r="Z5" s="404" t="s">
        <v>80</v>
      </c>
    </row>
    <row r="6" spans="1:36" x14ac:dyDescent="0.2">
      <c r="B6" s="406" t="s">
        <v>81</v>
      </c>
      <c r="C6" s="407"/>
      <c r="D6" s="156">
        <v>8.6506000000000007</v>
      </c>
      <c r="E6" s="156">
        <v>3.95E-2</v>
      </c>
      <c r="F6" s="157">
        <f t="shared" ref="F6:F11" si="0">SUM(C6:E6)</f>
        <v>8.690100000000001</v>
      </c>
      <c r="G6" s="408"/>
      <c r="H6" s="196">
        <v>8.6506000000000007</v>
      </c>
      <c r="I6" s="196">
        <v>3.95E-2</v>
      </c>
      <c r="J6" s="157">
        <f t="shared" ref="J6:J11" si="1">SUM(G6:I6)</f>
        <v>8.690100000000001</v>
      </c>
      <c r="K6" s="408"/>
      <c r="L6" s="156">
        <v>9.1066000000000003</v>
      </c>
      <c r="M6" s="156">
        <v>1.2596999999999998</v>
      </c>
      <c r="N6" s="409">
        <v>10.366300000000001</v>
      </c>
      <c r="O6" s="410"/>
      <c r="P6" s="156">
        <v>7.3750999999999998</v>
      </c>
      <c r="Q6" s="156">
        <v>1.2597</v>
      </c>
      <c r="R6" s="409">
        <v>8.6348000000000003</v>
      </c>
      <c r="S6" s="410"/>
      <c r="T6" s="156">
        <v>3.2782999999999989</v>
      </c>
      <c r="U6" s="156">
        <v>1.2597000000000003</v>
      </c>
      <c r="V6" s="409">
        <v>4.5379999999999994</v>
      </c>
      <c r="W6" s="410"/>
      <c r="X6" s="156">
        <v>3.251199999999999</v>
      </c>
      <c r="Y6" s="156">
        <v>1.2597</v>
      </c>
      <c r="Z6" s="409">
        <f t="shared" ref="Z6:Z11" si="2">SUM(X6:Y6)</f>
        <v>4.5108999999999995</v>
      </c>
    </row>
    <row r="7" spans="1:36" x14ac:dyDescent="0.2">
      <c r="B7" s="411" t="s">
        <v>82</v>
      </c>
      <c r="C7" s="412"/>
      <c r="D7" s="163">
        <v>7.5573999999999995</v>
      </c>
      <c r="E7" s="163">
        <v>0.16400000000000001</v>
      </c>
      <c r="F7" s="164">
        <f t="shared" si="0"/>
        <v>7.7213999999999992</v>
      </c>
      <c r="G7" s="413"/>
      <c r="H7" s="197">
        <v>7.5573999999999995</v>
      </c>
      <c r="I7" s="197">
        <v>0.16400000000000001</v>
      </c>
      <c r="J7" s="164">
        <f t="shared" si="1"/>
        <v>7.7213999999999992</v>
      </c>
      <c r="K7" s="413"/>
      <c r="L7" s="163">
        <v>10.388999999999999</v>
      </c>
      <c r="M7" s="163">
        <v>0.16400000000000001</v>
      </c>
      <c r="N7" s="414">
        <v>10.552999999999999</v>
      </c>
      <c r="O7" s="415"/>
      <c r="P7" s="163">
        <v>10.631500000000001</v>
      </c>
      <c r="Q7" s="163">
        <v>0.16400000000000001</v>
      </c>
      <c r="R7" s="414">
        <v>10.795500000000001</v>
      </c>
      <c r="S7" s="415"/>
      <c r="T7" s="163">
        <v>10.029500000000001</v>
      </c>
      <c r="U7" s="163">
        <v>0.16400000000000001</v>
      </c>
      <c r="V7" s="414">
        <v>10.1935</v>
      </c>
      <c r="W7" s="415"/>
      <c r="X7" s="163">
        <v>10.029500000000001</v>
      </c>
      <c r="Y7" s="163">
        <v>0.16400000000000001</v>
      </c>
      <c r="Z7" s="414">
        <f t="shared" si="2"/>
        <v>10.1935</v>
      </c>
    </row>
    <row r="8" spans="1:36" x14ac:dyDescent="0.2">
      <c r="B8" s="411" t="s">
        <v>83</v>
      </c>
      <c r="C8" s="412"/>
      <c r="D8" s="163">
        <v>42.45150000000006</v>
      </c>
      <c r="E8" s="163">
        <v>0.60399999999999998</v>
      </c>
      <c r="F8" s="164">
        <f t="shared" si="0"/>
        <v>43.055500000000059</v>
      </c>
      <c r="G8" s="413"/>
      <c r="H8" s="197">
        <v>42.451500000000053</v>
      </c>
      <c r="I8" s="197">
        <v>0.60399999999999998</v>
      </c>
      <c r="J8" s="164">
        <f t="shared" si="1"/>
        <v>43.055500000000052</v>
      </c>
      <c r="K8" s="413"/>
      <c r="L8" s="163">
        <v>45.941100000000027</v>
      </c>
      <c r="M8" s="163">
        <v>0.66370000000000007</v>
      </c>
      <c r="N8" s="414">
        <v>46.604800000000026</v>
      </c>
      <c r="O8" s="415"/>
      <c r="P8" s="163">
        <v>64.675300000000021</v>
      </c>
      <c r="Q8" s="163">
        <v>0.66370000000000007</v>
      </c>
      <c r="R8" s="414">
        <v>65.339000000000027</v>
      </c>
      <c r="S8" s="415"/>
      <c r="T8" s="163">
        <v>65.333300000000023</v>
      </c>
      <c r="U8" s="163">
        <v>1.3107</v>
      </c>
      <c r="V8" s="414">
        <v>66.64400000000002</v>
      </c>
      <c r="W8" s="415"/>
      <c r="X8" s="163">
        <v>65.761900000000026</v>
      </c>
      <c r="Y8" s="163">
        <v>1.3107</v>
      </c>
      <c r="Z8" s="414">
        <f t="shared" si="2"/>
        <v>67.072600000000023</v>
      </c>
    </row>
    <row r="9" spans="1:36" x14ac:dyDescent="0.2">
      <c r="B9" s="411" t="s">
        <v>84</v>
      </c>
      <c r="C9" s="412"/>
      <c r="D9" s="163">
        <v>14.696</v>
      </c>
      <c r="E9" s="163">
        <v>3.430299999999999</v>
      </c>
      <c r="F9" s="164">
        <f t="shared" si="0"/>
        <v>18.126300000000001</v>
      </c>
      <c r="G9" s="413"/>
      <c r="H9" s="197">
        <v>14.696</v>
      </c>
      <c r="I9" s="197">
        <v>3.430299999999999</v>
      </c>
      <c r="J9" s="164">
        <f t="shared" si="1"/>
        <v>18.126300000000001</v>
      </c>
      <c r="K9" s="413"/>
      <c r="L9" s="163">
        <v>17.951499999999999</v>
      </c>
      <c r="M9" s="163">
        <v>3.430299999999999</v>
      </c>
      <c r="N9" s="414">
        <v>21.381799999999998</v>
      </c>
      <c r="O9" s="415"/>
      <c r="P9" s="163">
        <v>19.933900000000012</v>
      </c>
      <c r="Q9" s="163">
        <v>3.5412999999999988</v>
      </c>
      <c r="R9" s="414">
        <v>23.475200000000012</v>
      </c>
      <c r="S9" s="415"/>
      <c r="T9" s="163">
        <v>29.532700000000002</v>
      </c>
      <c r="U9" s="163">
        <v>3.4893999999999981</v>
      </c>
      <c r="V9" s="414">
        <v>33.022100000000002</v>
      </c>
      <c r="W9" s="415"/>
      <c r="X9" s="163">
        <v>29.290200000000002</v>
      </c>
      <c r="Y9" s="163">
        <v>3.4893999999999981</v>
      </c>
      <c r="Z9" s="414">
        <f t="shared" si="2"/>
        <v>32.779600000000002</v>
      </c>
    </row>
    <row r="10" spans="1:36" x14ac:dyDescent="0.2">
      <c r="B10" s="411" t="s">
        <v>85</v>
      </c>
      <c r="C10" s="412"/>
      <c r="D10" s="163">
        <v>0.96189999999999998</v>
      </c>
      <c r="E10" s="163">
        <v>0</v>
      </c>
      <c r="F10" s="164">
        <f t="shared" si="0"/>
        <v>0.96189999999999998</v>
      </c>
      <c r="G10" s="413"/>
      <c r="H10" s="197">
        <v>0.96189999999999998</v>
      </c>
      <c r="I10" s="197">
        <v>0</v>
      </c>
      <c r="J10" s="164">
        <f t="shared" si="1"/>
        <v>0.96189999999999998</v>
      </c>
      <c r="K10" s="413"/>
      <c r="L10" s="163">
        <v>0.96189999999999998</v>
      </c>
      <c r="M10" s="163">
        <v>0</v>
      </c>
      <c r="N10" s="414">
        <v>0.96189999999999998</v>
      </c>
      <c r="O10" s="415"/>
      <c r="P10" s="163">
        <v>1.7000999999999999</v>
      </c>
      <c r="Q10" s="163">
        <v>0</v>
      </c>
      <c r="R10" s="414">
        <v>1.7000999999999999</v>
      </c>
      <c r="S10" s="415"/>
      <c r="T10" s="163">
        <v>1.7000999999999999</v>
      </c>
      <c r="U10" s="163">
        <v>0</v>
      </c>
      <c r="V10" s="414">
        <v>1.7000999999999999</v>
      </c>
      <c r="W10" s="415"/>
      <c r="X10" s="163">
        <v>1.7000999999999999</v>
      </c>
      <c r="Y10" s="163">
        <v>0</v>
      </c>
      <c r="Z10" s="414">
        <f t="shared" si="2"/>
        <v>1.7000999999999999</v>
      </c>
    </row>
    <row r="11" spans="1:36" x14ac:dyDescent="0.2">
      <c r="B11" s="416" t="s">
        <v>30</v>
      </c>
      <c r="C11" s="417"/>
      <c r="D11" s="170">
        <v>0</v>
      </c>
      <c r="E11" s="170">
        <v>0</v>
      </c>
      <c r="F11" s="171">
        <f t="shared" si="0"/>
        <v>0</v>
      </c>
      <c r="G11" s="418"/>
      <c r="H11" s="199">
        <v>0</v>
      </c>
      <c r="I11" s="199">
        <v>0</v>
      </c>
      <c r="J11" s="171">
        <f t="shared" si="1"/>
        <v>0</v>
      </c>
      <c r="K11" s="418"/>
      <c r="L11" s="170">
        <v>0</v>
      </c>
      <c r="M11" s="170">
        <v>0</v>
      </c>
      <c r="N11" s="419">
        <v>0</v>
      </c>
      <c r="O11" s="420"/>
      <c r="P11" s="170">
        <v>0</v>
      </c>
      <c r="Q11" s="170">
        <v>0</v>
      </c>
      <c r="R11" s="421">
        <v>0</v>
      </c>
      <c r="S11" s="420"/>
      <c r="T11" s="170">
        <v>0</v>
      </c>
      <c r="U11" s="170">
        <v>0</v>
      </c>
      <c r="V11" s="419">
        <v>0</v>
      </c>
      <c r="W11" s="420"/>
      <c r="X11" s="170">
        <v>0</v>
      </c>
      <c r="Y11" s="170">
        <v>0</v>
      </c>
      <c r="Z11" s="419">
        <f t="shared" si="2"/>
        <v>0</v>
      </c>
    </row>
    <row r="12" spans="1:36" s="430" customFormat="1" x14ac:dyDescent="0.2">
      <c r="A12" s="422"/>
      <c r="B12" s="423" t="s">
        <v>86</v>
      </c>
      <c r="C12" s="424"/>
      <c r="D12" s="425">
        <f>SUM(D6:D11)</f>
        <v>74.317400000000063</v>
      </c>
      <c r="E12" s="425">
        <f>SUM(E6:E11)</f>
        <v>4.2377999999999991</v>
      </c>
      <c r="F12" s="426">
        <f>SUM(F6:F11)</f>
        <v>78.555200000000056</v>
      </c>
      <c r="G12" s="423"/>
      <c r="H12" s="425">
        <f>SUM(H6:H11)</f>
        <v>74.317400000000049</v>
      </c>
      <c r="I12" s="425">
        <f>SUM(I6:I11)</f>
        <v>4.2377999999999991</v>
      </c>
      <c r="J12" s="427">
        <f>SUM(J6:J11)</f>
        <v>78.555200000000056</v>
      </c>
      <c r="K12" s="428"/>
      <c r="L12" s="429">
        <f>SUM(L6:L11)</f>
        <v>84.350100000000026</v>
      </c>
      <c r="M12" s="429">
        <f>SUM(M6:M11)</f>
        <v>5.5176999999999987</v>
      </c>
      <c r="N12" s="427">
        <f>SUM(N6:N11)</f>
        <v>89.867800000000031</v>
      </c>
      <c r="O12" s="428"/>
      <c r="P12" s="429">
        <f>SUM(P6:P11)</f>
        <v>104.31590000000003</v>
      </c>
      <c r="Q12" s="429">
        <f>SUM(Q6:Q11)</f>
        <v>5.6286999999999985</v>
      </c>
      <c r="R12" s="427">
        <f>SUM(R6:R11)</f>
        <v>109.94460000000005</v>
      </c>
      <c r="S12" s="428"/>
      <c r="T12" s="429">
        <f>SUM(T6:T11)</f>
        <v>109.87390000000003</v>
      </c>
      <c r="U12" s="429">
        <f>SUM(U6:U11)</f>
        <v>6.223799999999998</v>
      </c>
      <c r="V12" s="427">
        <f>SUM(V6:V11)</f>
        <v>116.09770000000002</v>
      </c>
      <c r="W12" s="428"/>
      <c r="X12" s="429">
        <f>SUM(X6:X11)</f>
        <v>110.03290000000003</v>
      </c>
      <c r="Y12" s="429">
        <f>SUM(Y6:Y11)</f>
        <v>6.223799999999998</v>
      </c>
      <c r="Z12" s="427">
        <f>SUM(Z6:Z11)</f>
        <v>116.25670000000002</v>
      </c>
      <c r="AA12" s="422"/>
      <c r="AB12" s="422"/>
      <c r="AC12" s="422"/>
      <c r="AD12" s="422"/>
      <c r="AE12" s="422"/>
      <c r="AF12" s="422"/>
      <c r="AG12" s="422"/>
      <c r="AH12" s="422"/>
      <c r="AI12" s="422"/>
      <c r="AJ12" s="422"/>
    </row>
    <row r="13" spans="1:36" ht="2.1" customHeight="1" x14ac:dyDescent="0.2">
      <c r="B13" s="431"/>
      <c r="C13" s="431"/>
      <c r="D13" s="432"/>
      <c r="E13" s="432"/>
      <c r="F13" s="433"/>
      <c r="G13" s="431"/>
      <c r="H13" s="434"/>
      <c r="I13" s="434"/>
      <c r="J13" s="435"/>
      <c r="K13" s="436"/>
      <c r="L13" s="434"/>
      <c r="M13" s="437"/>
      <c r="N13" s="435"/>
      <c r="O13" s="436"/>
      <c r="P13" s="434"/>
      <c r="Q13" s="437"/>
      <c r="R13" s="435"/>
      <c r="S13" s="436"/>
      <c r="T13" s="434"/>
      <c r="U13" s="437"/>
      <c r="V13" s="435"/>
      <c r="W13" s="436"/>
      <c r="X13" s="434"/>
      <c r="Y13" s="437"/>
      <c r="Z13" s="435"/>
    </row>
    <row r="14" spans="1:36" x14ac:dyDescent="0.2">
      <c r="B14" s="438" t="s">
        <v>12</v>
      </c>
      <c r="C14" s="438"/>
      <c r="D14" s="439"/>
      <c r="E14" s="439"/>
      <c r="F14" s="438"/>
      <c r="G14" s="438"/>
      <c r="H14" s="440"/>
      <c r="I14" s="441"/>
      <c r="J14" s="441"/>
      <c r="K14" s="441"/>
      <c r="L14" s="440"/>
      <c r="M14" s="441"/>
      <c r="N14" s="442"/>
      <c r="O14" s="441"/>
      <c r="P14" s="440"/>
      <c r="Q14" s="441"/>
      <c r="R14" s="442"/>
      <c r="S14" s="441"/>
      <c r="T14" s="440"/>
      <c r="U14" s="441"/>
      <c r="V14" s="442"/>
      <c r="W14" s="441"/>
      <c r="X14" s="440"/>
      <c r="Y14" s="441"/>
      <c r="Z14" s="442"/>
    </row>
    <row r="15" spans="1:36" x14ac:dyDescent="0.2">
      <c r="B15" s="406" t="s">
        <v>87</v>
      </c>
      <c r="C15" s="407"/>
      <c r="D15" s="156">
        <v>0</v>
      </c>
      <c r="E15" s="156">
        <v>0</v>
      </c>
      <c r="F15" s="157">
        <f>SUM(C15:E15)</f>
        <v>0</v>
      </c>
      <c r="G15" s="408"/>
      <c r="H15" s="156">
        <v>0</v>
      </c>
      <c r="I15" s="156">
        <v>0</v>
      </c>
      <c r="J15" s="157">
        <v>0</v>
      </c>
      <c r="K15" s="410"/>
      <c r="L15" s="156">
        <v>0</v>
      </c>
      <c r="M15" s="156">
        <v>0</v>
      </c>
      <c r="N15" s="409">
        <v>0</v>
      </c>
      <c r="O15" s="410"/>
      <c r="P15" s="196">
        <v>0</v>
      </c>
      <c r="Q15" s="196">
        <v>0</v>
      </c>
      <c r="R15" s="409">
        <v>0</v>
      </c>
      <c r="S15" s="410"/>
      <c r="T15" s="196">
        <v>0</v>
      </c>
      <c r="U15" s="196">
        <v>0</v>
      </c>
      <c r="V15" s="409">
        <f>SUM(T15:U15)</f>
        <v>0</v>
      </c>
      <c r="W15" s="410"/>
      <c r="X15" s="196">
        <v>0</v>
      </c>
      <c r="Y15" s="196">
        <v>0</v>
      </c>
      <c r="Z15" s="409">
        <f>SUM(X15:Y15)</f>
        <v>0</v>
      </c>
    </row>
    <row r="16" spans="1:36" x14ac:dyDescent="0.2">
      <c r="B16" s="411" t="s">
        <v>88</v>
      </c>
      <c r="C16" s="412"/>
      <c r="D16" s="163">
        <v>0</v>
      </c>
      <c r="E16" s="163">
        <v>0</v>
      </c>
      <c r="F16" s="164">
        <f>SUM(C16:E16)</f>
        <v>0</v>
      </c>
      <c r="G16" s="413"/>
      <c r="H16" s="163">
        <v>0</v>
      </c>
      <c r="I16" s="163">
        <v>0</v>
      </c>
      <c r="J16" s="164">
        <v>0</v>
      </c>
      <c r="K16" s="415"/>
      <c r="L16" s="163">
        <v>0</v>
      </c>
      <c r="M16" s="163">
        <v>0</v>
      </c>
      <c r="N16" s="414">
        <v>0</v>
      </c>
      <c r="O16" s="415"/>
      <c r="P16" s="197">
        <v>0</v>
      </c>
      <c r="Q16" s="197">
        <v>0</v>
      </c>
      <c r="R16" s="414">
        <v>0</v>
      </c>
      <c r="S16" s="415"/>
      <c r="T16" s="197">
        <v>0</v>
      </c>
      <c r="U16" s="197">
        <v>0</v>
      </c>
      <c r="V16" s="414">
        <f>SUM(T16:U16)</f>
        <v>0</v>
      </c>
      <c r="W16" s="415"/>
      <c r="X16" s="197">
        <v>0</v>
      </c>
      <c r="Y16" s="197">
        <v>0</v>
      </c>
      <c r="Z16" s="414">
        <f>SUM(X16:Y16)</f>
        <v>0</v>
      </c>
    </row>
    <row r="17" spans="1:36" x14ac:dyDescent="0.2">
      <c r="B17" s="411" t="s">
        <v>89</v>
      </c>
      <c r="C17" s="412"/>
      <c r="D17" s="163">
        <v>0</v>
      </c>
      <c r="E17" s="163">
        <v>0</v>
      </c>
      <c r="F17" s="164">
        <f>SUM(C17:E17)</f>
        <v>0</v>
      </c>
      <c r="G17" s="413"/>
      <c r="H17" s="163">
        <v>0</v>
      </c>
      <c r="I17" s="163">
        <v>0</v>
      </c>
      <c r="J17" s="164">
        <v>0</v>
      </c>
      <c r="K17" s="415"/>
      <c r="L17" s="163">
        <v>0</v>
      </c>
      <c r="M17" s="163">
        <v>0</v>
      </c>
      <c r="N17" s="414">
        <v>0</v>
      </c>
      <c r="O17" s="415"/>
      <c r="P17" s="197">
        <v>0</v>
      </c>
      <c r="Q17" s="197">
        <v>0</v>
      </c>
      <c r="R17" s="414">
        <v>0</v>
      </c>
      <c r="S17" s="415"/>
      <c r="T17" s="197">
        <v>0</v>
      </c>
      <c r="U17" s="197">
        <v>0</v>
      </c>
      <c r="V17" s="414">
        <f>SUM(T17:U17)</f>
        <v>0</v>
      </c>
      <c r="W17" s="415"/>
      <c r="X17" s="197">
        <v>0</v>
      </c>
      <c r="Y17" s="197">
        <v>0</v>
      </c>
      <c r="Z17" s="414">
        <f>SUM(X17:Y17)</f>
        <v>0</v>
      </c>
    </row>
    <row r="18" spans="1:36" x14ac:dyDescent="0.2">
      <c r="B18" s="416" t="s">
        <v>17</v>
      </c>
      <c r="C18" s="443"/>
      <c r="D18" s="170">
        <v>0</v>
      </c>
      <c r="E18" s="170">
        <v>0</v>
      </c>
      <c r="F18" s="171">
        <f>SUM(C18:E18)</f>
        <v>0</v>
      </c>
      <c r="G18" s="418"/>
      <c r="H18" s="170">
        <v>0</v>
      </c>
      <c r="I18" s="170">
        <v>0</v>
      </c>
      <c r="J18" s="171">
        <v>0</v>
      </c>
      <c r="K18" s="420"/>
      <c r="L18" s="170">
        <v>0</v>
      </c>
      <c r="M18" s="170">
        <v>0</v>
      </c>
      <c r="N18" s="419">
        <v>0</v>
      </c>
      <c r="O18" s="420"/>
      <c r="P18" s="199">
        <v>0</v>
      </c>
      <c r="Q18" s="199">
        <v>0</v>
      </c>
      <c r="R18" s="419">
        <v>0</v>
      </c>
      <c r="S18" s="420"/>
      <c r="T18" s="199">
        <v>0</v>
      </c>
      <c r="U18" s="199">
        <v>0</v>
      </c>
      <c r="V18" s="419">
        <f>SUM(T18:U18)</f>
        <v>0</v>
      </c>
      <c r="W18" s="420"/>
      <c r="X18" s="199">
        <v>0</v>
      </c>
      <c r="Y18" s="199">
        <v>0</v>
      </c>
      <c r="Z18" s="419">
        <f>SUM(X18:Y18)</f>
        <v>0</v>
      </c>
    </row>
    <row r="19" spans="1:36" s="430" customFormat="1" x14ac:dyDescent="0.2">
      <c r="A19" s="422"/>
      <c r="B19" s="423" t="s">
        <v>86</v>
      </c>
      <c r="C19" s="424"/>
      <c r="D19" s="425">
        <f>SUM(D15:D18)</f>
        <v>0</v>
      </c>
      <c r="E19" s="425">
        <f>SUM(E15:E18)</f>
        <v>0</v>
      </c>
      <c r="F19" s="426">
        <f>SUM(F15:F18)</f>
        <v>0</v>
      </c>
      <c r="G19" s="423"/>
      <c r="H19" s="444">
        <v>0</v>
      </c>
      <c r="I19" s="444">
        <v>0</v>
      </c>
      <c r="J19" s="427">
        <v>0</v>
      </c>
      <c r="K19" s="428"/>
      <c r="L19" s="444">
        <v>0</v>
      </c>
      <c r="M19" s="444">
        <v>0</v>
      </c>
      <c r="N19" s="427">
        <v>0</v>
      </c>
      <c r="O19" s="428"/>
      <c r="P19" s="444">
        <v>0</v>
      </c>
      <c r="Q19" s="444">
        <v>0</v>
      </c>
      <c r="R19" s="427">
        <v>0</v>
      </c>
      <c r="S19" s="428"/>
      <c r="T19" s="444">
        <f>SUM(T15:T18)</f>
        <v>0</v>
      </c>
      <c r="U19" s="444">
        <f>SUM(U15:U18)</f>
        <v>0</v>
      </c>
      <c r="V19" s="427">
        <f>SUM(V15:V18)</f>
        <v>0</v>
      </c>
      <c r="W19" s="428"/>
      <c r="X19" s="444">
        <f>SUM(X15:X18)</f>
        <v>0</v>
      </c>
      <c r="Y19" s="444">
        <f>SUM(Y15:Y18)</f>
        <v>0</v>
      </c>
      <c r="Z19" s="427">
        <f>SUM(Z15:Z18)</f>
        <v>0</v>
      </c>
      <c r="AA19" s="422"/>
      <c r="AB19" s="422"/>
      <c r="AC19" s="422"/>
      <c r="AD19" s="422"/>
      <c r="AE19" s="422"/>
      <c r="AF19" s="422"/>
      <c r="AG19" s="422"/>
      <c r="AH19" s="422"/>
      <c r="AI19" s="422"/>
      <c r="AJ19" s="422"/>
    </row>
    <row r="20" spans="1:36" ht="2.1" customHeight="1" x14ac:dyDescent="0.2">
      <c r="B20" s="431"/>
      <c r="C20" s="431"/>
      <c r="D20" s="432"/>
      <c r="E20" s="432"/>
      <c r="F20" s="433"/>
      <c r="G20" s="431"/>
      <c r="H20" s="434"/>
      <c r="I20" s="434"/>
      <c r="J20" s="435"/>
      <c r="K20" s="436"/>
      <c r="L20" s="434">
        <v>0</v>
      </c>
      <c r="M20" s="437">
        <v>0</v>
      </c>
      <c r="N20" s="435">
        <v>0</v>
      </c>
      <c r="O20" s="436"/>
      <c r="P20" s="434">
        <v>0</v>
      </c>
      <c r="Q20" s="437">
        <v>0</v>
      </c>
      <c r="R20" s="435">
        <v>0</v>
      </c>
      <c r="S20" s="436"/>
      <c r="T20" s="434"/>
      <c r="U20" s="437"/>
      <c r="V20" s="435"/>
      <c r="W20" s="436"/>
      <c r="X20" s="434"/>
      <c r="Y20" s="437"/>
      <c r="Z20" s="435"/>
    </row>
    <row r="21" spans="1:36" s="445" customFormat="1" ht="3" customHeight="1" x14ac:dyDescent="0.2">
      <c r="B21" s="446"/>
      <c r="C21" s="446"/>
      <c r="D21" s="447"/>
      <c r="E21" s="447"/>
      <c r="F21" s="448"/>
      <c r="G21" s="446"/>
      <c r="H21" s="449"/>
      <c r="I21" s="449"/>
      <c r="J21" s="442"/>
      <c r="K21" s="442"/>
      <c r="L21" s="449"/>
      <c r="M21" s="450"/>
      <c r="N21" s="442"/>
      <c r="O21" s="442"/>
      <c r="P21" s="449"/>
      <c r="Q21" s="450"/>
      <c r="R21" s="442"/>
      <c r="S21" s="442"/>
      <c r="T21" s="449"/>
      <c r="U21" s="450"/>
      <c r="V21" s="442"/>
      <c r="W21" s="442"/>
      <c r="X21" s="449"/>
      <c r="Y21" s="450"/>
      <c r="Z21" s="442"/>
    </row>
    <row r="22" spans="1:36" s="430" customFormat="1" x14ac:dyDescent="0.2">
      <c r="A22" s="422"/>
      <c r="B22" s="451" t="s">
        <v>80</v>
      </c>
      <c r="C22" s="451"/>
      <c r="D22" s="452">
        <f>D12+D19</f>
        <v>74.317400000000063</v>
      </c>
      <c r="E22" s="452">
        <f>E12+E19</f>
        <v>4.2377999999999991</v>
      </c>
      <c r="F22" s="453">
        <f>F12+F19</f>
        <v>78.555200000000056</v>
      </c>
      <c r="G22" s="451"/>
      <c r="H22" s="454">
        <v>74.317400000000049</v>
      </c>
      <c r="I22" s="455">
        <v>4.2377999999999991</v>
      </c>
      <c r="J22" s="456">
        <v>78.555200000000056</v>
      </c>
      <c r="K22" s="457"/>
      <c r="L22" s="454">
        <f>L12+L19</f>
        <v>84.350100000000026</v>
      </c>
      <c r="M22" s="455">
        <f>M12+M19</f>
        <v>5.5176999999999987</v>
      </c>
      <c r="N22" s="456">
        <f>N12+N19</f>
        <v>89.867800000000031</v>
      </c>
      <c r="O22" s="457"/>
      <c r="P22" s="454">
        <f>P12+P19</f>
        <v>104.31590000000003</v>
      </c>
      <c r="Q22" s="455">
        <f>Q12+Q19</f>
        <v>5.6286999999999985</v>
      </c>
      <c r="R22" s="456">
        <f>R12+R19</f>
        <v>109.94460000000005</v>
      </c>
      <c r="S22" s="457"/>
      <c r="T22" s="454">
        <f>T12+T19</f>
        <v>109.87390000000003</v>
      </c>
      <c r="U22" s="455">
        <f>U12+U19</f>
        <v>6.223799999999998</v>
      </c>
      <c r="V22" s="456">
        <f>V12+V19</f>
        <v>116.09770000000002</v>
      </c>
      <c r="W22" s="457"/>
      <c r="X22" s="454">
        <f>X12+X19</f>
        <v>110.03290000000003</v>
      </c>
      <c r="Y22" s="455">
        <f>Y12+Y19</f>
        <v>6.223799999999998</v>
      </c>
      <c r="Z22" s="456">
        <f>Z12+Z19</f>
        <v>116.25670000000002</v>
      </c>
      <c r="AA22" s="422"/>
      <c r="AB22" s="422"/>
      <c r="AC22" s="422"/>
      <c r="AD22" s="422"/>
      <c r="AE22" s="422"/>
      <c r="AF22" s="422"/>
      <c r="AG22" s="422"/>
      <c r="AH22" s="422"/>
      <c r="AI22" s="422"/>
      <c r="AJ22" s="422"/>
    </row>
    <row r="23" spans="1:36" x14ac:dyDescent="0.2">
      <c r="B23" s="458" t="s">
        <v>90</v>
      </c>
      <c r="C23" s="459"/>
      <c r="D23" s="216"/>
      <c r="E23" s="216"/>
      <c r="F23" s="217"/>
      <c r="G23" s="459"/>
      <c r="H23" s="199"/>
      <c r="I23" s="199"/>
      <c r="J23" s="460"/>
      <c r="K23" s="460"/>
      <c r="L23" s="199"/>
      <c r="M23" s="199"/>
      <c r="N23" s="460"/>
      <c r="O23" s="460"/>
      <c r="P23" s="199"/>
      <c r="Q23" s="199"/>
      <c r="R23" s="460"/>
      <c r="S23" s="460"/>
      <c r="T23" s="199"/>
      <c r="U23" s="199"/>
      <c r="V23" s="460"/>
      <c r="W23" s="460"/>
      <c r="X23" s="199"/>
      <c r="Y23" s="199"/>
      <c r="Z23" s="460"/>
    </row>
    <row r="24" spans="1:36" ht="18" customHeight="1" x14ac:dyDescent="0.2">
      <c r="B24" s="461" t="s">
        <v>91</v>
      </c>
      <c r="C24" s="462">
        <v>147.6</v>
      </c>
      <c r="D24" s="463"/>
      <c r="E24" s="464">
        <v>2.7</v>
      </c>
      <c r="F24" s="223"/>
      <c r="G24" s="462">
        <v>351.05097999999992</v>
      </c>
      <c r="H24" s="224"/>
      <c r="I24" s="224">
        <v>2.6983999999999995</v>
      </c>
      <c r="J24" s="465"/>
      <c r="K24" s="462">
        <v>358</v>
      </c>
      <c r="L24" s="224"/>
      <c r="M24" s="464">
        <v>2.8</v>
      </c>
      <c r="N24" s="465"/>
      <c r="O24" s="462">
        <v>358</v>
      </c>
      <c r="P24" s="224"/>
      <c r="Q24" s="464">
        <v>3.5</v>
      </c>
      <c r="R24" s="465"/>
      <c r="S24" s="462">
        <v>358</v>
      </c>
      <c r="T24" s="224"/>
      <c r="U24" s="464">
        <v>2.9</v>
      </c>
      <c r="V24" s="465"/>
      <c r="W24" s="462">
        <v>363.2</v>
      </c>
      <c r="X24" s="224"/>
      <c r="Y24" s="464">
        <v>3.1</v>
      </c>
      <c r="Z24" s="465"/>
    </row>
    <row r="25" spans="1:36" s="430" customFormat="1" x14ac:dyDescent="0.2">
      <c r="A25" s="422"/>
      <c r="B25" s="466" t="s">
        <v>86</v>
      </c>
      <c r="C25" s="467">
        <f>SUM(C24)</f>
        <v>147.6</v>
      </c>
      <c r="D25" s="452"/>
      <c r="E25" s="452">
        <f>E24</f>
        <v>2.7</v>
      </c>
      <c r="F25" s="453"/>
      <c r="G25" s="467">
        <v>351.05097999999992</v>
      </c>
      <c r="H25" s="452"/>
      <c r="I25" s="452">
        <v>2.6983999999999995</v>
      </c>
      <c r="J25" s="456"/>
      <c r="K25" s="457">
        <f>SUM(K24:K24)</f>
        <v>358</v>
      </c>
      <c r="L25" s="228"/>
      <c r="M25" s="454">
        <f>SUM(M24:M24)</f>
        <v>2.8</v>
      </c>
      <c r="N25" s="456"/>
      <c r="O25" s="457">
        <f>SUM(O24:O24)</f>
        <v>358</v>
      </c>
      <c r="P25" s="228"/>
      <c r="Q25" s="454">
        <f>SUM(Q24:Q24)</f>
        <v>3.5</v>
      </c>
      <c r="R25" s="456"/>
      <c r="S25" s="457">
        <f>SUM(S24:S24)</f>
        <v>358</v>
      </c>
      <c r="T25" s="228"/>
      <c r="U25" s="454">
        <f>SUM(U24:U24)</f>
        <v>2.9</v>
      </c>
      <c r="V25" s="456"/>
      <c r="W25" s="457">
        <f>SUM(W24:W24)</f>
        <v>363.2</v>
      </c>
      <c r="X25" s="228"/>
      <c r="Y25" s="454">
        <f>SUM(Y24:Y24)</f>
        <v>3.1</v>
      </c>
      <c r="Z25" s="456"/>
      <c r="AA25" s="422"/>
      <c r="AB25" s="422"/>
      <c r="AC25" s="422"/>
      <c r="AD25" s="422"/>
      <c r="AE25" s="422"/>
      <c r="AF25" s="422"/>
      <c r="AG25" s="422"/>
      <c r="AH25" s="422"/>
      <c r="AI25" s="422"/>
      <c r="AJ25" s="422"/>
    </row>
    <row r="26" spans="1:36" s="445" customFormat="1" x14ac:dyDescent="0.2">
      <c r="B26" s="446"/>
      <c r="C26" s="446"/>
      <c r="D26" s="447"/>
      <c r="E26" s="447"/>
      <c r="F26" s="448"/>
      <c r="G26" s="446"/>
      <c r="H26" s="449"/>
      <c r="I26" s="449"/>
      <c r="J26" s="442"/>
      <c r="K26" s="442"/>
      <c r="L26" s="449"/>
      <c r="M26" s="450"/>
      <c r="N26" s="442"/>
      <c r="O26" s="442"/>
      <c r="P26" s="449"/>
      <c r="Q26" s="450"/>
      <c r="R26" s="442"/>
      <c r="S26" s="442"/>
      <c r="T26" s="449"/>
      <c r="U26" s="450"/>
      <c r="V26" s="442"/>
      <c r="W26" s="442"/>
      <c r="X26" s="449"/>
      <c r="Y26" s="450"/>
      <c r="Z26" s="442"/>
    </row>
    <row r="27" spans="1:36" s="430" customFormat="1" x14ac:dyDescent="0.2">
      <c r="A27" s="422"/>
      <c r="B27" s="451" t="s">
        <v>92</v>
      </c>
      <c r="C27" s="468">
        <f>C25</f>
        <v>147.6</v>
      </c>
      <c r="D27" s="469"/>
      <c r="E27" s="469"/>
      <c r="F27" s="470"/>
      <c r="G27" s="467">
        <v>351.05097999999992</v>
      </c>
      <c r="H27" s="469"/>
      <c r="I27" s="469"/>
      <c r="J27" s="471"/>
      <c r="K27" s="472">
        <f>K25</f>
        <v>358</v>
      </c>
      <c r="L27" s="469"/>
      <c r="M27" s="469"/>
      <c r="N27" s="470"/>
      <c r="O27" s="472">
        <f>O25</f>
        <v>358</v>
      </c>
      <c r="P27" s="469"/>
      <c r="Q27" s="469"/>
      <c r="R27" s="470"/>
      <c r="S27" s="472">
        <f>S25</f>
        <v>358</v>
      </c>
      <c r="T27" s="469"/>
      <c r="U27" s="469"/>
      <c r="V27" s="470"/>
      <c r="W27" s="472">
        <f>W25</f>
        <v>363.2</v>
      </c>
      <c r="X27" s="469"/>
      <c r="Y27" s="469"/>
      <c r="Z27" s="470"/>
      <c r="AA27" s="422"/>
      <c r="AB27" s="422"/>
      <c r="AC27" s="422"/>
      <c r="AD27" s="422"/>
      <c r="AE27" s="422"/>
      <c r="AF27" s="422"/>
      <c r="AG27" s="422"/>
      <c r="AH27" s="422"/>
      <c r="AI27" s="422"/>
      <c r="AJ27" s="422"/>
    </row>
    <row r="28" spans="1:36" s="395" customFormat="1" ht="33.75" customHeight="1" x14ac:dyDescent="0.2"/>
    <row r="29" spans="1:36" s="400" customFormat="1" ht="20.25" customHeight="1" x14ac:dyDescent="0.15">
      <c r="A29" s="398"/>
      <c r="B29" s="473"/>
      <c r="C29" s="573" t="s">
        <v>33</v>
      </c>
      <c r="D29" s="573"/>
      <c r="E29" s="573"/>
      <c r="F29" s="573"/>
      <c r="G29" s="573" t="s">
        <v>34</v>
      </c>
      <c r="H29" s="573"/>
      <c r="I29" s="573"/>
      <c r="J29" s="573" t="s">
        <v>33</v>
      </c>
      <c r="K29" s="573" t="s">
        <v>35</v>
      </c>
      <c r="L29" s="573"/>
      <c r="M29" s="573"/>
      <c r="N29" s="573" t="s">
        <v>33</v>
      </c>
      <c r="O29" s="573" t="s">
        <v>36</v>
      </c>
      <c r="P29" s="573"/>
      <c r="Q29" s="573"/>
      <c r="R29" s="573" t="s">
        <v>33</v>
      </c>
      <c r="S29" s="573" t="s">
        <v>37</v>
      </c>
      <c r="T29" s="573"/>
      <c r="U29" s="573"/>
      <c r="V29" s="573" t="s">
        <v>33</v>
      </c>
      <c r="W29" s="573" t="s">
        <v>38</v>
      </c>
      <c r="X29" s="573"/>
      <c r="Y29" s="573"/>
      <c r="Z29" s="573" t="s">
        <v>33</v>
      </c>
      <c r="AA29" s="398"/>
      <c r="AB29" s="398"/>
      <c r="AC29" s="398"/>
      <c r="AD29" s="398"/>
      <c r="AE29" s="398"/>
      <c r="AF29" s="398"/>
      <c r="AG29" s="398"/>
      <c r="AH29" s="398"/>
      <c r="AI29" s="398"/>
      <c r="AJ29" s="398"/>
    </row>
    <row r="30" spans="1:36" ht="38.25" x14ac:dyDescent="0.2">
      <c r="B30" s="401" t="s">
        <v>76</v>
      </c>
      <c r="C30" s="402" t="s">
        <v>77</v>
      </c>
      <c r="D30" s="403" t="s">
        <v>78</v>
      </c>
      <c r="E30" s="403" t="s">
        <v>79</v>
      </c>
      <c r="F30" s="404" t="s">
        <v>80</v>
      </c>
      <c r="G30" s="402" t="s">
        <v>77</v>
      </c>
      <c r="H30" s="403" t="s">
        <v>78</v>
      </c>
      <c r="I30" s="403" t="s">
        <v>79</v>
      </c>
      <c r="J30" s="404" t="s">
        <v>80</v>
      </c>
      <c r="K30" s="402" t="s">
        <v>77</v>
      </c>
      <c r="L30" s="403" t="s">
        <v>78</v>
      </c>
      <c r="M30" s="403" t="s">
        <v>79</v>
      </c>
      <c r="N30" s="404" t="s">
        <v>80</v>
      </c>
      <c r="O30" s="402" t="s">
        <v>77</v>
      </c>
      <c r="P30" s="403" t="s">
        <v>78</v>
      </c>
      <c r="Q30" s="403" t="s">
        <v>79</v>
      </c>
      <c r="R30" s="404" t="s">
        <v>80</v>
      </c>
      <c r="S30" s="402" t="s">
        <v>77</v>
      </c>
      <c r="T30" s="403" t="s">
        <v>78</v>
      </c>
      <c r="U30" s="403" t="s">
        <v>79</v>
      </c>
      <c r="V30" s="404" t="s">
        <v>80</v>
      </c>
      <c r="W30" s="402" t="s">
        <v>77</v>
      </c>
      <c r="X30" s="403" t="s">
        <v>78</v>
      </c>
      <c r="Y30" s="403" t="s">
        <v>79</v>
      </c>
      <c r="Z30" s="404" t="s">
        <v>80</v>
      </c>
    </row>
    <row r="31" spans="1:36" x14ac:dyDescent="0.2">
      <c r="B31" s="406" t="s">
        <v>81</v>
      </c>
      <c r="C31" s="407"/>
      <c r="D31" s="156"/>
      <c r="E31" s="156"/>
      <c r="F31" s="157">
        <f t="shared" ref="F31:F36" si="3">SUM(C31:E31)</f>
        <v>0</v>
      </c>
      <c r="G31" s="408"/>
      <c r="H31" s="196"/>
      <c r="I31" s="196"/>
      <c r="J31" s="157">
        <f t="shared" ref="J31:J36" si="4">SUM(G31:I31)</f>
        <v>0</v>
      </c>
      <c r="K31" s="408"/>
      <c r="L31" s="156"/>
      <c r="M31" s="156"/>
      <c r="N31" s="409">
        <f t="shared" ref="N31:N36" si="5">SUM(L31:M31)</f>
        <v>0</v>
      </c>
      <c r="O31" s="410"/>
      <c r="P31" s="156"/>
      <c r="Q31" s="156"/>
      <c r="R31" s="409">
        <f t="shared" ref="R31:R35" si="6">SUM(P31:Q31)</f>
        <v>0</v>
      </c>
      <c r="S31" s="410"/>
      <c r="T31" s="156"/>
      <c r="U31" s="156"/>
      <c r="V31" s="409">
        <f t="shared" ref="V31:V32" si="7">SUM(T31:U31)</f>
        <v>0</v>
      </c>
      <c r="W31" s="410"/>
      <c r="X31" s="156"/>
      <c r="Y31" s="156"/>
      <c r="Z31" s="409">
        <f t="shared" ref="Z31:Z36" si="8">SUM(X31:Y31)</f>
        <v>0</v>
      </c>
    </row>
    <row r="32" spans="1:36" x14ac:dyDescent="0.2">
      <c r="B32" s="411" t="s">
        <v>82</v>
      </c>
      <c r="C32" s="412"/>
      <c r="D32" s="163"/>
      <c r="E32" s="163"/>
      <c r="F32" s="164">
        <f t="shared" si="3"/>
        <v>0</v>
      </c>
      <c r="G32" s="413"/>
      <c r="H32" s="197"/>
      <c r="I32" s="197"/>
      <c r="J32" s="164">
        <f t="shared" si="4"/>
        <v>0</v>
      </c>
      <c r="K32" s="413"/>
      <c r="L32" s="163"/>
      <c r="M32" s="163"/>
      <c r="N32" s="414">
        <f t="shared" si="5"/>
        <v>0</v>
      </c>
      <c r="O32" s="415"/>
      <c r="P32" s="163"/>
      <c r="Q32" s="163"/>
      <c r="R32" s="414">
        <f t="shared" si="6"/>
        <v>0</v>
      </c>
      <c r="S32" s="415"/>
      <c r="T32" s="163"/>
      <c r="U32" s="163"/>
      <c r="V32" s="414">
        <f t="shared" si="7"/>
        <v>0</v>
      </c>
      <c r="W32" s="415"/>
      <c r="X32" s="163"/>
      <c r="Y32" s="163"/>
      <c r="Z32" s="414">
        <f t="shared" si="8"/>
        <v>0</v>
      </c>
    </row>
    <row r="33" spans="1:36" x14ac:dyDescent="0.2">
      <c r="B33" s="411" t="s">
        <v>83</v>
      </c>
      <c r="C33" s="412"/>
      <c r="D33" s="163"/>
      <c r="E33" s="163"/>
      <c r="F33" s="164">
        <f t="shared" si="3"/>
        <v>0</v>
      </c>
      <c r="G33" s="413"/>
      <c r="H33" s="197"/>
      <c r="I33" s="197"/>
      <c r="J33" s="164">
        <f t="shared" si="4"/>
        <v>0</v>
      </c>
      <c r="K33" s="413"/>
      <c r="L33" s="163"/>
      <c r="M33" s="163"/>
      <c r="N33" s="414">
        <f t="shared" si="5"/>
        <v>0</v>
      </c>
      <c r="O33" s="415"/>
      <c r="P33" s="163"/>
      <c r="Q33" s="163"/>
      <c r="R33" s="414">
        <f t="shared" si="6"/>
        <v>0</v>
      </c>
      <c r="S33" s="415"/>
      <c r="T33" s="163"/>
      <c r="U33" s="163"/>
      <c r="V33" s="414">
        <f>SUM(T33:U33)</f>
        <v>0</v>
      </c>
      <c r="W33" s="415"/>
      <c r="X33" s="163"/>
      <c r="Y33" s="163"/>
      <c r="Z33" s="414">
        <f t="shared" si="8"/>
        <v>0</v>
      </c>
    </row>
    <row r="34" spans="1:36" x14ac:dyDescent="0.2">
      <c r="B34" s="411" t="s">
        <v>84</v>
      </c>
      <c r="C34" s="412"/>
      <c r="D34" s="163"/>
      <c r="E34" s="163"/>
      <c r="F34" s="164">
        <f t="shared" si="3"/>
        <v>0</v>
      </c>
      <c r="G34" s="413"/>
      <c r="H34" s="197"/>
      <c r="I34" s="197"/>
      <c r="J34" s="164">
        <f t="shared" si="4"/>
        <v>0</v>
      </c>
      <c r="K34" s="413"/>
      <c r="L34" s="163"/>
      <c r="M34" s="163"/>
      <c r="N34" s="414">
        <f t="shared" si="5"/>
        <v>0</v>
      </c>
      <c r="O34" s="415"/>
      <c r="P34" s="163"/>
      <c r="Q34" s="163"/>
      <c r="R34" s="414">
        <f t="shared" si="6"/>
        <v>0</v>
      </c>
      <c r="S34" s="415"/>
      <c r="T34" s="163"/>
      <c r="U34" s="163"/>
      <c r="V34" s="414">
        <f t="shared" ref="V34:V36" si="9">SUM(T34:U34)</f>
        <v>0</v>
      </c>
      <c r="W34" s="415"/>
      <c r="X34" s="163"/>
      <c r="Y34" s="163"/>
      <c r="Z34" s="414">
        <f t="shared" si="8"/>
        <v>0</v>
      </c>
    </row>
    <row r="35" spans="1:36" x14ac:dyDescent="0.2">
      <c r="B35" s="411" t="s">
        <v>85</v>
      </c>
      <c r="C35" s="412"/>
      <c r="D35" s="163"/>
      <c r="E35" s="163"/>
      <c r="F35" s="164">
        <f t="shared" si="3"/>
        <v>0</v>
      </c>
      <c r="G35" s="413"/>
      <c r="H35" s="197"/>
      <c r="I35" s="197"/>
      <c r="J35" s="164">
        <f t="shared" si="4"/>
        <v>0</v>
      </c>
      <c r="K35" s="413"/>
      <c r="L35" s="163"/>
      <c r="M35" s="163"/>
      <c r="N35" s="414">
        <f t="shared" si="5"/>
        <v>0</v>
      </c>
      <c r="O35" s="415"/>
      <c r="P35" s="163"/>
      <c r="Q35" s="163"/>
      <c r="R35" s="414">
        <f t="shared" si="6"/>
        <v>0</v>
      </c>
      <c r="S35" s="415"/>
      <c r="T35" s="163"/>
      <c r="U35" s="163"/>
      <c r="V35" s="414">
        <f t="shared" si="9"/>
        <v>0</v>
      </c>
      <c r="W35" s="415"/>
      <c r="X35" s="163"/>
      <c r="Y35" s="163"/>
      <c r="Z35" s="414">
        <f t="shared" si="8"/>
        <v>0</v>
      </c>
    </row>
    <row r="36" spans="1:36" x14ac:dyDescent="0.2">
      <c r="B36" s="416" t="s">
        <v>30</v>
      </c>
      <c r="C36" s="417"/>
      <c r="D36" s="170"/>
      <c r="E36" s="170"/>
      <c r="F36" s="171">
        <f t="shared" si="3"/>
        <v>0</v>
      </c>
      <c r="G36" s="418"/>
      <c r="H36" s="199"/>
      <c r="I36" s="199"/>
      <c r="J36" s="171">
        <f t="shared" si="4"/>
        <v>0</v>
      </c>
      <c r="K36" s="418"/>
      <c r="L36" s="170"/>
      <c r="M36" s="170"/>
      <c r="N36" s="419">
        <f t="shared" si="5"/>
        <v>0</v>
      </c>
      <c r="O36" s="420"/>
      <c r="P36" s="170"/>
      <c r="Q36" s="170"/>
      <c r="R36" s="474">
        <v>0</v>
      </c>
      <c r="S36" s="420"/>
      <c r="T36" s="170"/>
      <c r="U36" s="170"/>
      <c r="V36" s="419">
        <f t="shared" si="9"/>
        <v>0</v>
      </c>
      <c r="W36" s="420"/>
      <c r="X36" s="170"/>
      <c r="Y36" s="170"/>
      <c r="Z36" s="419">
        <f t="shared" si="8"/>
        <v>0</v>
      </c>
    </row>
    <row r="37" spans="1:36" s="430" customFormat="1" x14ac:dyDescent="0.2">
      <c r="A37" s="422"/>
      <c r="B37" s="423" t="s">
        <v>86</v>
      </c>
      <c r="C37" s="424"/>
      <c r="D37" s="425">
        <f>SUM(D31:D36)</f>
        <v>0</v>
      </c>
      <c r="E37" s="425">
        <f>SUM(E31:E36)</f>
        <v>0</v>
      </c>
      <c r="F37" s="426">
        <f>SUM(F31:F36)</f>
        <v>0</v>
      </c>
      <c r="G37" s="423"/>
      <c r="H37" s="425">
        <f>SUM(H31:H36)</f>
        <v>0</v>
      </c>
      <c r="I37" s="425">
        <f>SUM(I31:I36)</f>
        <v>0</v>
      </c>
      <c r="J37" s="427">
        <f>SUM(J31:J36)</f>
        <v>0</v>
      </c>
      <c r="K37" s="428"/>
      <c r="L37" s="429">
        <f>SUM(L31:L36)</f>
        <v>0</v>
      </c>
      <c r="M37" s="429">
        <f>SUM(M31:M36)</f>
        <v>0</v>
      </c>
      <c r="N37" s="427">
        <f>SUM(N31:N36)</f>
        <v>0</v>
      </c>
      <c r="O37" s="428"/>
      <c r="P37" s="429">
        <f>SUM(P31:P36)</f>
        <v>0</v>
      </c>
      <c r="Q37" s="429">
        <f>SUM(Q31:Q36)</f>
        <v>0</v>
      </c>
      <c r="R37" s="427">
        <f>SUM(R31:R36)</f>
        <v>0</v>
      </c>
      <c r="S37" s="428"/>
      <c r="T37" s="429">
        <f>SUM(T31:T36)</f>
        <v>0</v>
      </c>
      <c r="U37" s="429">
        <f>SUM(U31:U36)</f>
        <v>0</v>
      </c>
      <c r="V37" s="427">
        <f>SUM(V31:V36)</f>
        <v>0</v>
      </c>
      <c r="W37" s="428"/>
      <c r="X37" s="429">
        <f>SUM(X31:X36)</f>
        <v>0</v>
      </c>
      <c r="Y37" s="429">
        <f>SUM(Y31:Y36)</f>
        <v>0</v>
      </c>
      <c r="Z37" s="427">
        <f>SUM(Z31:Z36)</f>
        <v>0</v>
      </c>
      <c r="AA37" s="422"/>
      <c r="AB37" s="422"/>
      <c r="AC37" s="422"/>
      <c r="AD37" s="422"/>
      <c r="AE37" s="422"/>
      <c r="AF37" s="422"/>
      <c r="AG37" s="422"/>
      <c r="AH37" s="422"/>
      <c r="AI37" s="422"/>
      <c r="AJ37" s="422"/>
    </row>
    <row r="38" spans="1:36" ht="2.1" customHeight="1" x14ac:dyDescent="0.2">
      <c r="B38" s="431"/>
      <c r="C38" s="431"/>
      <c r="D38" s="432"/>
      <c r="E38" s="432"/>
      <c r="F38" s="433"/>
      <c r="G38" s="431"/>
      <c r="H38" s="434"/>
      <c r="I38" s="434"/>
      <c r="J38" s="435"/>
      <c r="K38" s="436"/>
      <c r="L38" s="434"/>
      <c r="M38" s="437"/>
      <c r="N38" s="435"/>
      <c r="O38" s="436"/>
      <c r="P38" s="434"/>
      <c r="Q38" s="437"/>
      <c r="R38" s="435"/>
      <c r="S38" s="436"/>
      <c r="T38" s="434"/>
      <c r="U38" s="437"/>
      <c r="V38" s="435"/>
      <c r="W38" s="436"/>
      <c r="X38" s="434"/>
      <c r="Y38" s="437"/>
      <c r="Z38" s="435"/>
    </row>
    <row r="39" spans="1:36" x14ac:dyDescent="0.2">
      <c r="B39" s="438" t="s">
        <v>12</v>
      </c>
      <c r="C39" s="438"/>
      <c r="D39" s="439"/>
      <c r="E39" s="439"/>
      <c r="F39" s="438"/>
      <c r="G39" s="438"/>
      <c r="H39" s="440"/>
      <c r="I39" s="441"/>
      <c r="J39" s="441"/>
      <c r="K39" s="441"/>
      <c r="L39" s="440"/>
      <c r="M39" s="441"/>
      <c r="N39" s="442"/>
      <c r="O39" s="441"/>
      <c r="P39" s="440"/>
      <c r="Q39" s="441"/>
      <c r="R39" s="442"/>
      <c r="S39" s="441"/>
      <c r="T39" s="440"/>
      <c r="U39" s="441"/>
      <c r="V39" s="442"/>
      <c r="W39" s="441"/>
      <c r="X39" s="440"/>
      <c r="Y39" s="441"/>
      <c r="Z39" s="442"/>
    </row>
    <row r="40" spans="1:36" x14ac:dyDescent="0.2">
      <c r="B40" s="406" t="s">
        <v>87</v>
      </c>
      <c r="C40" s="407"/>
      <c r="D40" s="156"/>
      <c r="E40" s="156"/>
      <c r="F40" s="157">
        <f>SUM(C40:E40)</f>
        <v>0</v>
      </c>
      <c r="G40" s="408"/>
      <c r="H40" s="156"/>
      <c r="I40" s="156"/>
      <c r="J40" s="157">
        <v>0</v>
      </c>
      <c r="K40" s="410"/>
      <c r="L40" s="156"/>
      <c r="M40" s="156"/>
      <c r="N40" s="409">
        <f>SUM(L40:M40)</f>
        <v>0</v>
      </c>
      <c r="O40" s="410"/>
      <c r="P40" s="196"/>
      <c r="Q40" s="196"/>
      <c r="R40" s="409">
        <f>SUM(P40:Q40)</f>
        <v>0</v>
      </c>
      <c r="S40" s="410"/>
      <c r="T40" s="196"/>
      <c r="U40" s="196"/>
      <c r="V40" s="409">
        <f>SUM(T40:U40)</f>
        <v>0</v>
      </c>
      <c r="W40" s="410"/>
      <c r="X40" s="196"/>
      <c r="Y40" s="196"/>
      <c r="Z40" s="409">
        <f>SUM(X40:Y40)</f>
        <v>0</v>
      </c>
    </row>
    <row r="41" spans="1:36" x14ac:dyDescent="0.2">
      <c r="B41" s="411" t="s">
        <v>88</v>
      </c>
      <c r="C41" s="412"/>
      <c r="D41" s="163"/>
      <c r="E41" s="163"/>
      <c r="F41" s="164">
        <f>SUM(C41:E41)</f>
        <v>0</v>
      </c>
      <c r="G41" s="413"/>
      <c r="H41" s="163"/>
      <c r="I41" s="163"/>
      <c r="J41" s="164">
        <v>0</v>
      </c>
      <c r="K41" s="415"/>
      <c r="L41" s="163"/>
      <c r="M41" s="163"/>
      <c r="N41" s="414">
        <f>SUM(L41:M41)</f>
        <v>0</v>
      </c>
      <c r="O41" s="415"/>
      <c r="P41" s="197"/>
      <c r="Q41" s="197"/>
      <c r="R41" s="414">
        <f>SUM(P41:Q41)</f>
        <v>0</v>
      </c>
      <c r="S41" s="415"/>
      <c r="T41" s="197"/>
      <c r="U41" s="197"/>
      <c r="V41" s="414">
        <f>SUM(T41:U41)</f>
        <v>0</v>
      </c>
      <c r="W41" s="415"/>
      <c r="X41" s="197"/>
      <c r="Y41" s="197"/>
      <c r="Z41" s="414">
        <f>SUM(X41:Y41)</f>
        <v>0</v>
      </c>
    </row>
    <row r="42" spans="1:36" x14ac:dyDescent="0.2">
      <c r="B42" s="411" t="s">
        <v>89</v>
      </c>
      <c r="C42" s="412"/>
      <c r="D42" s="163"/>
      <c r="E42" s="163"/>
      <c r="F42" s="164">
        <f>SUM(C42:E42)</f>
        <v>0</v>
      </c>
      <c r="G42" s="413"/>
      <c r="H42" s="163"/>
      <c r="I42" s="163"/>
      <c r="J42" s="164">
        <v>0</v>
      </c>
      <c r="K42" s="415"/>
      <c r="L42" s="163"/>
      <c r="M42" s="163"/>
      <c r="N42" s="414">
        <f>SUM(L42:M42)</f>
        <v>0</v>
      </c>
      <c r="O42" s="415"/>
      <c r="P42" s="197"/>
      <c r="Q42" s="197"/>
      <c r="R42" s="414">
        <f>SUM(P42:Q42)</f>
        <v>0</v>
      </c>
      <c r="S42" s="415"/>
      <c r="T42" s="197"/>
      <c r="U42" s="197"/>
      <c r="V42" s="414">
        <f>SUM(T42:U42)</f>
        <v>0</v>
      </c>
      <c r="W42" s="415"/>
      <c r="X42" s="197"/>
      <c r="Y42" s="197"/>
      <c r="Z42" s="414">
        <f>SUM(X42:Y42)</f>
        <v>0</v>
      </c>
    </row>
    <row r="43" spans="1:36" x14ac:dyDescent="0.2">
      <c r="B43" s="416" t="s">
        <v>17</v>
      </c>
      <c r="C43" s="443"/>
      <c r="D43" s="170"/>
      <c r="E43" s="170"/>
      <c r="F43" s="171">
        <f>SUM(C43:E43)</f>
        <v>0</v>
      </c>
      <c r="G43" s="418"/>
      <c r="H43" s="170"/>
      <c r="I43" s="170"/>
      <c r="J43" s="171">
        <v>0</v>
      </c>
      <c r="K43" s="420"/>
      <c r="L43" s="170"/>
      <c r="M43" s="170"/>
      <c r="N43" s="419">
        <f>SUM(L43:M43)</f>
        <v>0</v>
      </c>
      <c r="O43" s="420"/>
      <c r="P43" s="199"/>
      <c r="Q43" s="199"/>
      <c r="R43" s="419">
        <f>SUM(P43:Q43)</f>
        <v>0</v>
      </c>
      <c r="S43" s="420"/>
      <c r="T43" s="199"/>
      <c r="U43" s="199"/>
      <c r="V43" s="419">
        <f>SUM(T43:U43)</f>
        <v>0</v>
      </c>
      <c r="W43" s="420"/>
      <c r="X43" s="199"/>
      <c r="Y43" s="199"/>
      <c r="Z43" s="419">
        <f>SUM(X43:Y43)</f>
        <v>0</v>
      </c>
    </row>
    <row r="44" spans="1:36" s="430" customFormat="1" x14ac:dyDescent="0.2">
      <c r="A44" s="422"/>
      <c r="B44" s="423" t="s">
        <v>86</v>
      </c>
      <c r="C44" s="424"/>
      <c r="D44" s="425">
        <f>SUM(D40:D43)</f>
        <v>0</v>
      </c>
      <c r="E44" s="425">
        <f>SUM(E40:E43)</f>
        <v>0</v>
      </c>
      <c r="F44" s="426">
        <f>SUM(F40:F43)</f>
        <v>0</v>
      </c>
      <c r="G44" s="423"/>
      <c r="H44" s="444">
        <v>0</v>
      </c>
      <c r="I44" s="444">
        <v>0</v>
      </c>
      <c r="J44" s="427">
        <v>0</v>
      </c>
      <c r="K44" s="428"/>
      <c r="L44" s="444">
        <f>SUM(L40:L43)</f>
        <v>0</v>
      </c>
      <c r="M44" s="444">
        <f>SUM(M40:M43)</f>
        <v>0</v>
      </c>
      <c r="N44" s="427">
        <f>SUM(N40:N43)</f>
        <v>0</v>
      </c>
      <c r="O44" s="428"/>
      <c r="P44" s="444">
        <f>SUM(P40:P43)</f>
        <v>0</v>
      </c>
      <c r="Q44" s="444">
        <f>SUM(Q40:Q43)</f>
        <v>0</v>
      </c>
      <c r="R44" s="427">
        <f>SUM(R40:R43)</f>
        <v>0</v>
      </c>
      <c r="S44" s="428"/>
      <c r="T44" s="444">
        <f>SUM(T40:T43)</f>
        <v>0</v>
      </c>
      <c r="U44" s="444">
        <f>SUM(U40:U43)</f>
        <v>0</v>
      </c>
      <c r="V44" s="427">
        <f>SUM(V40:V43)</f>
        <v>0</v>
      </c>
      <c r="W44" s="428"/>
      <c r="X44" s="444">
        <f>SUM(X40:X43)</f>
        <v>0</v>
      </c>
      <c r="Y44" s="444">
        <f>SUM(Y40:Y43)</f>
        <v>0</v>
      </c>
      <c r="Z44" s="427">
        <f>SUM(Z40:Z43)</f>
        <v>0</v>
      </c>
      <c r="AA44" s="422"/>
      <c r="AB44" s="422"/>
      <c r="AC44" s="422"/>
      <c r="AD44" s="422"/>
      <c r="AE44" s="422"/>
      <c r="AF44" s="422"/>
      <c r="AG44" s="422"/>
      <c r="AH44" s="422"/>
      <c r="AI44" s="422"/>
      <c r="AJ44" s="422"/>
    </row>
    <row r="45" spans="1:36" ht="2.1" customHeight="1" x14ac:dyDescent="0.2">
      <c r="B45" s="431"/>
      <c r="C45" s="431"/>
      <c r="D45" s="432"/>
      <c r="E45" s="432"/>
      <c r="F45" s="433"/>
      <c r="G45" s="431"/>
      <c r="H45" s="434"/>
      <c r="I45" s="434"/>
      <c r="J45" s="435"/>
      <c r="K45" s="436"/>
      <c r="L45" s="434"/>
      <c r="M45" s="437"/>
      <c r="N45" s="435"/>
      <c r="O45" s="436"/>
      <c r="P45" s="434"/>
      <c r="Q45" s="437"/>
      <c r="R45" s="435"/>
      <c r="S45" s="436"/>
      <c r="T45" s="434"/>
      <c r="U45" s="437"/>
      <c r="V45" s="435"/>
      <c r="W45" s="436"/>
      <c r="X45" s="434"/>
      <c r="Y45" s="437"/>
      <c r="Z45" s="435"/>
    </row>
    <row r="46" spans="1:36" s="445" customFormat="1" ht="3" customHeight="1" x14ac:dyDescent="0.2">
      <c r="B46" s="446"/>
      <c r="C46" s="446"/>
      <c r="D46" s="447"/>
      <c r="E46" s="447"/>
      <c r="F46" s="448"/>
      <c r="G46" s="446"/>
      <c r="H46" s="449"/>
      <c r="I46" s="449"/>
      <c r="J46" s="442"/>
      <c r="K46" s="442"/>
      <c r="L46" s="449"/>
      <c r="M46" s="450"/>
      <c r="N46" s="442"/>
      <c r="O46" s="442"/>
      <c r="P46" s="449"/>
      <c r="Q46" s="450"/>
      <c r="R46" s="442"/>
      <c r="S46" s="442"/>
      <c r="T46" s="449"/>
      <c r="U46" s="450"/>
      <c r="V46" s="442"/>
      <c r="W46" s="442"/>
      <c r="X46" s="449"/>
      <c r="Y46" s="450"/>
      <c r="Z46" s="442"/>
    </row>
    <row r="47" spans="1:36" s="430" customFormat="1" x14ac:dyDescent="0.2">
      <c r="A47" s="422"/>
      <c r="B47" s="451" t="s">
        <v>80</v>
      </c>
      <c r="C47" s="451"/>
      <c r="D47" s="452">
        <f>D37+D44</f>
        <v>0</v>
      </c>
      <c r="E47" s="452">
        <f>E37+E44</f>
        <v>0</v>
      </c>
      <c r="F47" s="453">
        <f>F37+F44</f>
        <v>0</v>
      </c>
      <c r="G47" s="451"/>
      <c r="H47" s="452">
        <f>H37+H44</f>
        <v>0</v>
      </c>
      <c r="I47" s="452">
        <f>I37+I44</f>
        <v>0</v>
      </c>
      <c r="J47" s="453">
        <f>J37+J44</f>
        <v>0</v>
      </c>
      <c r="K47" s="457"/>
      <c r="L47" s="454">
        <f>L37+L44</f>
        <v>0</v>
      </c>
      <c r="M47" s="455">
        <f>M37+M44</f>
        <v>0</v>
      </c>
      <c r="N47" s="456">
        <f>N37+N44</f>
        <v>0</v>
      </c>
      <c r="O47" s="457"/>
      <c r="P47" s="454">
        <f>P37+P44</f>
        <v>0</v>
      </c>
      <c r="Q47" s="455">
        <f>Q37+Q44</f>
        <v>0</v>
      </c>
      <c r="R47" s="456">
        <f>R37+R44</f>
        <v>0</v>
      </c>
      <c r="S47" s="457"/>
      <c r="T47" s="454">
        <f>T37+T44</f>
        <v>0</v>
      </c>
      <c r="U47" s="455">
        <f>U37+U44</f>
        <v>0</v>
      </c>
      <c r="V47" s="456">
        <f>V37+V44</f>
        <v>0</v>
      </c>
      <c r="W47" s="457"/>
      <c r="X47" s="454">
        <f>X37+X44</f>
        <v>0</v>
      </c>
      <c r="Y47" s="455">
        <f>Y37+Y44</f>
        <v>0</v>
      </c>
      <c r="Z47" s="456">
        <f>Z37+Z44</f>
        <v>0</v>
      </c>
      <c r="AA47" s="422"/>
      <c r="AB47" s="422"/>
      <c r="AC47" s="422"/>
      <c r="AD47" s="422"/>
      <c r="AE47" s="422"/>
      <c r="AF47" s="422"/>
      <c r="AG47" s="422"/>
      <c r="AH47" s="422"/>
      <c r="AI47" s="422"/>
      <c r="AJ47" s="422"/>
    </row>
    <row r="48" spans="1:36" s="478" customFormat="1" x14ac:dyDescent="0.2">
      <c r="A48" s="475"/>
      <c r="B48" s="458" t="s">
        <v>90</v>
      </c>
      <c r="C48" s="476"/>
      <c r="D48" s="238"/>
      <c r="E48" s="238"/>
      <c r="F48" s="239"/>
      <c r="G48" s="476"/>
      <c r="H48" s="240"/>
      <c r="I48" s="240"/>
      <c r="J48" s="477"/>
      <c r="K48" s="477"/>
      <c r="L48" s="240"/>
      <c r="M48" s="240"/>
      <c r="N48" s="477"/>
      <c r="O48" s="477"/>
      <c r="P48" s="240"/>
      <c r="Q48" s="240"/>
      <c r="R48" s="477"/>
      <c r="S48" s="477"/>
      <c r="T48" s="240"/>
      <c r="U48" s="240"/>
      <c r="V48" s="477"/>
      <c r="W48" s="477"/>
      <c r="X48" s="240"/>
      <c r="Y48" s="240"/>
      <c r="Z48" s="477"/>
      <c r="AA48" s="475"/>
      <c r="AB48" s="475"/>
      <c r="AC48" s="475"/>
      <c r="AD48" s="475"/>
      <c r="AE48" s="475"/>
      <c r="AF48" s="475"/>
      <c r="AG48" s="475"/>
      <c r="AH48" s="475"/>
      <c r="AI48" s="475"/>
      <c r="AJ48" s="475"/>
    </row>
    <row r="49" spans="1:36" ht="18.75" customHeight="1" x14ac:dyDescent="0.2">
      <c r="B49" s="461" t="s">
        <v>91</v>
      </c>
      <c r="C49" s="462"/>
      <c r="D49" s="463"/>
      <c r="E49" s="464"/>
      <c r="F49" s="223"/>
      <c r="G49" s="462"/>
      <c r="H49" s="224"/>
      <c r="I49" s="224"/>
      <c r="J49" s="465"/>
      <c r="K49" s="462"/>
      <c r="L49" s="224"/>
      <c r="M49" s="464"/>
      <c r="N49" s="465"/>
      <c r="O49" s="462"/>
      <c r="P49" s="224"/>
      <c r="Q49" s="464"/>
      <c r="R49" s="465"/>
      <c r="S49" s="462"/>
      <c r="T49" s="224"/>
      <c r="U49" s="464"/>
      <c r="V49" s="465"/>
      <c r="W49" s="462"/>
      <c r="X49" s="224"/>
      <c r="Y49" s="464"/>
      <c r="Z49" s="465"/>
    </row>
    <row r="50" spans="1:36" s="430" customFormat="1" x14ac:dyDescent="0.2">
      <c r="A50" s="422"/>
      <c r="B50" s="466" t="s">
        <v>86</v>
      </c>
      <c r="C50" s="467">
        <f>SUM(C49)</f>
        <v>0</v>
      </c>
      <c r="D50" s="452"/>
      <c r="E50" s="452"/>
      <c r="F50" s="453"/>
      <c r="G50" s="467">
        <f>G49</f>
        <v>0</v>
      </c>
      <c r="H50" s="452"/>
      <c r="I50" s="452">
        <f>I49</f>
        <v>0</v>
      </c>
      <c r="J50" s="456"/>
      <c r="K50" s="457">
        <f>SUM(K49:K49)</f>
        <v>0</v>
      </c>
      <c r="L50" s="228"/>
      <c r="M50" s="228"/>
      <c r="N50" s="456"/>
      <c r="O50" s="457">
        <f>SUM(O49:O49)</f>
        <v>0</v>
      </c>
      <c r="P50" s="228"/>
      <c r="Q50" s="228"/>
      <c r="R50" s="456"/>
      <c r="S50" s="457">
        <f>SUM(S49:S49)</f>
        <v>0</v>
      </c>
      <c r="T50" s="228"/>
      <c r="U50" s="228"/>
      <c r="V50" s="456"/>
      <c r="W50" s="457">
        <f>SUM(W49:W49)</f>
        <v>0</v>
      </c>
      <c r="X50" s="228"/>
      <c r="Y50" s="228"/>
      <c r="Z50" s="456"/>
      <c r="AA50" s="422"/>
      <c r="AB50" s="422"/>
      <c r="AC50" s="422"/>
      <c r="AD50" s="422"/>
      <c r="AE50" s="422"/>
      <c r="AF50" s="422"/>
      <c r="AG50" s="422"/>
      <c r="AH50" s="422"/>
      <c r="AI50" s="422"/>
      <c r="AJ50" s="422"/>
    </row>
    <row r="51" spans="1:36" s="445" customFormat="1" x14ac:dyDescent="0.2">
      <c r="B51" s="446"/>
      <c r="C51" s="446"/>
      <c r="D51" s="447"/>
      <c r="E51" s="447"/>
      <c r="F51" s="448"/>
      <c r="G51" s="446"/>
      <c r="H51" s="449"/>
      <c r="I51" s="449"/>
      <c r="J51" s="442"/>
      <c r="K51" s="442"/>
      <c r="L51" s="449"/>
      <c r="M51" s="450"/>
      <c r="N51" s="442"/>
      <c r="O51" s="442"/>
      <c r="P51" s="449"/>
      <c r="Q51" s="450"/>
      <c r="R51" s="442"/>
      <c r="S51" s="442"/>
      <c r="T51" s="449"/>
      <c r="U51" s="450"/>
      <c r="V51" s="442"/>
      <c r="W51" s="442"/>
      <c r="X51" s="449"/>
      <c r="Y51" s="450"/>
      <c r="Z51" s="442"/>
    </row>
    <row r="52" spans="1:36" s="430" customFormat="1" x14ac:dyDescent="0.2">
      <c r="A52" s="422"/>
      <c r="B52" s="451" t="s">
        <v>92</v>
      </c>
      <c r="C52" s="468">
        <f>C50</f>
        <v>0</v>
      </c>
      <c r="D52" s="469"/>
      <c r="E52" s="469"/>
      <c r="F52" s="470"/>
      <c r="G52" s="467">
        <f>G50</f>
        <v>0</v>
      </c>
      <c r="H52" s="469"/>
      <c r="I52" s="469"/>
      <c r="J52" s="471"/>
      <c r="K52" s="472">
        <f>K50</f>
        <v>0</v>
      </c>
      <c r="L52" s="469"/>
      <c r="M52" s="469"/>
      <c r="N52" s="470"/>
      <c r="O52" s="472">
        <f>O50</f>
        <v>0</v>
      </c>
      <c r="P52" s="469"/>
      <c r="Q52" s="469"/>
      <c r="R52" s="470"/>
      <c r="S52" s="472">
        <f>S50</f>
        <v>0</v>
      </c>
      <c r="T52" s="469"/>
      <c r="U52" s="469"/>
      <c r="V52" s="470"/>
      <c r="W52" s="472">
        <f>W50</f>
        <v>0</v>
      </c>
      <c r="X52" s="469"/>
      <c r="Y52" s="469"/>
      <c r="Z52" s="470"/>
      <c r="AA52" s="422"/>
      <c r="AB52" s="422"/>
      <c r="AC52" s="422"/>
      <c r="AD52" s="422"/>
      <c r="AE52" s="422"/>
      <c r="AF52" s="422"/>
      <c r="AG52" s="422"/>
      <c r="AH52" s="422"/>
      <c r="AI52" s="422"/>
      <c r="AJ52" s="422"/>
    </row>
    <row r="53" spans="1:36" s="479" customFormat="1" x14ac:dyDescent="0.2">
      <c r="B53" s="480"/>
      <c r="C53" s="481"/>
      <c r="D53" s="481"/>
      <c r="E53" s="481"/>
      <c r="F53" s="482"/>
      <c r="G53" s="483"/>
      <c r="H53" s="484"/>
      <c r="I53" s="485"/>
      <c r="J53" s="483"/>
      <c r="K53" s="483"/>
      <c r="L53" s="484"/>
      <c r="M53" s="485"/>
      <c r="N53" s="483"/>
      <c r="O53" s="483"/>
      <c r="P53" s="484"/>
      <c r="Q53" s="485"/>
      <c r="R53" s="483"/>
      <c r="S53" s="483"/>
      <c r="T53" s="484"/>
      <c r="U53" s="485"/>
      <c r="V53" s="483"/>
      <c r="W53" s="483"/>
      <c r="X53" s="484"/>
      <c r="Y53" s="485"/>
      <c r="Z53" s="483"/>
    </row>
    <row r="54" spans="1:36" s="395" customFormat="1" x14ac:dyDescent="0.2">
      <c r="B54" s="480" t="s">
        <v>40</v>
      </c>
      <c r="C54" s="480"/>
      <c r="D54" s="486"/>
      <c r="E54" s="486"/>
      <c r="F54" s="486"/>
      <c r="G54" s="480"/>
      <c r="H54" s="486"/>
      <c r="I54" s="486"/>
      <c r="J54" s="480"/>
      <c r="K54" s="480"/>
      <c r="L54" s="486"/>
      <c r="M54" s="486"/>
      <c r="N54" s="480"/>
      <c r="O54" s="480"/>
      <c r="P54" s="486"/>
      <c r="Q54" s="486"/>
      <c r="R54" s="480"/>
      <c r="S54" s="480"/>
      <c r="T54" s="486"/>
      <c r="U54" s="486"/>
      <c r="V54" s="480"/>
      <c r="W54" s="480"/>
      <c r="X54" s="486"/>
      <c r="Y54" s="486"/>
      <c r="Z54" s="480"/>
    </row>
    <row r="55" spans="1:36" s="395" customFormat="1" x14ac:dyDescent="0.2">
      <c r="B55" s="480"/>
      <c r="C55" s="445" t="s">
        <v>293</v>
      </c>
      <c r="D55" s="486"/>
      <c r="E55" s="486"/>
      <c r="F55" s="486"/>
      <c r="G55" s="480"/>
      <c r="H55" s="486"/>
      <c r="I55" s="486"/>
      <c r="J55" s="480"/>
      <c r="K55" s="480"/>
      <c r="L55" s="486"/>
      <c r="M55" s="486"/>
      <c r="N55" s="480"/>
      <c r="O55" s="480"/>
      <c r="P55" s="486"/>
      <c r="Q55" s="486"/>
      <c r="R55" s="480"/>
      <c r="S55" s="480"/>
      <c r="T55" s="486"/>
      <c r="U55" s="486"/>
      <c r="V55" s="480"/>
      <c r="W55" s="480"/>
      <c r="X55" s="486"/>
      <c r="Y55" s="486"/>
      <c r="Z55" s="480"/>
    </row>
    <row r="56" spans="1:36" s="395" customFormat="1" x14ac:dyDescent="0.2">
      <c r="B56" s="480"/>
      <c r="C56" s="445" t="s">
        <v>94</v>
      </c>
      <c r="D56" s="486"/>
      <c r="E56" s="486"/>
      <c r="F56" s="486"/>
      <c r="G56" s="480"/>
      <c r="H56" s="486"/>
      <c r="I56" s="486"/>
      <c r="J56" s="480"/>
      <c r="K56" s="480"/>
      <c r="L56" s="486"/>
      <c r="M56" s="486"/>
      <c r="N56" s="480"/>
      <c r="O56" s="480"/>
      <c r="P56" s="486"/>
      <c r="Q56" s="486"/>
      <c r="R56" s="480"/>
      <c r="S56" s="480"/>
      <c r="T56" s="486"/>
      <c r="U56" s="486"/>
      <c r="V56" s="480"/>
      <c r="W56" s="480"/>
      <c r="X56" s="486"/>
      <c r="Y56" s="486"/>
      <c r="Z56" s="480"/>
    </row>
    <row r="57" spans="1:36" s="395" customFormat="1" ht="20.25" customHeight="1" x14ac:dyDescent="0.2"/>
    <row r="58" spans="1:36" s="395" customFormat="1" x14ac:dyDescent="0.2">
      <c r="B58" s="480" t="s">
        <v>77</v>
      </c>
      <c r="C58" s="445" t="s">
        <v>95</v>
      </c>
      <c r="E58" s="486"/>
      <c r="H58" s="486"/>
      <c r="J58" s="480"/>
      <c r="L58" s="486"/>
      <c r="N58" s="480"/>
      <c r="O58" s="445"/>
      <c r="P58" s="486"/>
      <c r="Q58" s="486"/>
      <c r="R58" s="445"/>
      <c r="S58" s="445"/>
      <c r="T58" s="486"/>
      <c r="U58" s="486"/>
      <c r="V58" s="445"/>
      <c r="W58" s="445"/>
      <c r="X58" s="486"/>
      <c r="Y58" s="486"/>
      <c r="Z58" s="445"/>
    </row>
    <row r="59" spans="1:36" s="395" customFormat="1" x14ac:dyDescent="0.2">
      <c r="B59" s="480" t="s">
        <v>96</v>
      </c>
      <c r="C59" s="445" t="s">
        <v>97</v>
      </c>
      <c r="E59" s="486"/>
      <c r="H59" s="486"/>
      <c r="J59" s="480"/>
      <c r="L59" s="486"/>
      <c r="N59" s="480"/>
      <c r="O59" s="445"/>
      <c r="P59" s="486"/>
      <c r="Q59" s="486"/>
      <c r="R59" s="445"/>
      <c r="S59" s="445"/>
      <c r="T59" s="486"/>
      <c r="U59" s="486"/>
      <c r="V59" s="445"/>
      <c r="W59" s="445"/>
      <c r="X59" s="486"/>
      <c r="Y59" s="486"/>
      <c r="Z59" s="445"/>
    </row>
    <row r="60" spans="1:36" s="395" customFormat="1" x14ac:dyDescent="0.2">
      <c r="B60" s="480" t="s">
        <v>79</v>
      </c>
      <c r="C60" s="445" t="s">
        <v>98</v>
      </c>
      <c r="E60" s="486"/>
      <c r="H60" s="486"/>
      <c r="J60" s="480"/>
      <c r="L60" s="486"/>
      <c r="N60" s="480"/>
    </row>
    <row r="61" spans="1:36" s="395" customFormat="1" x14ac:dyDescent="0.2">
      <c r="B61" s="480"/>
      <c r="C61" s="445"/>
      <c r="D61" s="395" t="s">
        <v>99</v>
      </c>
      <c r="E61" s="486"/>
      <c r="H61" s="486"/>
      <c r="J61" s="480"/>
      <c r="L61" s="486"/>
      <c r="N61" s="480"/>
    </row>
    <row r="62" spans="1:36" s="395" customFormat="1" x14ac:dyDescent="0.2">
      <c r="B62" s="480"/>
      <c r="C62" s="445"/>
      <c r="D62" s="395" t="s">
        <v>100</v>
      </c>
      <c r="E62" s="486"/>
      <c r="H62" s="486"/>
      <c r="J62" s="480"/>
      <c r="L62" s="486"/>
      <c r="N62" s="480"/>
    </row>
    <row r="63" spans="1:36" s="395" customFormat="1" x14ac:dyDescent="0.2">
      <c r="B63" s="480" t="s">
        <v>80</v>
      </c>
      <c r="C63" s="445" t="s">
        <v>101</v>
      </c>
      <c r="E63" s="486"/>
      <c r="G63" s="487"/>
      <c r="J63" s="487"/>
      <c r="K63" s="487"/>
      <c r="N63" s="487"/>
      <c r="O63" s="487"/>
      <c r="R63" s="487"/>
      <c r="S63" s="487"/>
      <c r="V63" s="487"/>
      <c r="W63" s="487"/>
      <c r="Z63" s="487"/>
    </row>
    <row r="64" spans="1:36" s="395" customFormat="1" x14ac:dyDescent="0.2">
      <c r="B64" s="480" t="s">
        <v>102</v>
      </c>
      <c r="C64" s="445" t="s">
        <v>103</v>
      </c>
      <c r="E64" s="486"/>
      <c r="H64" s="486"/>
      <c r="J64" s="480"/>
      <c r="L64" s="486"/>
      <c r="N64" s="480"/>
      <c r="O64" s="445"/>
      <c r="P64" s="486"/>
      <c r="Q64" s="486"/>
      <c r="R64" s="445"/>
      <c r="S64" s="445"/>
      <c r="T64" s="486"/>
      <c r="U64" s="486"/>
      <c r="V64" s="445"/>
      <c r="W64" s="445"/>
      <c r="X64" s="486"/>
      <c r="Y64" s="486"/>
      <c r="Z64" s="445"/>
    </row>
    <row r="65" spans="2:26" s="395" customFormat="1" x14ac:dyDescent="0.2">
      <c r="B65" s="487"/>
      <c r="C65" s="487"/>
      <c r="G65" s="487"/>
      <c r="J65" s="487"/>
      <c r="K65" s="487"/>
      <c r="N65" s="487"/>
      <c r="O65" s="487"/>
      <c r="R65" s="487"/>
      <c r="S65" s="487"/>
      <c r="V65" s="487"/>
      <c r="W65" s="487"/>
      <c r="Z65" s="487"/>
    </row>
    <row r="66" spans="2:26" s="395" customFormat="1" x14ac:dyDescent="0.2">
      <c r="B66" s="487"/>
      <c r="C66" s="487"/>
      <c r="G66" s="487"/>
      <c r="J66" s="487"/>
      <c r="K66" s="487"/>
      <c r="N66" s="487"/>
      <c r="O66" s="487"/>
      <c r="R66" s="487"/>
      <c r="S66" s="487"/>
      <c r="V66" s="487"/>
      <c r="W66" s="487"/>
      <c r="Z66" s="487"/>
    </row>
    <row r="67" spans="2:26" s="395" customFormat="1" x14ac:dyDescent="0.2">
      <c r="B67" s="487"/>
      <c r="C67" s="487"/>
      <c r="G67" s="487"/>
      <c r="J67" s="487"/>
      <c r="K67" s="487"/>
      <c r="N67" s="487"/>
      <c r="O67" s="487"/>
      <c r="R67" s="487"/>
      <c r="S67" s="487"/>
      <c r="V67" s="487"/>
      <c r="W67" s="487"/>
      <c r="Z67" s="487"/>
    </row>
    <row r="68" spans="2:26" s="395" customFormat="1" x14ac:dyDescent="0.2">
      <c r="B68" s="487"/>
      <c r="G68" s="487"/>
      <c r="J68" s="487"/>
      <c r="K68" s="487"/>
      <c r="N68" s="487"/>
      <c r="O68" s="487"/>
      <c r="R68" s="487"/>
      <c r="S68" s="487"/>
      <c r="V68" s="487"/>
      <c r="W68" s="487"/>
      <c r="Z68" s="487"/>
    </row>
    <row r="69" spans="2:26" s="395" customFormat="1" x14ac:dyDescent="0.2"/>
    <row r="70" spans="2:26" s="395" customFormat="1" x14ac:dyDescent="0.2"/>
    <row r="71" spans="2:26" s="395" customFormat="1" x14ac:dyDescent="0.2"/>
    <row r="72" spans="2:26" s="395" customFormat="1" x14ac:dyDescent="0.2"/>
    <row r="73" spans="2:26" s="395" customFormat="1" x14ac:dyDescent="0.2"/>
    <row r="74" spans="2:26" s="395" customFormat="1" x14ac:dyDescent="0.2"/>
    <row r="75" spans="2:26" s="395" customFormat="1" x14ac:dyDescent="0.2"/>
    <row r="76" spans="2:26" s="395" customFormat="1" x14ac:dyDescent="0.2"/>
    <row r="77" spans="2:26" s="395" customFormat="1" x14ac:dyDescent="0.2"/>
    <row r="78" spans="2:26" s="395" customFormat="1" x14ac:dyDescent="0.2"/>
    <row r="79" spans="2:26" s="395" customFormat="1" x14ac:dyDescent="0.2"/>
    <row r="80" spans="2:26" s="395" customFormat="1" x14ac:dyDescent="0.2"/>
    <row r="81" s="395" customFormat="1" x14ac:dyDescent="0.2"/>
    <row r="82" s="395" customFormat="1" x14ac:dyDescent="0.2"/>
    <row r="83" s="395" customFormat="1" x14ac:dyDescent="0.2"/>
    <row r="84" s="395" customFormat="1" x14ac:dyDescent="0.2"/>
    <row r="85" s="395" customFormat="1" x14ac:dyDescent="0.2"/>
    <row r="86" s="395" customFormat="1" x14ac:dyDescent="0.2"/>
    <row r="87" s="395" customFormat="1" x14ac:dyDescent="0.2"/>
    <row r="88" s="395" customFormat="1" x14ac:dyDescent="0.2"/>
    <row r="89" s="395" customFormat="1" x14ac:dyDescent="0.2"/>
    <row r="90" s="395" customFormat="1" x14ac:dyDescent="0.2"/>
    <row r="91" s="395" customFormat="1" x14ac:dyDescent="0.2"/>
    <row r="92" s="395" customFormat="1" x14ac:dyDescent="0.2"/>
    <row r="93" s="395" customFormat="1" x14ac:dyDescent="0.2"/>
    <row r="94" s="395" customFormat="1" x14ac:dyDescent="0.2"/>
    <row r="95" s="395" customFormat="1" x14ac:dyDescent="0.2"/>
    <row r="96" s="395" customFormat="1" x14ac:dyDescent="0.2"/>
    <row r="97" s="395" customFormat="1" x14ac:dyDescent="0.2"/>
    <row r="98" s="395" customFormat="1" x14ac:dyDescent="0.2"/>
    <row r="99" s="395" customFormat="1" x14ac:dyDescent="0.2"/>
    <row r="100" s="395" customFormat="1" x14ac:dyDescent="0.2"/>
    <row r="101" s="395" customFormat="1" x14ac:dyDescent="0.2"/>
    <row r="102" s="395" customFormat="1" x14ac:dyDescent="0.2"/>
    <row r="103" s="395" customFormat="1" x14ac:dyDescent="0.2"/>
    <row r="104" s="395" customFormat="1" x14ac:dyDescent="0.2"/>
    <row r="105" s="395" customFormat="1" x14ac:dyDescent="0.2"/>
    <row r="106" s="395" customFormat="1" x14ac:dyDescent="0.2"/>
    <row r="107" s="395" customFormat="1" x14ac:dyDescent="0.2"/>
    <row r="108" s="395" customFormat="1" x14ac:dyDescent="0.2"/>
    <row r="109" s="395" customFormat="1" x14ac:dyDescent="0.2"/>
    <row r="110" s="395" customFormat="1" x14ac:dyDescent="0.2"/>
    <row r="111" s="395" customFormat="1" x14ac:dyDescent="0.2"/>
    <row r="112" s="395" customFormat="1" x14ac:dyDescent="0.2"/>
    <row r="113" s="395" customFormat="1" x14ac:dyDescent="0.2"/>
    <row r="114" s="395" customFormat="1" x14ac:dyDescent="0.2"/>
    <row r="115" s="395" customFormat="1" x14ac:dyDescent="0.2"/>
    <row r="116" s="395" customFormat="1" x14ac:dyDescent="0.2"/>
    <row r="117" s="395" customFormat="1" x14ac:dyDescent="0.2"/>
    <row r="118" s="395" customFormat="1" x14ac:dyDescent="0.2"/>
    <row r="119" s="395" customFormat="1" x14ac:dyDescent="0.2"/>
    <row r="120" s="395" customFormat="1" x14ac:dyDescent="0.2"/>
    <row r="121" s="395" customFormat="1" x14ac:dyDescent="0.2"/>
    <row r="122" s="395" customFormat="1" x14ac:dyDescent="0.2"/>
    <row r="123" s="395" customFormat="1" x14ac:dyDescent="0.2"/>
    <row r="124" s="395" customFormat="1" x14ac:dyDescent="0.2"/>
    <row r="125" s="395" customFormat="1" x14ac:dyDescent="0.2"/>
    <row r="126" s="395" customFormat="1" x14ac:dyDescent="0.2"/>
    <row r="127" s="395" customFormat="1" x14ac:dyDescent="0.2"/>
    <row r="128" s="395" customFormat="1" x14ac:dyDescent="0.2"/>
    <row r="129" s="395" customFormat="1" x14ac:dyDescent="0.2"/>
    <row r="130" s="395" customFormat="1" x14ac:dyDescent="0.2"/>
    <row r="131" s="395" customFormat="1" x14ac:dyDescent="0.2"/>
    <row r="132" s="395" customFormat="1" x14ac:dyDescent="0.2"/>
    <row r="133" s="395" customFormat="1" x14ac:dyDescent="0.2"/>
    <row r="134" s="395" customFormat="1" x14ac:dyDescent="0.2"/>
    <row r="135" s="395" customFormat="1" x14ac:dyDescent="0.2"/>
    <row r="136" s="395" customFormat="1" x14ac:dyDescent="0.2"/>
    <row r="137" s="395" customFormat="1" x14ac:dyDescent="0.2"/>
    <row r="138" s="395" customFormat="1" x14ac:dyDescent="0.2"/>
    <row r="139" s="395" customFormat="1" x14ac:dyDescent="0.2"/>
    <row r="140" s="395" customFormat="1" x14ac:dyDescent="0.2"/>
    <row r="141" s="395" customFormat="1" x14ac:dyDescent="0.2"/>
    <row r="142" s="395" customFormat="1" x14ac:dyDescent="0.2"/>
    <row r="143" s="395" customFormat="1" x14ac:dyDescent="0.2"/>
    <row r="144" s="395" customFormat="1" x14ac:dyDescent="0.2"/>
    <row r="145" s="395" customFormat="1" x14ac:dyDescent="0.2"/>
    <row r="146" s="395" customFormat="1" x14ac:dyDescent="0.2"/>
    <row r="147" s="395" customFormat="1" x14ac:dyDescent="0.2"/>
    <row r="148" s="395" customFormat="1" x14ac:dyDescent="0.2"/>
    <row r="149" s="395" customFormat="1" x14ac:dyDescent="0.2"/>
    <row r="150" s="395" customFormat="1" x14ac:dyDescent="0.2"/>
    <row r="151" s="395" customFormat="1" x14ac:dyDescent="0.2"/>
    <row r="152" s="395" customFormat="1" x14ac:dyDescent="0.2"/>
    <row r="153" s="395" customFormat="1" x14ac:dyDescent="0.2"/>
    <row r="154" s="395" customFormat="1" x14ac:dyDescent="0.2"/>
    <row r="155" s="395" customFormat="1" x14ac:dyDescent="0.2"/>
    <row r="156" s="395" customFormat="1" x14ac:dyDescent="0.2"/>
    <row r="157" s="395" customFormat="1" x14ac:dyDescent="0.2"/>
    <row r="158" s="395" customFormat="1" x14ac:dyDescent="0.2"/>
    <row r="159" s="395" customFormat="1" x14ac:dyDescent="0.2"/>
    <row r="160" s="395" customFormat="1" x14ac:dyDescent="0.2"/>
    <row r="161" s="395" customFormat="1" x14ac:dyDescent="0.2"/>
    <row r="162" s="395" customFormat="1" x14ac:dyDescent="0.2"/>
    <row r="163" s="395" customFormat="1" x14ac:dyDescent="0.2"/>
    <row r="164" s="395" customFormat="1" x14ac:dyDescent="0.2"/>
    <row r="165" s="395" customFormat="1" x14ac:dyDescent="0.2"/>
    <row r="166" s="395" customFormat="1" x14ac:dyDescent="0.2"/>
    <row r="167" s="395" customFormat="1" x14ac:dyDescent="0.2"/>
    <row r="168" s="395" customFormat="1" x14ac:dyDescent="0.2"/>
    <row r="169" s="395" customFormat="1" x14ac:dyDescent="0.2"/>
    <row r="170" s="395" customFormat="1" x14ac:dyDescent="0.2"/>
    <row r="171" s="395" customFormat="1" x14ac:dyDescent="0.2"/>
    <row r="172" s="395" customFormat="1" x14ac:dyDescent="0.2"/>
    <row r="173" s="395" customFormat="1" x14ac:dyDescent="0.2"/>
    <row r="174" s="395" customFormat="1" x14ac:dyDescent="0.2"/>
    <row r="175" s="395" customFormat="1" x14ac:dyDescent="0.2"/>
    <row r="176" s="395" customFormat="1" x14ac:dyDescent="0.2"/>
    <row r="177" s="395" customFormat="1" x14ac:dyDescent="0.2"/>
    <row r="178" s="395" customFormat="1" x14ac:dyDescent="0.2"/>
    <row r="179" s="395" customFormat="1" x14ac:dyDescent="0.2"/>
    <row r="180" s="395" customFormat="1" x14ac:dyDescent="0.2"/>
    <row r="181" s="395" customFormat="1" x14ac:dyDescent="0.2"/>
    <row r="182" s="395" customFormat="1" x14ac:dyDescent="0.2"/>
    <row r="183" s="395" customFormat="1" x14ac:dyDescent="0.2"/>
    <row r="184" s="395" customFormat="1" x14ac:dyDescent="0.2"/>
    <row r="185" s="395" customFormat="1" x14ac:dyDescent="0.2"/>
    <row r="186" s="395" customFormat="1" x14ac:dyDescent="0.2"/>
    <row r="187" s="395" customFormat="1" x14ac:dyDescent="0.2"/>
    <row r="188" s="395" customFormat="1" x14ac:dyDescent="0.2"/>
    <row r="189" s="395" customFormat="1" x14ac:dyDescent="0.2"/>
    <row r="190" s="395" customFormat="1" x14ac:dyDescent="0.2"/>
    <row r="191" s="395" customFormat="1" x14ac:dyDescent="0.2"/>
    <row r="192" s="395" customFormat="1" x14ac:dyDescent="0.2"/>
    <row r="193" s="395" customFormat="1" x14ac:dyDescent="0.2"/>
    <row r="194" s="395" customFormat="1" x14ac:dyDescent="0.2"/>
    <row r="195" s="395" customFormat="1" x14ac:dyDescent="0.2"/>
    <row r="196" s="395" customFormat="1" x14ac:dyDescent="0.2"/>
    <row r="197" s="395" customFormat="1" x14ac:dyDescent="0.2"/>
    <row r="198" s="395" customFormat="1" x14ac:dyDescent="0.2"/>
    <row r="199" s="395" customFormat="1" x14ac:dyDescent="0.2"/>
    <row r="200" s="395" customFormat="1" x14ac:dyDescent="0.2"/>
    <row r="201" s="395" customFormat="1" x14ac:dyDescent="0.2"/>
    <row r="202" s="395" customFormat="1" x14ac:dyDescent="0.2"/>
    <row r="203" s="395" customFormat="1" x14ac:dyDescent="0.2"/>
    <row r="204" s="395" customFormat="1" x14ac:dyDescent="0.2"/>
    <row r="205" s="395" customFormat="1" x14ac:dyDescent="0.2"/>
    <row r="206" s="395" customFormat="1" x14ac:dyDescent="0.2"/>
    <row r="207" s="395" customFormat="1" x14ac:dyDescent="0.2"/>
    <row r="208" s="395" customFormat="1" x14ac:dyDescent="0.2"/>
    <row r="209" s="395" customFormat="1" x14ac:dyDescent="0.2"/>
    <row r="210" s="395" customFormat="1" x14ac:dyDescent="0.2"/>
    <row r="211" s="395" customFormat="1" x14ac:dyDescent="0.2"/>
    <row r="212" s="395" customFormat="1" x14ac:dyDescent="0.2"/>
    <row r="213" s="395" customFormat="1" x14ac:dyDescent="0.2"/>
    <row r="214" s="395" customFormat="1" x14ac:dyDescent="0.2"/>
    <row r="215" s="395" customFormat="1" x14ac:dyDescent="0.2"/>
    <row r="216" s="395" customFormat="1" x14ac:dyDescent="0.2"/>
    <row r="217" s="395" customFormat="1" x14ac:dyDescent="0.2"/>
    <row r="218" s="395" customFormat="1" x14ac:dyDescent="0.2"/>
    <row r="219" s="395" customFormat="1" x14ac:dyDescent="0.2"/>
    <row r="220" s="395" customFormat="1" x14ac:dyDescent="0.2"/>
    <row r="221" s="395" customFormat="1" x14ac:dyDescent="0.2"/>
    <row r="222" s="395" customFormat="1" x14ac:dyDescent="0.2"/>
    <row r="223" s="395" customFormat="1" x14ac:dyDescent="0.2"/>
    <row r="224" s="395" customFormat="1" x14ac:dyDescent="0.2"/>
    <row r="225" s="395" customFormat="1" x14ac:dyDescent="0.2"/>
    <row r="226" s="395" customFormat="1" x14ac:dyDescent="0.2"/>
    <row r="227" s="395" customFormat="1" x14ac:dyDescent="0.2"/>
    <row r="228" s="395" customFormat="1" x14ac:dyDescent="0.2"/>
    <row r="229" s="395" customFormat="1" x14ac:dyDescent="0.2"/>
    <row r="230" s="395" customFormat="1" x14ac:dyDescent="0.2"/>
    <row r="231" s="395" customFormat="1" x14ac:dyDescent="0.2"/>
    <row r="232" s="395" customFormat="1" x14ac:dyDescent="0.2"/>
    <row r="233" s="395" customFormat="1" x14ac:dyDescent="0.2"/>
    <row r="234" s="395" customFormat="1" x14ac:dyDescent="0.2"/>
    <row r="235" s="395" customFormat="1" x14ac:dyDescent="0.2"/>
    <row r="236" s="395" customFormat="1" x14ac:dyDescent="0.2"/>
    <row r="237" s="395" customFormat="1" x14ac:dyDescent="0.2"/>
    <row r="238" s="395" customFormat="1" x14ac:dyDescent="0.2"/>
    <row r="239" s="395" customFormat="1" x14ac:dyDescent="0.2"/>
    <row r="240" s="395" customFormat="1" x14ac:dyDescent="0.2"/>
    <row r="241" s="395" customFormat="1" x14ac:dyDescent="0.2"/>
    <row r="242" s="395" customFormat="1" x14ac:dyDescent="0.2"/>
    <row r="243" s="395" customFormat="1" x14ac:dyDescent="0.2"/>
    <row r="244" s="395" customFormat="1" x14ac:dyDescent="0.2"/>
    <row r="245" s="395" customFormat="1" x14ac:dyDescent="0.2"/>
    <row r="246" s="395" customFormat="1" x14ac:dyDescent="0.2"/>
    <row r="247" s="395" customFormat="1" x14ac:dyDescent="0.2"/>
    <row r="248" s="395" customFormat="1" x14ac:dyDescent="0.2"/>
    <row r="249" s="395" customFormat="1" x14ac:dyDescent="0.2"/>
    <row r="250" s="395" customFormat="1" x14ac:dyDescent="0.2"/>
    <row r="251" s="395" customFormat="1" x14ac:dyDescent="0.2"/>
    <row r="252" s="395" customFormat="1" x14ac:dyDescent="0.2"/>
    <row r="253" s="395" customFormat="1" x14ac:dyDescent="0.2"/>
    <row r="254" s="395" customFormat="1" x14ac:dyDescent="0.2"/>
    <row r="255" s="395" customFormat="1" x14ac:dyDescent="0.2"/>
    <row r="256" s="395" customFormat="1" x14ac:dyDescent="0.2"/>
    <row r="257" s="395" customFormat="1" x14ac:dyDescent="0.2"/>
    <row r="258" s="395" customFormat="1" x14ac:dyDescent="0.2"/>
    <row r="259" s="395" customFormat="1" x14ac:dyDescent="0.2"/>
    <row r="260" s="395" customFormat="1" x14ac:dyDescent="0.2"/>
    <row r="261" s="395" customFormat="1" x14ac:dyDescent="0.2"/>
    <row r="262" s="395" customFormat="1" x14ac:dyDescent="0.2"/>
    <row r="263" s="395" customFormat="1" x14ac:dyDescent="0.2"/>
    <row r="264" s="395" customFormat="1" x14ac:dyDescent="0.2"/>
    <row r="265" s="395" customFormat="1" x14ac:dyDescent="0.2"/>
    <row r="266" s="395" customFormat="1" x14ac:dyDescent="0.2"/>
    <row r="267" s="395" customFormat="1" x14ac:dyDescent="0.2"/>
    <row r="268" s="395" customFormat="1" x14ac:dyDescent="0.2"/>
    <row r="269" s="395" customFormat="1" x14ac:dyDescent="0.2"/>
    <row r="270" s="395" customFormat="1" x14ac:dyDescent="0.2"/>
    <row r="271" s="395" customFormat="1" x14ac:dyDescent="0.2"/>
  </sheetData>
  <customSheetViews>
    <customSheetView guid="{E8B3D8CC-BCDF-4785-836B-2A5CFEB31B52}" scale="9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W29:Z29"/>
    <mergeCell ref="C4:F4"/>
    <mergeCell ref="G4:J4"/>
    <mergeCell ref="K4:N4"/>
    <mergeCell ref="O4:R4"/>
    <mergeCell ref="S4:V4"/>
    <mergeCell ref="W4:Z4"/>
    <mergeCell ref="C29:F29"/>
    <mergeCell ref="G29:J29"/>
    <mergeCell ref="K29:N29"/>
    <mergeCell ref="O29:R29"/>
    <mergeCell ref="S29:V29"/>
  </mergeCells>
  <printOptions horizontalCentered="1" verticalCentered="1"/>
  <pageMargins left="0.17" right="0.17" top="0.63" bottom="0.38" header="0.18" footer="0.17"/>
  <pageSetup scale="56" orientation="landscape" r:id="rId2"/>
  <headerFooter alignWithMargins="0">
    <oddHeader>&amp;C&amp;"-,Bold"&amp;14Table I-1B
SCE TA/TI and Auto DR Program Subscription Statistics 
2009 - 2011</oddHeader>
    <oddFooter>&amp;L&amp;"Calibri,Bold Italic"&amp;F&amp;C&amp;"-,Bold"- PUBLIC -&amp;R&amp;"Calibri,Bold"Page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A271"/>
  <sheetViews>
    <sheetView zoomScale="80" zoomScaleNormal="80" zoomScaleSheetLayoutView="100" zoomScalePageLayoutView="86" workbookViewId="0"/>
  </sheetViews>
  <sheetFormatPr defaultRowHeight="12.75" x14ac:dyDescent="0.2"/>
  <cols>
    <col min="1" max="1" width="2.5" style="144" customWidth="1"/>
    <col min="2" max="2" width="40.6640625" style="120" customWidth="1"/>
    <col min="3" max="5" width="11" style="120" customWidth="1"/>
    <col min="6" max="6" width="11.33203125" style="120" customWidth="1"/>
    <col min="7" max="9" width="11" style="120" customWidth="1"/>
    <col min="10" max="10" width="11.33203125" style="120" customWidth="1"/>
    <col min="11" max="13" width="11" style="120" customWidth="1"/>
    <col min="14" max="14" width="11.33203125" style="120" customWidth="1"/>
    <col min="15" max="17" width="11" style="120" customWidth="1"/>
    <col min="18" max="18" width="11.33203125" style="120" customWidth="1"/>
    <col min="19" max="21" width="11" style="120" customWidth="1"/>
    <col min="22" max="22" width="11.33203125" style="120" customWidth="1"/>
    <col min="23" max="25" width="11" style="120" customWidth="1"/>
    <col min="26" max="26" width="12.5" style="120" customWidth="1"/>
    <col min="27" max="27" width="4.5" style="144" customWidth="1"/>
    <col min="28" max="115" width="9.33203125" style="120"/>
    <col min="116" max="116" width="10.6640625" style="120" customWidth="1"/>
    <col min="117" max="16384" width="9.33203125" style="120"/>
  </cols>
  <sheetData>
    <row r="1" spans="1:27" s="144" customFormat="1" ht="12" customHeight="1" x14ac:dyDescent="0.2"/>
    <row r="2" spans="1:27" s="145" customFormat="1" ht="21" customHeight="1" x14ac:dyDescent="0.25">
      <c r="B2" s="146" t="s">
        <v>74</v>
      </c>
    </row>
    <row r="3" spans="1:27" s="144" customFormat="1" ht="19.5" customHeight="1" x14ac:dyDescent="0.2"/>
    <row r="4" spans="1:27" s="149" customFormat="1" ht="20.25" customHeight="1" x14ac:dyDescent="0.15">
      <c r="A4" s="147"/>
      <c r="B4" s="148" t="s">
        <v>75</v>
      </c>
      <c r="C4" s="574" t="s">
        <v>2</v>
      </c>
      <c r="D4" s="574"/>
      <c r="E4" s="574"/>
      <c r="F4" s="574"/>
      <c r="G4" s="574" t="s">
        <v>3</v>
      </c>
      <c r="H4" s="574"/>
      <c r="I4" s="574"/>
      <c r="J4" s="574"/>
      <c r="K4" s="574" t="s">
        <v>4</v>
      </c>
      <c r="L4" s="574"/>
      <c r="M4" s="574"/>
      <c r="N4" s="574"/>
      <c r="O4" s="574" t="s">
        <v>5</v>
      </c>
      <c r="P4" s="574"/>
      <c r="Q4" s="574"/>
      <c r="R4" s="574"/>
      <c r="S4" s="574" t="s">
        <v>6</v>
      </c>
      <c r="T4" s="574"/>
      <c r="U4" s="574"/>
      <c r="V4" s="574"/>
      <c r="W4" s="574" t="s">
        <v>7</v>
      </c>
      <c r="X4" s="574"/>
      <c r="Y4" s="574"/>
      <c r="Z4" s="574"/>
      <c r="AA4" s="147"/>
    </row>
    <row r="5" spans="1:27" ht="38.25" x14ac:dyDescent="0.2">
      <c r="B5" s="150" t="s">
        <v>76</v>
      </c>
      <c r="C5" s="151" t="s">
        <v>77</v>
      </c>
      <c r="D5" s="152" t="s">
        <v>78</v>
      </c>
      <c r="E5" s="152" t="s">
        <v>79</v>
      </c>
      <c r="F5" s="153" t="s">
        <v>80</v>
      </c>
      <c r="G5" s="151" t="s">
        <v>77</v>
      </c>
      <c r="H5" s="152" t="s">
        <v>78</v>
      </c>
      <c r="I5" s="152" t="s">
        <v>79</v>
      </c>
      <c r="J5" s="153" t="s">
        <v>80</v>
      </c>
      <c r="K5" s="151" t="s">
        <v>77</v>
      </c>
      <c r="L5" s="152" t="s">
        <v>78</v>
      </c>
      <c r="M5" s="152" t="s">
        <v>79</v>
      </c>
      <c r="N5" s="153" t="s">
        <v>80</v>
      </c>
      <c r="O5" s="151" t="s">
        <v>77</v>
      </c>
      <c r="P5" s="152" t="s">
        <v>78</v>
      </c>
      <c r="Q5" s="152" t="s">
        <v>79</v>
      </c>
      <c r="R5" s="153" t="s">
        <v>80</v>
      </c>
      <c r="S5" s="151" t="s">
        <v>77</v>
      </c>
      <c r="T5" s="152" t="s">
        <v>78</v>
      </c>
      <c r="U5" s="152" t="s">
        <v>79</v>
      </c>
      <c r="V5" s="153" t="s">
        <v>80</v>
      </c>
      <c r="W5" s="151" t="s">
        <v>77</v>
      </c>
      <c r="X5" s="152" t="s">
        <v>78</v>
      </c>
      <c r="Y5" s="152" t="s">
        <v>79</v>
      </c>
      <c r="Z5" s="153" t="s">
        <v>80</v>
      </c>
    </row>
    <row r="6" spans="1:27" x14ac:dyDescent="0.2">
      <c r="B6" s="154" t="s">
        <v>81</v>
      </c>
      <c r="C6" s="155"/>
      <c r="D6" s="156">
        <v>0</v>
      </c>
      <c r="E6" s="156">
        <v>0</v>
      </c>
      <c r="F6" s="157">
        <f t="shared" ref="F6:F11" si="0">SUM(C6:E6)</f>
        <v>0</v>
      </c>
      <c r="G6" s="158"/>
      <c r="H6" s="156">
        <v>0</v>
      </c>
      <c r="I6" s="156">
        <v>0</v>
      </c>
      <c r="J6" s="157">
        <f t="shared" ref="J6:J11" si="1">SUM(G6:I6)</f>
        <v>0</v>
      </c>
      <c r="K6" s="158"/>
      <c r="L6" s="156">
        <v>0</v>
      </c>
      <c r="M6" s="156">
        <v>0</v>
      </c>
      <c r="N6" s="159">
        <f t="shared" ref="N6:N11" si="2">SUM(L6:M6)</f>
        <v>0</v>
      </c>
      <c r="O6" s="160"/>
      <c r="P6" s="156">
        <v>0</v>
      </c>
      <c r="Q6" s="156">
        <v>0</v>
      </c>
      <c r="R6" s="159">
        <f t="shared" ref="R6:R11" si="3">SUM(P6:Q6)</f>
        <v>0</v>
      </c>
      <c r="S6" s="160"/>
      <c r="T6" s="156">
        <v>0</v>
      </c>
      <c r="U6" s="156">
        <v>0</v>
      </c>
      <c r="V6" s="159">
        <f t="shared" ref="V6:V11" si="4">SUM(T6:U6)</f>
        <v>0</v>
      </c>
      <c r="W6" s="160"/>
      <c r="X6" s="156">
        <v>0</v>
      </c>
      <c r="Y6" s="156">
        <v>0</v>
      </c>
      <c r="Z6" s="159">
        <f t="shared" ref="Z6:Z11" si="5">SUM(X6:Y6)</f>
        <v>0</v>
      </c>
    </row>
    <row r="7" spans="1:27" x14ac:dyDescent="0.2">
      <c r="B7" s="161" t="s">
        <v>82</v>
      </c>
      <c r="C7" s="162"/>
      <c r="D7" s="163">
        <v>0</v>
      </c>
      <c r="E7" s="163">
        <v>0</v>
      </c>
      <c r="F7" s="164">
        <f t="shared" si="0"/>
        <v>0</v>
      </c>
      <c r="G7" s="165"/>
      <c r="H7" s="163">
        <v>0</v>
      </c>
      <c r="I7" s="163">
        <v>0</v>
      </c>
      <c r="J7" s="164">
        <f t="shared" si="1"/>
        <v>0</v>
      </c>
      <c r="K7" s="165"/>
      <c r="L7" s="163">
        <v>0</v>
      </c>
      <c r="M7" s="163">
        <v>0</v>
      </c>
      <c r="N7" s="166">
        <f t="shared" si="2"/>
        <v>0</v>
      </c>
      <c r="O7" s="167"/>
      <c r="P7" s="163">
        <v>0</v>
      </c>
      <c r="Q7" s="163">
        <v>0</v>
      </c>
      <c r="R7" s="166">
        <f t="shared" si="3"/>
        <v>0</v>
      </c>
      <c r="S7" s="167"/>
      <c r="T7" s="163">
        <v>0</v>
      </c>
      <c r="U7" s="163">
        <v>0</v>
      </c>
      <c r="V7" s="166">
        <f t="shared" si="4"/>
        <v>0</v>
      </c>
      <c r="W7" s="167"/>
      <c r="X7" s="163">
        <v>0</v>
      </c>
      <c r="Y7" s="163">
        <v>0</v>
      </c>
      <c r="Z7" s="166">
        <f t="shared" si="5"/>
        <v>0</v>
      </c>
    </row>
    <row r="8" spans="1:27" x14ac:dyDescent="0.2">
      <c r="B8" s="161" t="s">
        <v>83</v>
      </c>
      <c r="C8" s="162"/>
      <c r="D8" s="163">
        <v>0</v>
      </c>
      <c r="E8" s="163">
        <v>0</v>
      </c>
      <c r="F8" s="164">
        <f t="shared" si="0"/>
        <v>0</v>
      </c>
      <c r="G8" s="165"/>
      <c r="H8" s="163">
        <v>0</v>
      </c>
      <c r="I8" s="163">
        <v>0</v>
      </c>
      <c r="J8" s="164">
        <f t="shared" si="1"/>
        <v>0</v>
      </c>
      <c r="K8" s="165"/>
      <c r="L8" s="163">
        <v>0</v>
      </c>
      <c r="M8" s="163">
        <v>0</v>
      </c>
      <c r="N8" s="166">
        <f t="shared" si="2"/>
        <v>0</v>
      </c>
      <c r="O8" s="167"/>
      <c r="P8" s="163">
        <v>0</v>
      </c>
      <c r="Q8" s="163">
        <v>0</v>
      </c>
      <c r="R8" s="166">
        <f t="shared" si="3"/>
        <v>0</v>
      </c>
      <c r="S8" s="167"/>
      <c r="T8" s="163">
        <v>0</v>
      </c>
      <c r="U8" s="163">
        <v>0</v>
      </c>
      <c r="V8" s="166">
        <f t="shared" si="4"/>
        <v>0</v>
      </c>
      <c r="W8" s="167"/>
      <c r="X8" s="163">
        <v>0</v>
      </c>
      <c r="Y8" s="163">
        <v>0</v>
      </c>
      <c r="Z8" s="166">
        <f t="shared" si="5"/>
        <v>0</v>
      </c>
    </row>
    <row r="9" spans="1:27" x14ac:dyDescent="0.2">
      <c r="B9" s="161" t="s">
        <v>84</v>
      </c>
      <c r="C9" s="162"/>
      <c r="D9" s="163">
        <v>0</v>
      </c>
      <c r="E9" s="163">
        <v>0</v>
      </c>
      <c r="F9" s="164">
        <f t="shared" si="0"/>
        <v>0</v>
      </c>
      <c r="G9" s="165"/>
      <c r="H9" s="163">
        <v>0</v>
      </c>
      <c r="I9" s="163">
        <v>0</v>
      </c>
      <c r="J9" s="164">
        <f t="shared" si="1"/>
        <v>0</v>
      </c>
      <c r="K9" s="165"/>
      <c r="L9" s="163">
        <v>0</v>
      </c>
      <c r="M9" s="163">
        <v>0</v>
      </c>
      <c r="N9" s="166">
        <f t="shared" si="2"/>
        <v>0</v>
      </c>
      <c r="O9" s="167"/>
      <c r="P9" s="163">
        <v>0</v>
      </c>
      <c r="Q9" s="163">
        <v>0</v>
      </c>
      <c r="R9" s="166">
        <f t="shared" si="3"/>
        <v>0</v>
      </c>
      <c r="S9" s="167"/>
      <c r="T9" s="163">
        <v>0</v>
      </c>
      <c r="U9" s="163">
        <v>0</v>
      </c>
      <c r="V9" s="166">
        <f t="shared" si="4"/>
        <v>0</v>
      </c>
      <c r="W9" s="167"/>
      <c r="X9" s="163">
        <v>0</v>
      </c>
      <c r="Y9" s="163">
        <v>0</v>
      </c>
      <c r="Z9" s="166">
        <f t="shared" si="5"/>
        <v>0</v>
      </c>
    </row>
    <row r="10" spans="1:27" x14ac:dyDescent="0.2">
      <c r="B10" s="161" t="s">
        <v>85</v>
      </c>
      <c r="C10" s="162"/>
      <c r="D10" s="163">
        <v>0</v>
      </c>
      <c r="E10" s="163">
        <v>0</v>
      </c>
      <c r="F10" s="164">
        <f t="shared" si="0"/>
        <v>0</v>
      </c>
      <c r="G10" s="165"/>
      <c r="H10" s="163">
        <v>0</v>
      </c>
      <c r="I10" s="163">
        <v>0</v>
      </c>
      <c r="J10" s="164">
        <f t="shared" si="1"/>
        <v>0</v>
      </c>
      <c r="K10" s="165"/>
      <c r="L10" s="163">
        <v>0</v>
      </c>
      <c r="M10" s="163">
        <v>0</v>
      </c>
      <c r="N10" s="166">
        <f t="shared" si="2"/>
        <v>0</v>
      </c>
      <c r="O10" s="167"/>
      <c r="P10" s="163">
        <v>0</v>
      </c>
      <c r="Q10" s="163">
        <v>0</v>
      </c>
      <c r="R10" s="166">
        <f t="shared" si="3"/>
        <v>0</v>
      </c>
      <c r="S10" s="167"/>
      <c r="T10" s="163">
        <v>0</v>
      </c>
      <c r="U10" s="163">
        <v>0</v>
      </c>
      <c r="V10" s="166">
        <f t="shared" si="4"/>
        <v>0</v>
      </c>
      <c r="W10" s="167"/>
      <c r="X10" s="163">
        <v>0</v>
      </c>
      <c r="Y10" s="163">
        <v>0</v>
      </c>
      <c r="Z10" s="166">
        <f t="shared" si="5"/>
        <v>0</v>
      </c>
    </row>
    <row r="11" spans="1:27" x14ac:dyDescent="0.2">
      <c r="B11" s="168" t="s">
        <v>30</v>
      </c>
      <c r="C11" s="169"/>
      <c r="D11" s="170">
        <v>0</v>
      </c>
      <c r="E11" s="170">
        <v>0</v>
      </c>
      <c r="F11" s="171">
        <f t="shared" si="0"/>
        <v>0</v>
      </c>
      <c r="G11" s="172"/>
      <c r="H11" s="170">
        <v>0</v>
      </c>
      <c r="I11" s="170">
        <v>0</v>
      </c>
      <c r="J11" s="171">
        <f t="shared" si="1"/>
        <v>0</v>
      </c>
      <c r="K11" s="172"/>
      <c r="L11" s="170">
        <v>0</v>
      </c>
      <c r="M11" s="170">
        <v>0</v>
      </c>
      <c r="N11" s="173">
        <f t="shared" si="2"/>
        <v>0</v>
      </c>
      <c r="O11" s="174"/>
      <c r="P11" s="170">
        <v>0</v>
      </c>
      <c r="Q11" s="170">
        <v>0</v>
      </c>
      <c r="R11" s="173">
        <f t="shared" si="3"/>
        <v>0</v>
      </c>
      <c r="S11" s="174"/>
      <c r="T11" s="170">
        <v>0</v>
      </c>
      <c r="U11" s="170">
        <v>0</v>
      </c>
      <c r="V11" s="173">
        <f t="shared" si="4"/>
        <v>0</v>
      </c>
      <c r="W11" s="174"/>
      <c r="X11" s="170">
        <v>0</v>
      </c>
      <c r="Y11" s="170">
        <v>0</v>
      </c>
      <c r="Z11" s="173">
        <f t="shared" si="5"/>
        <v>0</v>
      </c>
    </row>
    <row r="12" spans="1:27" s="183" customFormat="1" x14ac:dyDescent="0.2">
      <c r="A12" s="175"/>
      <c r="B12" s="176" t="s">
        <v>86</v>
      </c>
      <c r="C12" s="177"/>
      <c r="D12" s="178">
        <f>SUM(D6:D11)</f>
        <v>0</v>
      </c>
      <c r="E12" s="178">
        <f>SUM(E6:E11)</f>
        <v>0</v>
      </c>
      <c r="F12" s="179">
        <f>SUM(F6:F11)</f>
        <v>0</v>
      </c>
      <c r="G12" s="176"/>
      <c r="H12" s="178">
        <f>SUM(H6:H11)</f>
        <v>0</v>
      </c>
      <c r="I12" s="178">
        <f>SUM(I6:I11)</f>
        <v>0</v>
      </c>
      <c r="J12" s="180">
        <f>SUM(J6:J11)</f>
        <v>0</v>
      </c>
      <c r="K12" s="181"/>
      <c r="L12" s="182">
        <f>SUM(L6:L11)</f>
        <v>0</v>
      </c>
      <c r="M12" s="182">
        <f>SUM(M6:M11)</f>
        <v>0</v>
      </c>
      <c r="N12" s="180">
        <f>SUM(N6:N11)</f>
        <v>0</v>
      </c>
      <c r="O12" s="181"/>
      <c r="P12" s="182">
        <f>SUM(P6:P11)</f>
        <v>0</v>
      </c>
      <c r="Q12" s="182">
        <f>SUM(Q6:Q11)</f>
        <v>0</v>
      </c>
      <c r="R12" s="180">
        <f>SUM(R6:R11)</f>
        <v>0</v>
      </c>
      <c r="S12" s="181"/>
      <c r="T12" s="182">
        <f>SUM(T6:T11)</f>
        <v>0</v>
      </c>
      <c r="U12" s="182">
        <f>SUM(U6:U11)</f>
        <v>0</v>
      </c>
      <c r="V12" s="180">
        <f>SUM(V6:V11)</f>
        <v>0</v>
      </c>
      <c r="W12" s="181"/>
      <c r="X12" s="182">
        <f>SUM(X6:X11)</f>
        <v>0</v>
      </c>
      <c r="Y12" s="182">
        <f>SUM(Y6:Y11)</f>
        <v>0</v>
      </c>
      <c r="Z12" s="180">
        <f>SUM(Z6:Z11)</f>
        <v>0</v>
      </c>
      <c r="AA12" s="175"/>
    </row>
    <row r="13" spans="1:27" ht="2.1" customHeight="1" x14ac:dyDescent="0.2">
      <c r="B13" s="184"/>
      <c r="C13" s="184"/>
      <c r="D13" s="185"/>
      <c r="E13" s="185"/>
      <c r="F13" s="186"/>
      <c r="G13" s="184"/>
      <c r="H13" s="187"/>
      <c r="I13" s="187"/>
      <c r="J13" s="188"/>
      <c r="K13" s="189"/>
      <c r="L13" s="187"/>
      <c r="M13" s="190"/>
      <c r="N13" s="188"/>
      <c r="O13" s="189"/>
      <c r="P13" s="187"/>
      <c r="Q13" s="190"/>
      <c r="R13" s="188"/>
      <c r="S13" s="189"/>
      <c r="T13" s="187"/>
      <c r="U13" s="190"/>
      <c r="V13" s="188"/>
      <c r="W13" s="189"/>
      <c r="X13" s="187"/>
      <c r="Y13" s="190"/>
      <c r="Z13" s="188"/>
    </row>
    <row r="14" spans="1:27" x14ac:dyDescent="0.2">
      <c r="B14" s="191" t="s">
        <v>12</v>
      </c>
      <c r="C14" s="191"/>
      <c r="D14" s="192"/>
      <c r="E14" s="192"/>
      <c r="F14" s="191"/>
      <c r="G14" s="191"/>
      <c r="H14" s="193"/>
      <c r="I14" s="194"/>
      <c r="J14" s="194"/>
      <c r="K14" s="194"/>
      <c r="L14" s="193"/>
      <c r="M14" s="194"/>
      <c r="N14" s="195"/>
      <c r="O14" s="194"/>
      <c r="P14" s="193"/>
      <c r="Q14" s="194"/>
      <c r="R14" s="195"/>
      <c r="S14" s="194"/>
      <c r="T14" s="193"/>
      <c r="U14" s="194"/>
      <c r="V14" s="195"/>
      <c r="W14" s="194"/>
      <c r="X14" s="193"/>
      <c r="Y14" s="194"/>
      <c r="Z14" s="195"/>
    </row>
    <row r="15" spans="1:27" x14ac:dyDescent="0.2">
      <c r="B15" s="154" t="s">
        <v>87</v>
      </c>
      <c r="C15" s="155"/>
      <c r="D15" s="156">
        <v>0</v>
      </c>
      <c r="E15" s="156">
        <v>0</v>
      </c>
      <c r="F15" s="157">
        <f>SUM(C15:E15)</f>
        <v>0</v>
      </c>
      <c r="G15" s="158"/>
      <c r="H15" s="156">
        <v>0</v>
      </c>
      <c r="I15" s="156">
        <v>0</v>
      </c>
      <c r="J15" s="157">
        <v>0</v>
      </c>
      <c r="K15" s="160"/>
      <c r="L15" s="156">
        <v>0</v>
      </c>
      <c r="M15" s="156">
        <v>0</v>
      </c>
      <c r="N15" s="159">
        <v>0</v>
      </c>
      <c r="O15" s="160"/>
      <c r="P15" s="196">
        <v>0</v>
      </c>
      <c r="Q15" s="196">
        <v>0</v>
      </c>
      <c r="R15" s="159">
        <v>0</v>
      </c>
      <c r="S15" s="160"/>
      <c r="T15" s="196">
        <v>0</v>
      </c>
      <c r="U15" s="196">
        <v>0</v>
      </c>
      <c r="V15" s="159">
        <f>SUM(T15:U15)</f>
        <v>0</v>
      </c>
      <c r="W15" s="160"/>
      <c r="X15" s="196">
        <v>0</v>
      </c>
      <c r="Y15" s="196">
        <v>0</v>
      </c>
      <c r="Z15" s="159">
        <f>SUM(X15:Y15)</f>
        <v>0</v>
      </c>
    </row>
    <row r="16" spans="1:27" x14ac:dyDescent="0.2">
      <c r="B16" s="161" t="s">
        <v>88</v>
      </c>
      <c r="C16" s="162"/>
      <c r="D16" s="163">
        <v>0</v>
      </c>
      <c r="E16" s="163">
        <v>0</v>
      </c>
      <c r="F16" s="164">
        <f>SUM(C16:E16)</f>
        <v>0</v>
      </c>
      <c r="G16" s="165"/>
      <c r="H16" s="163">
        <v>0</v>
      </c>
      <c r="I16" s="163">
        <v>0</v>
      </c>
      <c r="J16" s="164">
        <v>0</v>
      </c>
      <c r="K16" s="167"/>
      <c r="L16" s="163">
        <v>0</v>
      </c>
      <c r="M16" s="163">
        <v>0</v>
      </c>
      <c r="N16" s="166">
        <v>0</v>
      </c>
      <c r="O16" s="167"/>
      <c r="P16" s="197">
        <v>0</v>
      </c>
      <c r="Q16" s="197">
        <v>0</v>
      </c>
      <c r="R16" s="166">
        <v>0</v>
      </c>
      <c r="S16" s="167"/>
      <c r="T16" s="197">
        <v>0</v>
      </c>
      <c r="U16" s="197">
        <v>0</v>
      </c>
      <c r="V16" s="166">
        <f>SUM(T16:U16)</f>
        <v>0</v>
      </c>
      <c r="W16" s="167"/>
      <c r="X16" s="197">
        <v>0</v>
      </c>
      <c r="Y16" s="197">
        <v>0</v>
      </c>
      <c r="Z16" s="166">
        <f>SUM(X16:Y16)</f>
        <v>0</v>
      </c>
    </row>
    <row r="17" spans="1:27" x14ac:dyDescent="0.2">
      <c r="B17" s="161" t="s">
        <v>89</v>
      </c>
      <c r="C17" s="162"/>
      <c r="D17" s="163">
        <v>0</v>
      </c>
      <c r="E17" s="163">
        <v>0</v>
      </c>
      <c r="F17" s="164">
        <f>SUM(C17:E17)</f>
        <v>0</v>
      </c>
      <c r="G17" s="165"/>
      <c r="H17" s="163">
        <v>0</v>
      </c>
      <c r="I17" s="163">
        <v>0</v>
      </c>
      <c r="J17" s="164">
        <v>0</v>
      </c>
      <c r="K17" s="167"/>
      <c r="L17" s="163">
        <v>0</v>
      </c>
      <c r="M17" s="163">
        <v>0</v>
      </c>
      <c r="N17" s="166">
        <v>0</v>
      </c>
      <c r="O17" s="167"/>
      <c r="P17" s="197">
        <v>0</v>
      </c>
      <c r="Q17" s="197">
        <v>0</v>
      </c>
      <c r="R17" s="166">
        <v>0</v>
      </c>
      <c r="S17" s="167"/>
      <c r="T17" s="197">
        <v>0</v>
      </c>
      <c r="U17" s="197">
        <v>0</v>
      </c>
      <c r="V17" s="166">
        <f>SUM(T17:U17)</f>
        <v>0</v>
      </c>
      <c r="W17" s="167"/>
      <c r="X17" s="197">
        <v>0</v>
      </c>
      <c r="Y17" s="197">
        <v>0</v>
      </c>
      <c r="Z17" s="166">
        <f>SUM(X17:Y17)</f>
        <v>0</v>
      </c>
    </row>
    <row r="18" spans="1:27" x14ac:dyDescent="0.2">
      <c r="B18" s="168" t="s">
        <v>17</v>
      </c>
      <c r="C18" s="198"/>
      <c r="D18" s="170">
        <v>0</v>
      </c>
      <c r="E18" s="170">
        <v>0</v>
      </c>
      <c r="F18" s="171">
        <f>SUM(C18:E18)</f>
        <v>0</v>
      </c>
      <c r="G18" s="172"/>
      <c r="H18" s="170">
        <v>0</v>
      </c>
      <c r="I18" s="170">
        <v>0</v>
      </c>
      <c r="J18" s="171">
        <v>0</v>
      </c>
      <c r="K18" s="174"/>
      <c r="L18" s="170">
        <v>0</v>
      </c>
      <c r="M18" s="170">
        <v>0</v>
      </c>
      <c r="N18" s="173">
        <v>0</v>
      </c>
      <c r="O18" s="174"/>
      <c r="P18" s="199">
        <v>0</v>
      </c>
      <c r="Q18" s="199">
        <v>0</v>
      </c>
      <c r="R18" s="173">
        <v>0</v>
      </c>
      <c r="S18" s="174"/>
      <c r="T18" s="199">
        <v>0</v>
      </c>
      <c r="U18" s="199">
        <v>0</v>
      </c>
      <c r="V18" s="173">
        <f>SUM(T18:U18)</f>
        <v>0</v>
      </c>
      <c r="W18" s="174"/>
      <c r="X18" s="199">
        <v>0</v>
      </c>
      <c r="Y18" s="199">
        <v>0</v>
      </c>
      <c r="Z18" s="173">
        <f>SUM(X18:Y18)</f>
        <v>0</v>
      </c>
    </row>
    <row r="19" spans="1:27" s="183" customFormat="1" x14ac:dyDescent="0.2">
      <c r="A19" s="175"/>
      <c r="B19" s="176" t="s">
        <v>86</v>
      </c>
      <c r="C19" s="177"/>
      <c r="D19" s="178">
        <f>SUM(D15:D18)</f>
        <v>0</v>
      </c>
      <c r="E19" s="178">
        <f>SUM(E15:E18)</f>
        <v>0</v>
      </c>
      <c r="F19" s="179">
        <f>SUM(F15:F18)</f>
        <v>0</v>
      </c>
      <c r="G19" s="176"/>
      <c r="H19" s="200">
        <v>0</v>
      </c>
      <c r="I19" s="200">
        <v>0</v>
      </c>
      <c r="J19" s="180">
        <v>0</v>
      </c>
      <c r="K19" s="181"/>
      <c r="L19" s="200">
        <v>0</v>
      </c>
      <c r="M19" s="200">
        <v>0</v>
      </c>
      <c r="N19" s="180">
        <v>0</v>
      </c>
      <c r="O19" s="181"/>
      <c r="P19" s="200">
        <v>0</v>
      </c>
      <c r="Q19" s="200">
        <v>0</v>
      </c>
      <c r="R19" s="180">
        <v>0</v>
      </c>
      <c r="S19" s="181"/>
      <c r="T19" s="200">
        <f>SUM(T15:T18)</f>
        <v>0</v>
      </c>
      <c r="U19" s="200">
        <f>SUM(U15:U18)</f>
        <v>0</v>
      </c>
      <c r="V19" s="180">
        <f>SUM(V15:V18)</f>
        <v>0</v>
      </c>
      <c r="W19" s="181"/>
      <c r="X19" s="200">
        <f>SUM(X15:X18)</f>
        <v>0</v>
      </c>
      <c r="Y19" s="200">
        <f>SUM(Y15:Y18)</f>
        <v>0</v>
      </c>
      <c r="Z19" s="180">
        <f>SUM(Z15:Z18)</f>
        <v>0</v>
      </c>
      <c r="AA19" s="175"/>
    </row>
    <row r="20" spans="1:27" ht="2.1" customHeight="1" x14ac:dyDescent="0.2">
      <c r="B20" s="184"/>
      <c r="C20" s="184"/>
      <c r="D20" s="185"/>
      <c r="E20" s="185"/>
      <c r="F20" s="186"/>
      <c r="G20" s="184"/>
      <c r="H20" s="187"/>
      <c r="I20" s="187"/>
      <c r="J20" s="188"/>
      <c r="K20" s="189"/>
      <c r="L20" s="187">
        <v>0</v>
      </c>
      <c r="M20" s="190">
        <v>0</v>
      </c>
      <c r="N20" s="188">
        <v>0</v>
      </c>
      <c r="O20" s="189"/>
      <c r="P20" s="187">
        <v>0</v>
      </c>
      <c r="Q20" s="190">
        <v>0</v>
      </c>
      <c r="R20" s="188">
        <v>0</v>
      </c>
      <c r="S20" s="189"/>
      <c r="T20" s="187"/>
      <c r="U20" s="190"/>
      <c r="V20" s="188"/>
      <c r="W20" s="189"/>
      <c r="X20" s="187"/>
      <c r="Y20" s="190"/>
      <c r="Z20" s="188"/>
    </row>
    <row r="21" spans="1:27" s="201" customFormat="1" ht="3" customHeight="1" x14ac:dyDescent="0.2">
      <c r="B21" s="202"/>
      <c r="C21" s="202"/>
      <c r="D21" s="203"/>
      <c r="E21" s="203"/>
      <c r="F21" s="204"/>
      <c r="G21" s="202"/>
      <c r="H21" s="205"/>
      <c r="I21" s="205"/>
      <c r="J21" s="195"/>
      <c r="K21" s="195"/>
      <c r="L21" s="205"/>
      <c r="M21" s="206"/>
      <c r="N21" s="195"/>
      <c r="O21" s="195"/>
      <c r="P21" s="205"/>
      <c r="Q21" s="206"/>
      <c r="R21" s="195"/>
      <c r="S21" s="195"/>
      <c r="T21" s="205"/>
      <c r="U21" s="206"/>
      <c r="V21" s="195"/>
      <c r="W21" s="195"/>
      <c r="X21" s="205"/>
      <c r="Y21" s="206"/>
      <c r="Z21" s="195"/>
    </row>
    <row r="22" spans="1:27" s="183" customFormat="1" x14ac:dyDescent="0.2">
      <c r="A22" s="175"/>
      <c r="B22" s="207" t="s">
        <v>80</v>
      </c>
      <c r="C22" s="207"/>
      <c r="D22" s="208">
        <f>D12+D19</f>
        <v>0</v>
      </c>
      <c r="E22" s="208">
        <f>E12+E19</f>
        <v>0</v>
      </c>
      <c r="F22" s="209">
        <f>F12+F19</f>
        <v>0</v>
      </c>
      <c r="G22" s="207"/>
      <c r="H22" s="208">
        <f>H12+H19</f>
        <v>0</v>
      </c>
      <c r="I22" s="208">
        <f>I12+I19</f>
        <v>0</v>
      </c>
      <c r="J22" s="209">
        <f>J12+J19</f>
        <v>0</v>
      </c>
      <c r="K22" s="210"/>
      <c r="L22" s="208">
        <f>L12+L19</f>
        <v>0</v>
      </c>
      <c r="M22" s="208">
        <f>M12+M19</f>
        <v>0</v>
      </c>
      <c r="N22" s="209">
        <f>N12+N19</f>
        <v>0</v>
      </c>
      <c r="O22" s="210"/>
      <c r="P22" s="208">
        <f>P12+P19</f>
        <v>0</v>
      </c>
      <c r="Q22" s="208">
        <f>Q12+Q19</f>
        <v>0</v>
      </c>
      <c r="R22" s="209">
        <f>R12+R19</f>
        <v>0</v>
      </c>
      <c r="S22" s="210"/>
      <c r="T22" s="208">
        <f>T12+T19</f>
        <v>0</v>
      </c>
      <c r="U22" s="208">
        <f>U12+U19</f>
        <v>0</v>
      </c>
      <c r="V22" s="209">
        <f>V12+V19</f>
        <v>0</v>
      </c>
      <c r="W22" s="210"/>
      <c r="X22" s="211">
        <f>X12+X19</f>
        <v>0</v>
      </c>
      <c r="Y22" s="212">
        <f>Y12+Y19</f>
        <v>0</v>
      </c>
      <c r="Z22" s="213">
        <f>Z12+Z19</f>
        <v>0</v>
      </c>
      <c r="AA22" s="175"/>
    </row>
    <row r="23" spans="1:27" x14ac:dyDescent="0.2">
      <c r="B23" s="214" t="s">
        <v>90</v>
      </c>
      <c r="C23" s="215"/>
      <c r="D23" s="216"/>
      <c r="E23" s="216"/>
      <c r="F23" s="217"/>
      <c r="G23" s="215"/>
      <c r="H23" s="199"/>
      <c r="I23" s="199"/>
      <c r="J23" s="218"/>
      <c r="K23" s="218"/>
      <c r="L23" s="199"/>
      <c r="M23" s="199"/>
      <c r="N23" s="218"/>
      <c r="O23" s="218"/>
      <c r="P23" s="199"/>
      <c r="Q23" s="199"/>
      <c r="R23" s="218"/>
      <c r="S23" s="218"/>
      <c r="T23" s="199"/>
      <c r="U23" s="199"/>
      <c r="V23" s="218"/>
      <c r="W23" s="218"/>
      <c r="X23" s="199"/>
      <c r="Y23" s="199"/>
      <c r="Z23" s="218"/>
    </row>
    <row r="24" spans="1:27" ht="18" customHeight="1" x14ac:dyDescent="0.2">
      <c r="B24" s="219" t="s">
        <v>91</v>
      </c>
      <c r="C24" s="220"/>
      <c r="D24" s="221"/>
      <c r="E24" s="222"/>
      <c r="F24" s="223"/>
      <c r="G24" s="220"/>
      <c r="H24" s="224"/>
      <c r="I24" s="224"/>
      <c r="J24" s="225"/>
      <c r="K24" s="220"/>
      <c r="L24" s="224"/>
      <c r="M24" s="222"/>
      <c r="N24" s="225"/>
      <c r="O24" s="220"/>
      <c r="P24" s="224"/>
      <c r="Q24" s="222"/>
      <c r="R24" s="225"/>
      <c r="S24" s="220"/>
      <c r="T24" s="224"/>
      <c r="U24" s="222"/>
      <c r="V24" s="225"/>
      <c r="W24" s="220"/>
      <c r="X24" s="224"/>
      <c r="Y24" s="222"/>
      <c r="Z24" s="225"/>
    </row>
    <row r="25" spans="1:27" s="183" customFormat="1" x14ac:dyDescent="0.2">
      <c r="A25" s="175"/>
      <c r="B25" s="226" t="s">
        <v>86</v>
      </c>
      <c r="C25" s="227">
        <f>SUM(C24)</f>
        <v>0</v>
      </c>
      <c r="D25" s="208"/>
      <c r="E25" s="208">
        <f>E24</f>
        <v>0</v>
      </c>
      <c r="F25" s="209"/>
      <c r="G25" s="227">
        <f>SUM(G24)</f>
        <v>0</v>
      </c>
      <c r="H25" s="208"/>
      <c r="I25" s="208">
        <f>I24</f>
        <v>0</v>
      </c>
      <c r="J25" s="209"/>
      <c r="K25" s="210">
        <f>SUM(K24:K24)</f>
        <v>0</v>
      </c>
      <c r="L25" s="228"/>
      <c r="M25" s="211">
        <f>SUM(M24:M24)</f>
        <v>0</v>
      </c>
      <c r="N25" s="213"/>
      <c r="O25" s="210">
        <f>SUM(O24:O24)</f>
        <v>0</v>
      </c>
      <c r="P25" s="228"/>
      <c r="Q25" s="211">
        <f>SUM(Q24:Q24)</f>
        <v>0</v>
      </c>
      <c r="R25" s="213"/>
      <c r="S25" s="210">
        <f>SUM(S24:S24)</f>
        <v>0</v>
      </c>
      <c r="T25" s="228"/>
      <c r="U25" s="211">
        <f>SUM(U24:U24)</f>
        <v>0</v>
      </c>
      <c r="V25" s="213"/>
      <c r="W25" s="210">
        <f>SUM(W24:W24)</f>
        <v>0</v>
      </c>
      <c r="X25" s="228"/>
      <c r="Y25" s="228"/>
      <c r="Z25" s="213"/>
      <c r="AA25" s="175"/>
    </row>
    <row r="26" spans="1:27" s="201" customFormat="1" x14ac:dyDescent="0.2">
      <c r="B26" s="202"/>
      <c r="C26" s="202"/>
      <c r="D26" s="203"/>
      <c r="E26" s="203"/>
      <c r="F26" s="204"/>
      <c r="G26" s="202"/>
      <c r="H26" s="205"/>
      <c r="I26" s="205"/>
      <c r="J26" s="195"/>
      <c r="K26" s="195"/>
      <c r="L26" s="205"/>
      <c r="M26" s="206"/>
      <c r="N26" s="195"/>
      <c r="O26" s="195"/>
      <c r="P26" s="205"/>
      <c r="Q26" s="206"/>
      <c r="R26" s="195"/>
      <c r="S26" s="195"/>
      <c r="T26" s="205"/>
      <c r="U26" s="206"/>
      <c r="V26" s="195"/>
      <c r="W26" s="195"/>
      <c r="X26" s="205"/>
      <c r="Y26" s="206"/>
      <c r="Z26" s="195"/>
    </row>
    <row r="27" spans="1:27" s="183" customFormat="1" x14ac:dyDescent="0.2">
      <c r="A27" s="175"/>
      <c r="B27" s="207" t="s">
        <v>92</v>
      </c>
      <c r="C27" s="229">
        <f>C25</f>
        <v>0</v>
      </c>
      <c r="D27" s="230"/>
      <c r="E27" s="230"/>
      <c r="F27" s="231"/>
      <c r="G27" s="229">
        <f>G25</f>
        <v>0</v>
      </c>
      <c r="H27" s="230"/>
      <c r="I27" s="230"/>
      <c r="J27" s="232"/>
      <c r="K27" s="233">
        <f>K25</f>
        <v>0</v>
      </c>
      <c r="L27" s="230"/>
      <c r="M27" s="230"/>
      <c r="N27" s="231"/>
      <c r="O27" s="233">
        <f>O25</f>
        <v>0</v>
      </c>
      <c r="P27" s="230"/>
      <c r="Q27" s="230"/>
      <c r="R27" s="231"/>
      <c r="S27" s="233">
        <f>S25</f>
        <v>0</v>
      </c>
      <c r="T27" s="230"/>
      <c r="U27" s="230"/>
      <c r="V27" s="231"/>
      <c r="W27" s="233">
        <f>W25</f>
        <v>0</v>
      </c>
      <c r="X27" s="230"/>
      <c r="Y27" s="230"/>
      <c r="Z27" s="231"/>
      <c r="AA27" s="175"/>
    </row>
    <row r="28" spans="1:27" s="144" customFormat="1" ht="33.75" customHeight="1" x14ac:dyDescent="0.2"/>
    <row r="29" spans="1:27" s="149" customFormat="1" ht="20.25" customHeight="1" x14ac:dyDescent="0.15">
      <c r="A29" s="147"/>
      <c r="B29" s="234"/>
      <c r="C29" s="574" t="s">
        <v>33</v>
      </c>
      <c r="D29" s="574"/>
      <c r="E29" s="574"/>
      <c r="F29" s="574"/>
      <c r="G29" s="574" t="s">
        <v>34</v>
      </c>
      <c r="H29" s="574"/>
      <c r="I29" s="574"/>
      <c r="J29" s="574" t="s">
        <v>33</v>
      </c>
      <c r="K29" s="574" t="s">
        <v>35</v>
      </c>
      <c r="L29" s="574"/>
      <c r="M29" s="574"/>
      <c r="N29" s="574" t="s">
        <v>33</v>
      </c>
      <c r="O29" s="574" t="s">
        <v>36</v>
      </c>
      <c r="P29" s="574"/>
      <c r="Q29" s="574"/>
      <c r="R29" s="574" t="s">
        <v>33</v>
      </c>
      <c r="S29" s="574" t="s">
        <v>37</v>
      </c>
      <c r="T29" s="574"/>
      <c r="U29" s="574"/>
      <c r="V29" s="574" t="s">
        <v>33</v>
      </c>
      <c r="W29" s="574" t="s">
        <v>38</v>
      </c>
      <c r="X29" s="574"/>
      <c r="Y29" s="574"/>
      <c r="Z29" s="574" t="s">
        <v>33</v>
      </c>
      <c r="AA29" s="147"/>
    </row>
    <row r="30" spans="1:27" ht="38.25" x14ac:dyDescent="0.2">
      <c r="B30" s="150" t="s">
        <v>76</v>
      </c>
      <c r="C30" s="151" t="s">
        <v>77</v>
      </c>
      <c r="D30" s="152" t="s">
        <v>78</v>
      </c>
      <c r="E30" s="152" t="s">
        <v>79</v>
      </c>
      <c r="F30" s="153" t="s">
        <v>80</v>
      </c>
      <c r="G30" s="151" t="s">
        <v>77</v>
      </c>
      <c r="H30" s="152" t="s">
        <v>78</v>
      </c>
      <c r="I30" s="152" t="s">
        <v>79</v>
      </c>
      <c r="J30" s="153" t="s">
        <v>80</v>
      </c>
      <c r="K30" s="151" t="s">
        <v>77</v>
      </c>
      <c r="L30" s="152" t="s">
        <v>78</v>
      </c>
      <c r="M30" s="152" t="s">
        <v>79</v>
      </c>
      <c r="N30" s="153" t="s">
        <v>80</v>
      </c>
      <c r="O30" s="151" t="s">
        <v>77</v>
      </c>
      <c r="P30" s="152" t="s">
        <v>78</v>
      </c>
      <c r="Q30" s="152" t="s">
        <v>79</v>
      </c>
      <c r="R30" s="153" t="s">
        <v>80</v>
      </c>
      <c r="S30" s="151" t="s">
        <v>77</v>
      </c>
      <c r="T30" s="152" t="s">
        <v>78</v>
      </c>
      <c r="U30" s="152" t="s">
        <v>79</v>
      </c>
      <c r="V30" s="153" t="s">
        <v>80</v>
      </c>
      <c r="W30" s="151" t="s">
        <v>77</v>
      </c>
      <c r="X30" s="152" t="s">
        <v>78</v>
      </c>
      <c r="Y30" s="152" t="s">
        <v>79</v>
      </c>
      <c r="Z30" s="153" t="s">
        <v>80</v>
      </c>
    </row>
    <row r="31" spans="1:27" x14ac:dyDescent="0.2">
      <c r="B31" s="154" t="s">
        <v>81</v>
      </c>
      <c r="C31" s="155"/>
      <c r="D31" s="156"/>
      <c r="E31" s="156"/>
      <c r="F31" s="157">
        <f t="shared" ref="F31:F36" si="6">SUM(C31:E31)</f>
        <v>0</v>
      </c>
      <c r="G31" s="158"/>
      <c r="H31" s="196"/>
      <c r="I31" s="196"/>
      <c r="J31" s="157">
        <f t="shared" ref="J31:J36" si="7">SUM(G31:I31)</f>
        <v>0</v>
      </c>
      <c r="K31" s="158"/>
      <c r="L31" s="156"/>
      <c r="M31" s="156"/>
      <c r="N31" s="159">
        <f t="shared" ref="N31:N36" si="8">SUM(L31:M31)</f>
        <v>0</v>
      </c>
      <c r="O31" s="160"/>
      <c r="P31" s="156"/>
      <c r="Q31" s="156"/>
      <c r="R31" s="159">
        <f t="shared" ref="R31:R35" si="9">SUM(P31:Q31)</f>
        <v>0</v>
      </c>
      <c r="S31" s="160"/>
      <c r="T31" s="156"/>
      <c r="U31" s="156"/>
      <c r="V31" s="159">
        <f t="shared" ref="V31:V32" si="10">SUM(T31:U31)</f>
        <v>0</v>
      </c>
      <c r="W31" s="160"/>
      <c r="X31" s="156"/>
      <c r="Y31" s="156"/>
      <c r="Z31" s="159">
        <f t="shared" ref="Z31:Z36" si="11">SUM(X31:Y31)</f>
        <v>0</v>
      </c>
    </row>
    <row r="32" spans="1:27" x14ac:dyDescent="0.2">
      <c r="B32" s="161" t="s">
        <v>82</v>
      </c>
      <c r="C32" s="162"/>
      <c r="D32" s="163"/>
      <c r="E32" s="163"/>
      <c r="F32" s="164">
        <f t="shared" si="6"/>
        <v>0</v>
      </c>
      <c r="G32" s="165"/>
      <c r="H32" s="197"/>
      <c r="I32" s="197"/>
      <c r="J32" s="164">
        <f t="shared" si="7"/>
        <v>0</v>
      </c>
      <c r="K32" s="165"/>
      <c r="L32" s="163"/>
      <c r="M32" s="163"/>
      <c r="N32" s="166">
        <f t="shared" si="8"/>
        <v>0</v>
      </c>
      <c r="O32" s="167"/>
      <c r="P32" s="163"/>
      <c r="Q32" s="163"/>
      <c r="R32" s="166">
        <f t="shared" si="9"/>
        <v>0</v>
      </c>
      <c r="S32" s="167"/>
      <c r="T32" s="163"/>
      <c r="U32" s="163"/>
      <c r="V32" s="166">
        <f t="shared" si="10"/>
        <v>0</v>
      </c>
      <c r="W32" s="167"/>
      <c r="X32" s="163"/>
      <c r="Y32" s="163"/>
      <c r="Z32" s="166">
        <f t="shared" si="11"/>
        <v>0</v>
      </c>
    </row>
    <row r="33" spans="1:27" x14ac:dyDescent="0.2">
      <c r="B33" s="161" t="s">
        <v>83</v>
      </c>
      <c r="C33" s="162"/>
      <c r="D33" s="163"/>
      <c r="E33" s="163"/>
      <c r="F33" s="164">
        <f t="shared" si="6"/>
        <v>0</v>
      </c>
      <c r="G33" s="165"/>
      <c r="H33" s="197"/>
      <c r="I33" s="197"/>
      <c r="J33" s="164">
        <f t="shared" si="7"/>
        <v>0</v>
      </c>
      <c r="K33" s="165"/>
      <c r="L33" s="163"/>
      <c r="M33" s="163"/>
      <c r="N33" s="166">
        <f t="shared" si="8"/>
        <v>0</v>
      </c>
      <c r="O33" s="167"/>
      <c r="P33" s="163"/>
      <c r="Q33" s="163"/>
      <c r="R33" s="166">
        <f t="shared" si="9"/>
        <v>0</v>
      </c>
      <c r="S33" s="167"/>
      <c r="T33" s="163"/>
      <c r="U33" s="163"/>
      <c r="V33" s="166">
        <f>SUM(T33:U33)</f>
        <v>0</v>
      </c>
      <c r="W33" s="167"/>
      <c r="X33" s="163"/>
      <c r="Y33" s="163"/>
      <c r="Z33" s="166">
        <f t="shared" si="11"/>
        <v>0</v>
      </c>
    </row>
    <row r="34" spans="1:27" x14ac:dyDescent="0.2">
      <c r="B34" s="161" t="s">
        <v>84</v>
      </c>
      <c r="C34" s="162"/>
      <c r="D34" s="163"/>
      <c r="E34" s="163"/>
      <c r="F34" s="164">
        <f t="shared" si="6"/>
        <v>0</v>
      </c>
      <c r="G34" s="165"/>
      <c r="H34" s="197"/>
      <c r="I34" s="197"/>
      <c r="J34" s="164">
        <f t="shared" si="7"/>
        <v>0</v>
      </c>
      <c r="K34" s="165"/>
      <c r="L34" s="163"/>
      <c r="M34" s="163"/>
      <c r="N34" s="166">
        <f t="shared" si="8"/>
        <v>0</v>
      </c>
      <c r="O34" s="167"/>
      <c r="P34" s="163"/>
      <c r="Q34" s="163"/>
      <c r="R34" s="166">
        <f t="shared" si="9"/>
        <v>0</v>
      </c>
      <c r="S34" s="167"/>
      <c r="T34" s="163"/>
      <c r="U34" s="163"/>
      <c r="V34" s="166">
        <f t="shared" ref="V34:V36" si="12">SUM(T34:U34)</f>
        <v>0</v>
      </c>
      <c r="W34" s="167"/>
      <c r="X34" s="163"/>
      <c r="Y34" s="163"/>
      <c r="Z34" s="166">
        <f t="shared" si="11"/>
        <v>0</v>
      </c>
    </row>
    <row r="35" spans="1:27" x14ac:dyDescent="0.2">
      <c r="B35" s="161" t="s">
        <v>85</v>
      </c>
      <c r="C35" s="162"/>
      <c r="D35" s="163"/>
      <c r="E35" s="163"/>
      <c r="F35" s="164">
        <f t="shared" si="6"/>
        <v>0</v>
      </c>
      <c r="G35" s="165"/>
      <c r="H35" s="197"/>
      <c r="I35" s="197"/>
      <c r="J35" s="164">
        <f t="shared" si="7"/>
        <v>0</v>
      </c>
      <c r="K35" s="165"/>
      <c r="L35" s="163"/>
      <c r="M35" s="163"/>
      <c r="N35" s="166">
        <f t="shared" si="8"/>
        <v>0</v>
      </c>
      <c r="O35" s="167"/>
      <c r="P35" s="163"/>
      <c r="Q35" s="163"/>
      <c r="R35" s="166">
        <f t="shared" si="9"/>
        <v>0</v>
      </c>
      <c r="S35" s="167"/>
      <c r="T35" s="163"/>
      <c r="U35" s="163"/>
      <c r="V35" s="166">
        <f t="shared" si="12"/>
        <v>0</v>
      </c>
      <c r="W35" s="167"/>
      <c r="X35" s="163"/>
      <c r="Y35" s="163"/>
      <c r="Z35" s="166">
        <f t="shared" si="11"/>
        <v>0</v>
      </c>
    </row>
    <row r="36" spans="1:27" x14ac:dyDescent="0.2">
      <c r="B36" s="168" t="s">
        <v>30</v>
      </c>
      <c r="C36" s="169"/>
      <c r="D36" s="170"/>
      <c r="E36" s="170"/>
      <c r="F36" s="171">
        <f t="shared" si="6"/>
        <v>0</v>
      </c>
      <c r="G36" s="172"/>
      <c r="H36" s="199"/>
      <c r="I36" s="199"/>
      <c r="J36" s="171">
        <f t="shared" si="7"/>
        <v>0</v>
      </c>
      <c r="K36" s="172"/>
      <c r="L36" s="170"/>
      <c r="M36" s="170"/>
      <c r="N36" s="173">
        <f t="shared" si="8"/>
        <v>0</v>
      </c>
      <c r="O36" s="174"/>
      <c r="P36" s="170"/>
      <c r="Q36" s="170"/>
      <c r="R36" s="235">
        <v>0</v>
      </c>
      <c r="S36" s="174"/>
      <c r="T36" s="170"/>
      <c r="U36" s="170"/>
      <c r="V36" s="173">
        <f t="shared" si="12"/>
        <v>0</v>
      </c>
      <c r="W36" s="174"/>
      <c r="X36" s="170"/>
      <c r="Y36" s="170"/>
      <c r="Z36" s="173">
        <f t="shared" si="11"/>
        <v>0</v>
      </c>
    </row>
    <row r="37" spans="1:27" s="183" customFormat="1" x14ac:dyDescent="0.2">
      <c r="A37" s="175"/>
      <c r="B37" s="176" t="s">
        <v>86</v>
      </c>
      <c r="C37" s="177"/>
      <c r="D37" s="178">
        <f>SUM(D31:D36)</f>
        <v>0</v>
      </c>
      <c r="E37" s="178">
        <f>SUM(E31:E36)</f>
        <v>0</v>
      </c>
      <c r="F37" s="179">
        <f>SUM(F31:F36)</f>
        <v>0</v>
      </c>
      <c r="G37" s="176"/>
      <c r="H37" s="178">
        <f>SUM(H31:H36)</f>
        <v>0</v>
      </c>
      <c r="I37" s="178">
        <f>SUM(I31:I36)</f>
        <v>0</v>
      </c>
      <c r="J37" s="180">
        <f>SUM(J31:J36)</f>
        <v>0</v>
      </c>
      <c r="K37" s="181"/>
      <c r="L37" s="182">
        <f>SUM(L31:L36)</f>
        <v>0</v>
      </c>
      <c r="M37" s="182">
        <f>SUM(M31:M36)</f>
        <v>0</v>
      </c>
      <c r="N37" s="180">
        <f>SUM(N31:N36)</f>
        <v>0</v>
      </c>
      <c r="O37" s="181"/>
      <c r="P37" s="182">
        <f>SUM(P31:P36)</f>
        <v>0</v>
      </c>
      <c r="Q37" s="182">
        <f>SUM(Q31:Q36)</f>
        <v>0</v>
      </c>
      <c r="R37" s="180">
        <f>SUM(R31:R36)</f>
        <v>0</v>
      </c>
      <c r="S37" s="181"/>
      <c r="T37" s="182">
        <f>SUM(T31:T36)</f>
        <v>0</v>
      </c>
      <c r="U37" s="182">
        <f>SUM(U31:U36)</f>
        <v>0</v>
      </c>
      <c r="V37" s="180">
        <f>SUM(V31:V36)</f>
        <v>0</v>
      </c>
      <c r="W37" s="181"/>
      <c r="X37" s="182">
        <f>SUM(X31:X36)</f>
        <v>0</v>
      </c>
      <c r="Y37" s="182">
        <f>SUM(Y31:Y36)</f>
        <v>0</v>
      </c>
      <c r="Z37" s="180">
        <f>SUM(Z31:Z36)</f>
        <v>0</v>
      </c>
      <c r="AA37" s="175"/>
    </row>
    <row r="38" spans="1:27" ht="2.1" customHeight="1" x14ac:dyDescent="0.2">
      <c r="B38" s="184"/>
      <c r="C38" s="184"/>
      <c r="D38" s="185"/>
      <c r="E38" s="185"/>
      <c r="F38" s="186"/>
      <c r="G38" s="184"/>
      <c r="H38" s="187"/>
      <c r="I38" s="187"/>
      <c r="J38" s="188"/>
      <c r="K38" s="189"/>
      <c r="L38" s="187"/>
      <c r="M38" s="190"/>
      <c r="N38" s="188"/>
      <c r="O38" s="189"/>
      <c r="P38" s="187"/>
      <c r="Q38" s="190"/>
      <c r="R38" s="188"/>
      <c r="S38" s="189"/>
      <c r="T38" s="187"/>
      <c r="U38" s="190"/>
      <c r="V38" s="188"/>
      <c r="W38" s="189"/>
      <c r="X38" s="187"/>
      <c r="Y38" s="190"/>
      <c r="Z38" s="188"/>
    </row>
    <row r="39" spans="1:27" x14ac:dyDescent="0.2">
      <c r="B39" s="191" t="s">
        <v>12</v>
      </c>
      <c r="C39" s="191"/>
      <c r="D39" s="192"/>
      <c r="E39" s="192"/>
      <c r="F39" s="191"/>
      <c r="G39" s="191"/>
      <c r="H39" s="193"/>
      <c r="I39" s="194"/>
      <c r="J39" s="194"/>
      <c r="K39" s="194"/>
      <c r="L39" s="193"/>
      <c r="M39" s="194"/>
      <c r="N39" s="195"/>
      <c r="O39" s="194"/>
      <c r="P39" s="193"/>
      <c r="Q39" s="194"/>
      <c r="R39" s="195"/>
      <c r="S39" s="194"/>
      <c r="T39" s="193"/>
      <c r="U39" s="194"/>
      <c r="V39" s="195"/>
      <c r="W39" s="194"/>
      <c r="X39" s="193"/>
      <c r="Y39" s="194"/>
      <c r="Z39" s="195"/>
    </row>
    <row r="40" spans="1:27" x14ac:dyDescent="0.2">
      <c r="B40" s="154" t="s">
        <v>87</v>
      </c>
      <c r="C40" s="155"/>
      <c r="D40" s="156"/>
      <c r="E40" s="156"/>
      <c r="F40" s="157">
        <f>SUM(C40:E40)</f>
        <v>0</v>
      </c>
      <c r="G40" s="158"/>
      <c r="H40" s="156"/>
      <c r="I40" s="156"/>
      <c r="J40" s="157">
        <v>0</v>
      </c>
      <c r="K40" s="160"/>
      <c r="L40" s="156"/>
      <c r="M40" s="156"/>
      <c r="N40" s="159">
        <f>SUM(L40:M40)</f>
        <v>0</v>
      </c>
      <c r="O40" s="160"/>
      <c r="P40" s="196"/>
      <c r="Q40" s="196"/>
      <c r="R40" s="159">
        <f>SUM(P40:Q40)</f>
        <v>0</v>
      </c>
      <c r="S40" s="160"/>
      <c r="T40" s="196"/>
      <c r="U40" s="196"/>
      <c r="V40" s="159">
        <f>SUM(T40:U40)</f>
        <v>0</v>
      </c>
      <c r="W40" s="160"/>
      <c r="X40" s="196"/>
      <c r="Y40" s="196"/>
      <c r="Z40" s="159">
        <f>SUM(X40:Y40)</f>
        <v>0</v>
      </c>
    </row>
    <row r="41" spans="1:27" x14ac:dyDescent="0.2">
      <c r="B41" s="161" t="s">
        <v>88</v>
      </c>
      <c r="C41" s="162"/>
      <c r="D41" s="163"/>
      <c r="E41" s="163"/>
      <c r="F41" s="164">
        <f>SUM(C41:E41)</f>
        <v>0</v>
      </c>
      <c r="G41" s="165"/>
      <c r="H41" s="163"/>
      <c r="I41" s="163"/>
      <c r="J41" s="164">
        <v>0</v>
      </c>
      <c r="K41" s="167"/>
      <c r="L41" s="163"/>
      <c r="M41" s="163"/>
      <c r="N41" s="166">
        <f>SUM(L41:M41)</f>
        <v>0</v>
      </c>
      <c r="O41" s="167"/>
      <c r="P41" s="197"/>
      <c r="Q41" s="197"/>
      <c r="R41" s="166">
        <f>SUM(P41:Q41)</f>
        <v>0</v>
      </c>
      <c r="S41" s="167"/>
      <c r="T41" s="197"/>
      <c r="U41" s="197"/>
      <c r="V41" s="166">
        <f>SUM(T41:U41)</f>
        <v>0</v>
      </c>
      <c r="W41" s="167"/>
      <c r="X41" s="197"/>
      <c r="Y41" s="197"/>
      <c r="Z41" s="166">
        <f>SUM(X41:Y41)</f>
        <v>0</v>
      </c>
    </row>
    <row r="42" spans="1:27" x14ac:dyDescent="0.2">
      <c r="B42" s="161" t="s">
        <v>89</v>
      </c>
      <c r="C42" s="162"/>
      <c r="D42" s="163"/>
      <c r="E42" s="163"/>
      <c r="F42" s="164">
        <f>SUM(C42:E42)</f>
        <v>0</v>
      </c>
      <c r="G42" s="165"/>
      <c r="H42" s="163"/>
      <c r="I42" s="163"/>
      <c r="J42" s="164">
        <v>0</v>
      </c>
      <c r="K42" s="167"/>
      <c r="L42" s="163"/>
      <c r="M42" s="163"/>
      <c r="N42" s="166">
        <f>SUM(L42:M42)</f>
        <v>0</v>
      </c>
      <c r="O42" s="167"/>
      <c r="P42" s="197"/>
      <c r="Q42" s="197"/>
      <c r="R42" s="166">
        <f>SUM(P42:Q42)</f>
        <v>0</v>
      </c>
      <c r="S42" s="167"/>
      <c r="T42" s="197"/>
      <c r="U42" s="197"/>
      <c r="V42" s="166">
        <f>SUM(T42:U42)</f>
        <v>0</v>
      </c>
      <c r="W42" s="167"/>
      <c r="X42" s="197"/>
      <c r="Y42" s="197"/>
      <c r="Z42" s="166">
        <f>SUM(X42:Y42)</f>
        <v>0</v>
      </c>
    </row>
    <row r="43" spans="1:27" x14ac:dyDescent="0.2">
      <c r="B43" s="168" t="s">
        <v>17</v>
      </c>
      <c r="C43" s="198"/>
      <c r="D43" s="170"/>
      <c r="E43" s="170"/>
      <c r="F43" s="171">
        <f>SUM(C43:E43)</f>
        <v>0</v>
      </c>
      <c r="G43" s="172"/>
      <c r="H43" s="170"/>
      <c r="I43" s="170"/>
      <c r="J43" s="171">
        <v>0</v>
      </c>
      <c r="K43" s="174"/>
      <c r="L43" s="170"/>
      <c r="M43" s="170"/>
      <c r="N43" s="173">
        <f>SUM(L43:M43)</f>
        <v>0</v>
      </c>
      <c r="O43" s="174"/>
      <c r="P43" s="199"/>
      <c r="Q43" s="199"/>
      <c r="R43" s="173">
        <f>SUM(P43:Q43)</f>
        <v>0</v>
      </c>
      <c r="S43" s="174"/>
      <c r="T43" s="199"/>
      <c r="U43" s="199"/>
      <c r="V43" s="173">
        <f>SUM(T43:U43)</f>
        <v>0</v>
      </c>
      <c r="W43" s="174"/>
      <c r="X43" s="199"/>
      <c r="Y43" s="199"/>
      <c r="Z43" s="173">
        <f>SUM(X43:Y43)</f>
        <v>0</v>
      </c>
    </row>
    <row r="44" spans="1:27" s="183" customFormat="1" x14ac:dyDescent="0.2">
      <c r="A44" s="175"/>
      <c r="B44" s="176" t="s">
        <v>86</v>
      </c>
      <c r="C44" s="177"/>
      <c r="D44" s="178">
        <f>SUM(D40:D43)</f>
        <v>0</v>
      </c>
      <c r="E44" s="178">
        <f>SUM(E40:E43)</f>
        <v>0</v>
      </c>
      <c r="F44" s="179">
        <f>SUM(F40:F43)</f>
        <v>0</v>
      </c>
      <c r="G44" s="176"/>
      <c r="H44" s="200">
        <v>0</v>
      </c>
      <c r="I44" s="200">
        <v>0</v>
      </c>
      <c r="J44" s="180">
        <v>0</v>
      </c>
      <c r="K44" s="181"/>
      <c r="L44" s="200">
        <f>SUM(L40:L43)</f>
        <v>0</v>
      </c>
      <c r="M44" s="200">
        <f>SUM(M40:M43)</f>
        <v>0</v>
      </c>
      <c r="N44" s="180">
        <f>SUM(N40:N43)</f>
        <v>0</v>
      </c>
      <c r="O44" s="181"/>
      <c r="P44" s="200">
        <f>SUM(P40:P43)</f>
        <v>0</v>
      </c>
      <c r="Q44" s="200">
        <f>SUM(Q40:Q43)</f>
        <v>0</v>
      </c>
      <c r="R44" s="180">
        <f>SUM(R40:R43)</f>
        <v>0</v>
      </c>
      <c r="S44" s="181"/>
      <c r="T44" s="200">
        <f>SUM(T40:T43)</f>
        <v>0</v>
      </c>
      <c r="U44" s="200">
        <f>SUM(U40:U43)</f>
        <v>0</v>
      </c>
      <c r="V44" s="180">
        <f>SUM(V40:V43)</f>
        <v>0</v>
      </c>
      <c r="W44" s="181"/>
      <c r="X44" s="200">
        <f>SUM(X40:X43)</f>
        <v>0</v>
      </c>
      <c r="Y44" s="200">
        <f>SUM(Y40:Y43)</f>
        <v>0</v>
      </c>
      <c r="Z44" s="180">
        <f>SUM(Z40:Z43)</f>
        <v>0</v>
      </c>
      <c r="AA44" s="175"/>
    </row>
    <row r="45" spans="1:27" ht="2.1" customHeight="1" x14ac:dyDescent="0.2">
      <c r="B45" s="184"/>
      <c r="C45" s="184"/>
      <c r="D45" s="185"/>
      <c r="E45" s="185"/>
      <c r="F45" s="186"/>
      <c r="G45" s="184"/>
      <c r="H45" s="187"/>
      <c r="I45" s="187"/>
      <c r="J45" s="188"/>
      <c r="K45" s="189"/>
      <c r="L45" s="187"/>
      <c r="M45" s="190"/>
      <c r="N45" s="188"/>
      <c r="O45" s="189"/>
      <c r="P45" s="187"/>
      <c r="Q45" s="190"/>
      <c r="R45" s="188"/>
      <c r="S45" s="189"/>
      <c r="T45" s="187"/>
      <c r="U45" s="190"/>
      <c r="V45" s="188"/>
      <c r="W45" s="189"/>
      <c r="X45" s="187"/>
      <c r="Y45" s="190"/>
      <c r="Z45" s="188"/>
    </row>
    <row r="46" spans="1:27" s="201" customFormat="1" ht="3" customHeight="1" x14ac:dyDescent="0.2">
      <c r="B46" s="202"/>
      <c r="C46" s="202"/>
      <c r="D46" s="203"/>
      <c r="E46" s="203"/>
      <c r="F46" s="204"/>
      <c r="G46" s="202"/>
      <c r="H46" s="205"/>
      <c r="I46" s="205"/>
      <c r="J46" s="195"/>
      <c r="K46" s="195"/>
      <c r="L46" s="205"/>
      <c r="M46" s="206"/>
      <c r="N46" s="195"/>
      <c r="O46" s="195"/>
      <c r="P46" s="205"/>
      <c r="Q46" s="206"/>
      <c r="R46" s="195"/>
      <c r="S46" s="195"/>
      <c r="T46" s="205"/>
      <c r="U46" s="206"/>
      <c r="V46" s="195"/>
      <c r="W46" s="195"/>
      <c r="X46" s="205"/>
      <c r="Y46" s="206"/>
      <c r="Z46" s="195"/>
    </row>
    <row r="47" spans="1:27" s="183" customFormat="1" x14ac:dyDescent="0.2">
      <c r="A47" s="175"/>
      <c r="B47" s="207" t="s">
        <v>80</v>
      </c>
      <c r="C47" s="207"/>
      <c r="D47" s="208">
        <f>D37+D44</f>
        <v>0</v>
      </c>
      <c r="E47" s="208">
        <f>E37+E44</f>
        <v>0</v>
      </c>
      <c r="F47" s="209">
        <f>F37+F44</f>
        <v>0</v>
      </c>
      <c r="G47" s="207"/>
      <c r="H47" s="208">
        <f>H37+H44</f>
        <v>0</v>
      </c>
      <c r="I47" s="208">
        <f>I37+I44</f>
        <v>0</v>
      </c>
      <c r="J47" s="209">
        <f>J37+J44</f>
        <v>0</v>
      </c>
      <c r="K47" s="210"/>
      <c r="L47" s="211">
        <f>L37+L44</f>
        <v>0</v>
      </c>
      <c r="M47" s="212">
        <f>M37+M44</f>
        <v>0</v>
      </c>
      <c r="N47" s="213">
        <f>N37+N44</f>
        <v>0</v>
      </c>
      <c r="O47" s="210"/>
      <c r="P47" s="211">
        <f>P37+P44</f>
        <v>0</v>
      </c>
      <c r="Q47" s="212">
        <f>Q37+Q44</f>
        <v>0</v>
      </c>
      <c r="R47" s="213">
        <f>R37+R44</f>
        <v>0</v>
      </c>
      <c r="S47" s="210"/>
      <c r="T47" s="211">
        <f>T37+T44</f>
        <v>0</v>
      </c>
      <c r="U47" s="212">
        <f>U37+U44</f>
        <v>0</v>
      </c>
      <c r="V47" s="213">
        <f>V37+V44</f>
        <v>0</v>
      </c>
      <c r="W47" s="210"/>
      <c r="X47" s="211">
        <f>X37+X44</f>
        <v>0</v>
      </c>
      <c r="Y47" s="212">
        <f>Y37+Y44</f>
        <v>0</v>
      </c>
      <c r="Z47" s="213">
        <f>Z37+Z44</f>
        <v>0</v>
      </c>
      <c r="AA47" s="175"/>
    </row>
    <row r="48" spans="1:27" s="242" customFormat="1" x14ac:dyDescent="0.2">
      <c r="A48" s="236"/>
      <c r="B48" s="214" t="s">
        <v>90</v>
      </c>
      <c r="C48" s="237"/>
      <c r="D48" s="238"/>
      <c r="E48" s="238"/>
      <c r="F48" s="239"/>
      <c r="G48" s="237"/>
      <c r="H48" s="240"/>
      <c r="I48" s="240"/>
      <c r="J48" s="241"/>
      <c r="K48" s="241"/>
      <c r="L48" s="240"/>
      <c r="M48" s="240"/>
      <c r="N48" s="241"/>
      <c r="O48" s="241"/>
      <c r="P48" s="240"/>
      <c r="Q48" s="240"/>
      <c r="R48" s="241"/>
      <c r="S48" s="241"/>
      <c r="T48" s="240"/>
      <c r="U48" s="240"/>
      <c r="V48" s="241"/>
      <c r="W48" s="241"/>
      <c r="X48" s="240"/>
      <c r="Y48" s="240"/>
      <c r="Z48" s="241"/>
      <c r="AA48" s="236"/>
    </row>
    <row r="49" spans="1:27" ht="18.75" customHeight="1" x14ac:dyDescent="0.2">
      <c r="B49" s="219" t="s">
        <v>91</v>
      </c>
      <c r="C49" s="220"/>
      <c r="D49" s="221"/>
      <c r="E49" s="222"/>
      <c r="F49" s="223"/>
      <c r="G49" s="220"/>
      <c r="H49" s="224"/>
      <c r="I49" s="224"/>
      <c r="J49" s="225"/>
      <c r="K49" s="220"/>
      <c r="L49" s="224"/>
      <c r="M49" s="222"/>
      <c r="N49" s="225"/>
      <c r="O49" s="220"/>
      <c r="P49" s="224"/>
      <c r="Q49" s="222"/>
      <c r="R49" s="225"/>
      <c r="S49" s="220"/>
      <c r="T49" s="224"/>
      <c r="U49" s="222"/>
      <c r="V49" s="225"/>
      <c r="W49" s="220"/>
      <c r="X49" s="224"/>
      <c r="Y49" s="222"/>
      <c r="Z49" s="225"/>
    </row>
    <row r="50" spans="1:27" s="183" customFormat="1" x14ac:dyDescent="0.2">
      <c r="A50" s="175"/>
      <c r="B50" s="226" t="s">
        <v>86</v>
      </c>
      <c r="C50" s="227">
        <f>SUM(C49)</f>
        <v>0</v>
      </c>
      <c r="D50" s="208"/>
      <c r="E50" s="208"/>
      <c r="F50" s="209"/>
      <c r="G50" s="227">
        <f>G49</f>
        <v>0</v>
      </c>
      <c r="H50" s="208"/>
      <c r="I50" s="208">
        <f>I49</f>
        <v>0</v>
      </c>
      <c r="J50" s="213"/>
      <c r="K50" s="210">
        <f>SUM(K49:K49)</f>
        <v>0</v>
      </c>
      <c r="L50" s="228"/>
      <c r="M50" s="228"/>
      <c r="N50" s="213"/>
      <c r="O50" s="210">
        <f>SUM(O49:O49)</f>
        <v>0</v>
      </c>
      <c r="P50" s="228"/>
      <c r="Q50" s="228"/>
      <c r="R50" s="213"/>
      <c r="S50" s="210">
        <f>SUM(S49:S49)</f>
        <v>0</v>
      </c>
      <c r="T50" s="228"/>
      <c r="U50" s="228"/>
      <c r="V50" s="213"/>
      <c r="W50" s="210">
        <f>SUM(W49:W49)</f>
        <v>0</v>
      </c>
      <c r="X50" s="228"/>
      <c r="Y50" s="228"/>
      <c r="Z50" s="213"/>
      <c r="AA50" s="175"/>
    </row>
    <row r="51" spans="1:27" s="201" customFormat="1" x14ac:dyDescent="0.2">
      <c r="B51" s="202"/>
      <c r="C51" s="202"/>
      <c r="D51" s="203"/>
      <c r="E51" s="203"/>
      <c r="F51" s="204"/>
      <c r="G51" s="202"/>
      <c r="H51" s="205"/>
      <c r="I51" s="205"/>
      <c r="J51" s="195"/>
      <c r="K51" s="195"/>
      <c r="L51" s="205"/>
      <c r="M51" s="206"/>
      <c r="N51" s="195"/>
      <c r="O51" s="195"/>
      <c r="P51" s="205"/>
      <c r="Q51" s="206"/>
      <c r="R51" s="195"/>
      <c r="S51" s="195"/>
      <c r="T51" s="205"/>
      <c r="U51" s="206"/>
      <c r="V51" s="195"/>
      <c r="W51" s="195"/>
      <c r="X51" s="205"/>
      <c r="Y51" s="206"/>
      <c r="Z51" s="195"/>
    </row>
    <row r="52" spans="1:27" s="183" customFormat="1" x14ac:dyDescent="0.2">
      <c r="A52" s="175"/>
      <c r="B52" s="207" t="s">
        <v>92</v>
      </c>
      <c r="C52" s="229">
        <f>C50</f>
        <v>0</v>
      </c>
      <c r="D52" s="230"/>
      <c r="E52" s="230"/>
      <c r="F52" s="231"/>
      <c r="G52" s="227">
        <f>G50</f>
        <v>0</v>
      </c>
      <c r="H52" s="230"/>
      <c r="I52" s="230"/>
      <c r="J52" s="232"/>
      <c r="K52" s="233">
        <f>K50</f>
        <v>0</v>
      </c>
      <c r="L52" s="230"/>
      <c r="M52" s="230"/>
      <c r="N52" s="231"/>
      <c r="O52" s="233">
        <f>O50</f>
        <v>0</v>
      </c>
      <c r="P52" s="230"/>
      <c r="Q52" s="230"/>
      <c r="R52" s="231"/>
      <c r="S52" s="233">
        <f>S50</f>
        <v>0</v>
      </c>
      <c r="T52" s="230"/>
      <c r="U52" s="230"/>
      <c r="V52" s="231"/>
      <c r="W52" s="233">
        <f>W50</f>
        <v>0</v>
      </c>
      <c r="X52" s="230"/>
      <c r="Y52" s="230"/>
      <c r="Z52" s="231"/>
      <c r="AA52" s="175"/>
    </row>
    <row r="53" spans="1:27" s="243" customFormat="1" x14ac:dyDescent="0.2">
      <c r="B53" s="244"/>
      <c r="C53" s="245"/>
      <c r="D53" s="245"/>
      <c r="E53" s="245"/>
      <c r="F53" s="246"/>
      <c r="G53" s="247"/>
      <c r="H53" s="248"/>
      <c r="I53" s="249"/>
      <c r="J53" s="247"/>
      <c r="K53" s="247"/>
      <c r="L53" s="248"/>
      <c r="M53" s="249"/>
      <c r="N53" s="247"/>
      <c r="O53" s="247"/>
      <c r="P53" s="248"/>
      <c r="Q53" s="249"/>
      <c r="R53" s="247"/>
      <c r="S53" s="247"/>
      <c r="T53" s="248"/>
      <c r="U53" s="249"/>
      <c r="V53" s="247"/>
      <c r="W53" s="247"/>
      <c r="X53" s="248"/>
      <c r="Y53" s="249"/>
      <c r="Z53" s="247"/>
    </row>
    <row r="54" spans="1:27" s="144" customFormat="1" x14ac:dyDescent="0.2">
      <c r="B54" s="244" t="s">
        <v>40</v>
      </c>
      <c r="C54" s="244"/>
      <c r="D54" s="250"/>
      <c r="E54" s="250"/>
      <c r="F54" s="250"/>
      <c r="G54" s="244"/>
      <c r="H54" s="250"/>
      <c r="I54" s="250"/>
      <c r="J54" s="244"/>
      <c r="K54" s="244"/>
      <c r="L54" s="250"/>
      <c r="M54" s="250"/>
      <c r="N54" s="244"/>
      <c r="O54" s="244"/>
      <c r="P54" s="250"/>
      <c r="Q54" s="250"/>
      <c r="R54" s="244"/>
      <c r="S54" s="244"/>
      <c r="T54" s="250"/>
      <c r="U54" s="250"/>
      <c r="V54" s="244"/>
      <c r="W54" s="244"/>
      <c r="X54" s="250"/>
      <c r="Y54" s="250"/>
      <c r="Z54" s="244"/>
    </row>
    <row r="55" spans="1:27" s="144" customFormat="1" x14ac:dyDescent="0.2">
      <c r="B55" s="244"/>
      <c r="C55" s="201" t="s">
        <v>93</v>
      </c>
      <c r="D55" s="250"/>
      <c r="E55" s="250"/>
      <c r="F55" s="250"/>
      <c r="G55" s="244"/>
      <c r="H55" s="250"/>
      <c r="I55" s="250"/>
      <c r="J55" s="244"/>
      <c r="K55" s="244"/>
      <c r="L55" s="250"/>
      <c r="M55" s="250"/>
      <c r="N55" s="244"/>
      <c r="O55" s="244"/>
      <c r="P55" s="250"/>
      <c r="Q55" s="250"/>
      <c r="R55" s="244"/>
      <c r="S55" s="244"/>
      <c r="T55" s="250"/>
      <c r="U55" s="250"/>
      <c r="V55" s="244"/>
      <c r="W55" s="244"/>
      <c r="X55" s="250"/>
      <c r="Y55" s="250"/>
      <c r="Z55" s="244"/>
    </row>
    <row r="56" spans="1:27" s="144" customFormat="1" x14ac:dyDescent="0.2">
      <c r="B56" s="244"/>
      <c r="C56" s="201" t="s">
        <v>94</v>
      </c>
      <c r="D56" s="250"/>
      <c r="E56" s="250"/>
      <c r="F56" s="250"/>
      <c r="G56" s="244"/>
      <c r="H56" s="250"/>
      <c r="I56" s="250"/>
      <c r="J56" s="244"/>
      <c r="K56" s="244"/>
      <c r="L56" s="250"/>
      <c r="M56" s="250"/>
      <c r="N56" s="244"/>
      <c r="O56" s="244"/>
      <c r="P56" s="250"/>
      <c r="Q56" s="250"/>
      <c r="R56" s="244"/>
      <c r="S56" s="244"/>
      <c r="T56" s="250"/>
      <c r="U56" s="250"/>
      <c r="V56" s="244"/>
      <c r="W56" s="244"/>
      <c r="X56" s="250"/>
      <c r="Y56" s="250"/>
      <c r="Z56" s="244"/>
    </row>
    <row r="57" spans="1:27" s="144" customFormat="1" ht="20.25" customHeight="1" x14ac:dyDescent="0.2"/>
    <row r="58" spans="1:27" s="144" customFormat="1" x14ac:dyDescent="0.2">
      <c r="B58" s="244" t="s">
        <v>77</v>
      </c>
      <c r="C58" s="201" t="s">
        <v>95</v>
      </c>
      <c r="E58" s="250"/>
      <c r="H58" s="250"/>
      <c r="J58" s="244"/>
      <c r="L58" s="250"/>
      <c r="N58" s="244"/>
      <c r="O58" s="201"/>
      <c r="P58" s="250"/>
      <c r="Q58" s="250"/>
      <c r="R58" s="201"/>
      <c r="S58" s="201"/>
      <c r="T58" s="250"/>
      <c r="U58" s="250"/>
      <c r="V58" s="201"/>
      <c r="W58" s="201"/>
      <c r="X58" s="250"/>
      <c r="Y58" s="250"/>
      <c r="Z58" s="201"/>
    </row>
    <row r="59" spans="1:27" s="144" customFormat="1" x14ac:dyDescent="0.2">
      <c r="B59" s="244" t="s">
        <v>96</v>
      </c>
      <c r="C59" s="201" t="s">
        <v>97</v>
      </c>
      <c r="E59" s="250"/>
      <c r="H59" s="250"/>
      <c r="J59" s="244"/>
      <c r="L59" s="250"/>
      <c r="N59" s="244"/>
      <c r="O59" s="201"/>
      <c r="P59" s="250"/>
      <c r="Q59" s="250"/>
      <c r="R59" s="201"/>
      <c r="S59" s="201"/>
      <c r="T59" s="250"/>
      <c r="U59" s="250"/>
      <c r="V59" s="201"/>
      <c r="W59" s="201"/>
      <c r="X59" s="250"/>
      <c r="Y59" s="250"/>
      <c r="Z59" s="201"/>
    </row>
    <row r="60" spans="1:27" s="144" customFormat="1" x14ac:dyDescent="0.2">
      <c r="B60" s="244" t="s">
        <v>79</v>
      </c>
      <c r="C60" s="201" t="s">
        <v>98</v>
      </c>
      <c r="E60" s="250"/>
      <c r="H60" s="250"/>
      <c r="J60" s="244"/>
      <c r="L60" s="250"/>
      <c r="N60" s="244"/>
    </row>
    <row r="61" spans="1:27" s="144" customFormat="1" x14ac:dyDescent="0.2">
      <c r="B61" s="244"/>
      <c r="C61" s="201"/>
      <c r="D61" s="144" t="s">
        <v>99</v>
      </c>
      <c r="E61" s="250"/>
      <c r="H61" s="250"/>
      <c r="J61" s="244"/>
      <c r="L61" s="250"/>
      <c r="N61" s="244"/>
    </row>
    <row r="62" spans="1:27" s="144" customFormat="1" x14ac:dyDescent="0.2">
      <c r="B62" s="244"/>
      <c r="C62" s="201"/>
      <c r="D62" s="144" t="s">
        <v>100</v>
      </c>
      <c r="E62" s="250"/>
      <c r="H62" s="250"/>
      <c r="J62" s="244"/>
      <c r="L62" s="250"/>
      <c r="N62" s="244"/>
    </row>
    <row r="63" spans="1:27" s="144" customFormat="1" x14ac:dyDescent="0.2">
      <c r="B63" s="244" t="s">
        <v>80</v>
      </c>
      <c r="C63" s="201" t="s">
        <v>101</v>
      </c>
      <c r="E63" s="250"/>
      <c r="G63" s="251"/>
      <c r="J63" s="251"/>
      <c r="K63" s="251"/>
      <c r="N63" s="251"/>
      <c r="O63" s="251"/>
      <c r="R63" s="251"/>
      <c r="S63" s="251"/>
      <c r="V63" s="251"/>
      <c r="W63" s="251"/>
      <c r="Z63" s="251"/>
    </row>
    <row r="64" spans="1:27" s="144" customFormat="1" x14ac:dyDescent="0.2">
      <c r="B64" s="244" t="s">
        <v>102</v>
      </c>
      <c r="C64" s="201" t="s">
        <v>103</v>
      </c>
      <c r="E64" s="250"/>
      <c r="H64" s="250"/>
      <c r="J64" s="244"/>
      <c r="L64" s="250"/>
      <c r="N64" s="244"/>
      <c r="O64" s="201"/>
      <c r="P64" s="250"/>
      <c r="Q64" s="250"/>
      <c r="R64" s="201"/>
      <c r="S64" s="201"/>
      <c r="T64" s="250"/>
      <c r="U64" s="250"/>
      <c r="V64" s="201"/>
      <c r="W64" s="201"/>
      <c r="X64" s="250"/>
      <c r="Y64" s="250"/>
      <c r="Z64" s="201"/>
    </row>
    <row r="65" spans="2:26" s="144" customFormat="1" x14ac:dyDescent="0.2">
      <c r="B65" s="251"/>
      <c r="C65" s="251"/>
      <c r="G65" s="251"/>
      <c r="J65" s="251"/>
      <c r="K65" s="251"/>
      <c r="N65" s="251"/>
      <c r="O65" s="251"/>
      <c r="R65" s="251"/>
      <c r="S65" s="251"/>
      <c r="V65" s="251"/>
      <c r="W65" s="251"/>
      <c r="Z65" s="251"/>
    </row>
    <row r="66" spans="2:26" s="144" customFormat="1" x14ac:dyDescent="0.2">
      <c r="B66" s="251"/>
      <c r="C66" s="251"/>
      <c r="G66" s="251"/>
      <c r="J66" s="251"/>
      <c r="K66" s="251"/>
      <c r="N66" s="251"/>
      <c r="O66" s="251"/>
      <c r="R66" s="251"/>
      <c r="S66" s="251"/>
      <c r="V66" s="251"/>
      <c r="W66" s="251"/>
      <c r="Z66" s="251"/>
    </row>
    <row r="67" spans="2:26" s="144" customFormat="1" x14ac:dyDescent="0.2">
      <c r="B67" s="251"/>
      <c r="C67" s="251"/>
      <c r="G67" s="251"/>
      <c r="J67" s="251"/>
      <c r="K67" s="251"/>
      <c r="N67" s="251"/>
      <c r="O67" s="251"/>
      <c r="R67" s="251"/>
      <c r="S67" s="251"/>
      <c r="V67" s="251"/>
      <c r="W67" s="251"/>
      <c r="Z67" s="251"/>
    </row>
    <row r="68" spans="2:26" s="144" customFormat="1" x14ac:dyDescent="0.2">
      <c r="B68" s="251"/>
      <c r="G68" s="251"/>
      <c r="J68" s="251"/>
      <c r="K68" s="251"/>
      <c r="N68" s="251"/>
      <c r="O68" s="251"/>
      <c r="R68" s="251"/>
      <c r="S68" s="251"/>
      <c r="V68" s="251"/>
      <c r="W68" s="251"/>
      <c r="Z68" s="251"/>
    </row>
    <row r="69" spans="2:26" s="144" customFormat="1" x14ac:dyDescent="0.2"/>
    <row r="70" spans="2:26" s="144" customFormat="1" x14ac:dyDescent="0.2"/>
    <row r="71" spans="2:26" s="144" customFormat="1" x14ac:dyDescent="0.2"/>
    <row r="72" spans="2:26" s="144" customFormat="1" x14ac:dyDescent="0.2"/>
    <row r="73" spans="2:26" s="144" customFormat="1" x14ac:dyDescent="0.2"/>
    <row r="74" spans="2:26" s="144" customFormat="1" x14ac:dyDescent="0.2"/>
    <row r="75" spans="2:26" s="144" customFormat="1" x14ac:dyDescent="0.2"/>
    <row r="76" spans="2:26" s="144" customFormat="1" x14ac:dyDescent="0.2"/>
    <row r="77" spans="2:26" s="144" customFormat="1" x14ac:dyDescent="0.2"/>
    <row r="78" spans="2:26" s="144" customFormat="1" x14ac:dyDescent="0.2"/>
    <row r="79" spans="2:26" s="144" customFormat="1" x14ac:dyDescent="0.2"/>
    <row r="80" spans="2:26" s="144" customFormat="1" x14ac:dyDescent="0.2"/>
    <row r="81" s="144" customFormat="1" x14ac:dyDescent="0.2"/>
    <row r="82" s="144" customFormat="1" x14ac:dyDescent="0.2"/>
    <row r="83" s="144" customFormat="1" x14ac:dyDescent="0.2"/>
    <row r="84" s="144" customFormat="1" x14ac:dyDescent="0.2"/>
    <row r="85" s="144" customFormat="1" x14ac:dyDescent="0.2"/>
    <row r="86" s="144" customFormat="1" x14ac:dyDescent="0.2"/>
    <row r="87" s="144" customFormat="1" x14ac:dyDescent="0.2"/>
    <row r="88" s="144" customFormat="1" x14ac:dyDescent="0.2"/>
    <row r="89" s="144" customFormat="1" x14ac:dyDescent="0.2"/>
    <row r="90" s="144" customFormat="1" x14ac:dyDescent="0.2"/>
    <row r="91" s="144" customFormat="1" x14ac:dyDescent="0.2"/>
    <row r="92" s="144" customFormat="1" x14ac:dyDescent="0.2"/>
    <row r="93" s="144" customFormat="1" x14ac:dyDescent="0.2"/>
    <row r="94" s="144" customFormat="1" x14ac:dyDescent="0.2"/>
    <row r="95" s="144" customFormat="1" x14ac:dyDescent="0.2"/>
    <row r="96" s="144" customFormat="1" x14ac:dyDescent="0.2"/>
    <row r="97" s="144" customFormat="1" x14ac:dyDescent="0.2"/>
    <row r="98" s="144" customFormat="1" x14ac:dyDescent="0.2"/>
    <row r="99" s="144" customFormat="1" x14ac:dyDescent="0.2"/>
    <row r="100" s="144" customFormat="1" x14ac:dyDescent="0.2"/>
    <row r="101" s="144" customFormat="1" x14ac:dyDescent="0.2"/>
    <row r="102" s="144" customFormat="1" x14ac:dyDescent="0.2"/>
    <row r="103" s="144" customFormat="1" x14ac:dyDescent="0.2"/>
    <row r="104" s="144" customFormat="1" x14ac:dyDescent="0.2"/>
    <row r="105" s="144" customFormat="1" x14ac:dyDescent="0.2"/>
    <row r="106" s="144" customFormat="1" x14ac:dyDescent="0.2"/>
    <row r="107" s="144" customFormat="1" x14ac:dyDescent="0.2"/>
    <row r="108" s="144" customFormat="1" x14ac:dyDescent="0.2"/>
    <row r="109" s="144" customFormat="1" x14ac:dyDescent="0.2"/>
    <row r="110" s="144" customFormat="1" x14ac:dyDescent="0.2"/>
    <row r="111" s="144" customFormat="1" x14ac:dyDescent="0.2"/>
    <row r="112" s="144" customFormat="1" x14ac:dyDescent="0.2"/>
    <row r="113" s="144" customFormat="1" x14ac:dyDescent="0.2"/>
    <row r="114" s="144" customFormat="1" x14ac:dyDescent="0.2"/>
    <row r="115" s="144" customFormat="1" x14ac:dyDescent="0.2"/>
    <row r="116" s="144" customFormat="1" x14ac:dyDescent="0.2"/>
    <row r="117" s="144" customFormat="1" x14ac:dyDescent="0.2"/>
    <row r="118" s="144" customFormat="1" x14ac:dyDescent="0.2"/>
    <row r="119" s="144" customFormat="1" x14ac:dyDescent="0.2"/>
    <row r="120" s="144" customFormat="1" x14ac:dyDescent="0.2"/>
    <row r="121" s="144" customFormat="1" x14ac:dyDescent="0.2"/>
    <row r="122" s="144" customFormat="1" x14ac:dyDescent="0.2"/>
    <row r="123" s="144" customFormat="1" x14ac:dyDescent="0.2"/>
    <row r="124" s="144" customFormat="1" x14ac:dyDescent="0.2"/>
    <row r="125" s="144" customFormat="1" x14ac:dyDescent="0.2"/>
    <row r="126" s="144" customFormat="1" x14ac:dyDescent="0.2"/>
    <row r="127" s="144" customFormat="1" x14ac:dyDescent="0.2"/>
    <row r="128" s="144" customFormat="1" x14ac:dyDescent="0.2"/>
    <row r="129" s="144" customFormat="1" x14ac:dyDescent="0.2"/>
    <row r="130" s="144" customFormat="1" x14ac:dyDescent="0.2"/>
    <row r="131" s="144" customFormat="1" x14ac:dyDescent="0.2"/>
    <row r="132" s="144" customFormat="1" x14ac:dyDescent="0.2"/>
    <row r="133" s="144" customFormat="1" x14ac:dyDescent="0.2"/>
    <row r="134" s="144" customFormat="1" x14ac:dyDescent="0.2"/>
    <row r="135" s="144" customFormat="1" x14ac:dyDescent="0.2"/>
    <row r="136" s="144" customFormat="1" x14ac:dyDescent="0.2"/>
    <row r="137" s="144" customFormat="1" x14ac:dyDescent="0.2"/>
    <row r="138" s="144" customFormat="1" x14ac:dyDescent="0.2"/>
    <row r="139" s="144" customFormat="1" x14ac:dyDescent="0.2"/>
    <row r="140" s="144" customFormat="1" x14ac:dyDescent="0.2"/>
    <row r="141" s="144" customFormat="1" x14ac:dyDescent="0.2"/>
    <row r="142" s="144" customFormat="1" x14ac:dyDescent="0.2"/>
    <row r="143" s="144" customFormat="1" x14ac:dyDescent="0.2"/>
    <row r="144" s="144" customFormat="1" x14ac:dyDescent="0.2"/>
    <row r="145" s="144" customFormat="1" x14ac:dyDescent="0.2"/>
    <row r="146" s="144" customFormat="1" x14ac:dyDescent="0.2"/>
    <row r="147" s="144" customFormat="1" x14ac:dyDescent="0.2"/>
    <row r="148" s="144" customFormat="1" x14ac:dyDescent="0.2"/>
    <row r="149" s="144" customFormat="1" x14ac:dyDescent="0.2"/>
    <row r="150" s="144" customFormat="1" x14ac:dyDescent="0.2"/>
    <row r="151" s="144" customFormat="1" x14ac:dyDescent="0.2"/>
    <row r="152" s="144" customFormat="1" x14ac:dyDescent="0.2"/>
    <row r="153" s="144" customFormat="1" x14ac:dyDescent="0.2"/>
    <row r="154" s="144" customFormat="1" x14ac:dyDescent="0.2"/>
    <row r="155" s="144" customFormat="1" x14ac:dyDescent="0.2"/>
    <row r="156" s="144" customFormat="1" x14ac:dyDescent="0.2"/>
    <row r="157" s="144" customFormat="1" x14ac:dyDescent="0.2"/>
    <row r="158" s="144" customFormat="1" x14ac:dyDescent="0.2"/>
    <row r="159" s="144" customFormat="1" x14ac:dyDescent="0.2"/>
    <row r="160" s="144" customFormat="1" x14ac:dyDescent="0.2"/>
    <row r="161" s="144" customFormat="1" x14ac:dyDescent="0.2"/>
    <row r="162" s="144" customFormat="1" x14ac:dyDescent="0.2"/>
    <row r="163" s="144" customFormat="1" x14ac:dyDescent="0.2"/>
    <row r="164" s="144" customFormat="1" x14ac:dyDescent="0.2"/>
    <row r="165" s="144" customFormat="1" x14ac:dyDescent="0.2"/>
    <row r="166" s="144" customFormat="1" x14ac:dyDescent="0.2"/>
    <row r="167" s="144" customFormat="1" x14ac:dyDescent="0.2"/>
    <row r="168" s="144" customFormat="1" x14ac:dyDescent="0.2"/>
    <row r="169" s="144" customFormat="1" x14ac:dyDescent="0.2"/>
    <row r="170" s="144" customFormat="1" x14ac:dyDescent="0.2"/>
    <row r="171" s="144" customFormat="1" x14ac:dyDescent="0.2"/>
    <row r="172" s="144" customFormat="1" x14ac:dyDescent="0.2"/>
    <row r="173" s="144" customFormat="1" x14ac:dyDescent="0.2"/>
    <row r="174" s="144" customFormat="1" x14ac:dyDescent="0.2"/>
    <row r="175" s="144" customFormat="1" x14ac:dyDescent="0.2"/>
    <row r="176" s="144" customFormat="1" x14ac:dyDescent="0.2"/>
    <row r="177" s="144" customFormat="1" x14ac:dyDescent="0.2"/>
    <row r="178" s="144" customFormat="1" x14ac:dyDescent="0.2"/>
    <row r="179" s="144" customFormat="1" x14ac:dyDescent="0.2"/>
    <row r="180" s="144" customFormat="1" x14ac:dyDescent="0.2"/>
    <row r="181" s="144" customFormat="1" x14ac:dyDescent="0.2"/>
    <row r="182" s="144" customFormat="1" x14ac:dyDescent="0.2"/>
    <row r="183" s="144" customFormat="1" x14ac:dyDescent="0.2"/>
    <row r="184" s="144" customFormat="1" x14ac:dyDescent="0.2"/>
    <row r="185" s="144" customFormat="1" x14ac:dyDescent="0.2"/>
    <row r="186" s="144" customFormat="1" x14ac:dyDescent="0.2"/>
    <row r="187" s="144" customFormat="1" x14ac:dyDescent="0.2"/>
    <row r="188" s="144" customFormat="1" x14ac:dyDescent="0.2"/>
    <row r="189" s="144" customFormat="1" x14ac:dyDescent="0.2"/>
    <row r="190" s="144" customFormat="1" x14ac:dyDescent="0.2"/>
    <row r="191" s="144" customFormat="1" x14ac:dyDescent="0.2"/>
    <row r="192" s="144" customFormat="1" x14ac:dyDescent="0.2"/>
    <row r="193" s="144" customFormat="1" x14ac:dyDescent="0.2"/>
    <row r="194" s="144" customFormat="1" x14ac:dyDescent="0.2"/>
    <row r="195" s="144" customFormat="1" x14ac:dyDescent="0.2"/>
    <row r="196" s="144" customFormat="1" x14ac:dyDescent="0.2"/>
    <row r="197" s="144" customFormat="1" x14ac:dyDescent="0.2"/>
    <row r="198" s="144" customFormat="1" x14ac:dyDescent="0.2"/>
    <row r="199" s="144" customFormat="1" x14ac:dyDescent="0.2"/>
    <row r="200" s="144" customFormat="1" x14ac:dyDescent="0.2"/>
    <row r="201" s="144" customFormat="1" x14ac:dyDescent="0.2"/>
    <row r="202" s="144" customFormat="1" x14ac:dyDescent="0.2"/>
    <row r="203" s="144" customFormat="1" x14ac:dyDescent="0.2"/>
    <row r="204" s="144" customFormat="1" x14ac:dyDescent="0.2"/>
    <row r="205" s="144" customFormat="1" x14ac:dyDescent="0.2"/>
    <row r="206" s="144" customFormat="1" x14ac:dyDescent="0.2"/>
    <row r="207" s="144" customFormat="1" x14ac:dyDescent="0.2"/>
    <row r="208" s="144" customFormat="1" x14ac:dyDescent="0.2"/>
    <row r="209" s="144" customFormat="1" x14ac:dyDescent="0.2"/>
    <row r="210" s="144" customFormat="1" x14ac:dyDescent="0.2"/>
    <row r="211" s="144" customFormat="1" x14ac:dyDescent="0.2"/>
    <row r="212" s="144" customFormat="1" x14ac:dyDescent="0.2"/>
    <row r="213" s="144" customFormat="1" x14ac:dyDescent="0.2"/>
    <row r="214" s="144" customFormat="1" x14ac:dyDescent="0.2"/>
    <row r="215" s="144" customFormat="1" x14ac:dyDescent="0.2"/>
    <row r="216" s="144" customFormat="1" x14ac:dyDescent="0.2"/>
    <row r="217" s="144" customFormat="1" x14ac:dyDescent="0.2"/>
    <row r="218" s="144" customFormat="1" x14ac:dyDescent="0.2"/>
    <row r="219" s="144" customFormat="1" x14ac:dyDescent="0.2"/>
    <row r="220" s="144" customFormat="1" x14ac:dyDescent="0.2"/>
    <row r="221" s="144" customFormat="1" x14ac:dyDescent="0.2"/>
    <row r="222" s="144" customFormat="1" x14ac:dyDescent="0.2"/>
    <row r="223" s="144" customFormat="1" x14ac:dyDescent="0.2"/>
    <row r="224" s="144" customFormat="1" x14ac:dyDescent="0.2"/>
    <row r="225" s="144" customFormat="1" x14ac:dyDescent="0.2"/>
    <row r="226" s="144" customFormat="1" x14ac:dyDescent="0.2"/>
    <row r="227" s="144" customFormat="1" x14ac:dyDescent="0.2"/>
    <row r="228" s="144" customFormat="1" x14ac:dyDescent="0.2"/>
    <row r="229" s="144" customFormat="1" x14ac:dyDescent="0.2"/>
    <row r="230" s="144" customFormat="1" x14ac:dyDescent="0.2"/>
    <row r="231" s="144" customFormat="1" x14ac:dyDescent="0.2"/>
    <row r="232" s="144" customFormat="1" x14ac:dyDescent="0.2"/>
    <row r="233" s="144" customFormat="1" x14ac:dyDescent="0.2"/>
    <row r="234" s="144" customFormat="1" x14ac:dyDescent="0.2"/>
    <row r="235" s="144" customFormat="1" x14ac:dyDescent="0.2"/>
    <row r="236" s="144" customFormat="1" x14ac:dyDescent="0.2"/>
    <row r="237" s="144" customFormat="1" x14ac:dyDescent="0.2"/>
    <row r="238" s="144" customFormat="1" x14ac:dyDescent="0.2"/>
    <row r="239" s="144" customFormat="1" x14ac:dyDescent="0.2"/>
    <row r="240" s="144" customFormat="1" x14ac:dyDescent="0.2"/>
    <row r="241" s="144" customFormat="1" x14ac:dyDescent="0.2"/>
    <row r="242" s="144" customFormat="1" x14ac:dyDescent="0.2"/>
    <row r="243" s="144" customFormat="1" x14ac:dyDescent="0.2"/>
    <row r="244" s="144" customFormat="1" x14ac:dyDescent="0.2"/>
    <row r="245" s="144" customFormat="1" x14ac:dyDescent="0.2"/>
    <row r="246" s="144" customFormat="1" x14ac:dyDescent="0.2"/>
    <row r="247" s="144" customFormat="1" x14ac:dyDescent="0.2"/>
    <row r="248" s="144" customFormat="1" x14ac:dyDescent="0.2"/>
    <row r="249" s="144" customFormat="1" x14ac:dyDescent="0.2"/>
    <row r="250" s="144" customFormat="1" x14ac:dyDescent="0.2"/>
    <row r="251" s="144" customFormat="1" x14ac:dyDescent="0.2"/>
    <row r="252" s="144" customFormat="1" x14ac:dyDescent="0.2"/>
    <row r="253" s="144" customFormat="1" x14ac:dyDescent="0.2"/>
    <row r="254" s="144" customFormat="1" x14ac:dyDescent="0.2"/>
    <row r="255" s="144" customFormat="1" x14ac:dyDescent="0.2"/>
    <row r="256" s="144" customFormat="1" x14ac:dyDescent="0.2"/>
    <row r="257" s="144" customFormat="1" x14ac:dyDescent="0.2"/>
    <row r="258" s="144" customFormat="1" x14ac:dyDescent="0.2"/>
    <row r="259" s="144" customFormat="1" x14ac:dyDescent="0.2"/>
    <row r="260" s="144" customFormat="1" x14ac:dyDescent="0.2"/>
    <row r="261" s="144" customFormat="1" x14ac:dyDescent="0.2"/>
    <row r="262" s="144" customFormat="1" x14ac:dyDescent="0.2"/>
    <row r="263" s="144" customFormat="1" x14ac:dyDescent="0.2"/>
    <row r="264" s="144" customFormat="1" x14ac:dyDescent="0.2"/>
    <row r="265" s="144" customFormat="1" x14ac:dyDescent="0.2"/>
    <row r="266" s="144" customFormat="1" x14ac:dyDescent="0.2"/>
    <row r="267" s="144" customFormat="1" x14ac:dyDescent="0.2"/>
    <row r="268" s="144" customFormat="1" x14ac:dyDescent="0.2"/>
    <row r="269" s="144" customFormat="1" x14ac:dyDescent="0.2"/>
    <row r="270" s="144" customFormat="1" x14ac:dyDescent="0.2"/>
    <row r="271" s="144" customFormat="1" x14ac:dyDescent="0.2"/>
  </sheetData>
  <customSheetViews>
    <customSheetView guid="{E8B3D8CC-BCDF-4785-836B-2A5CFEB31B52}" scale="8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W29:Z29"/>
    <mergeCell ref="C4:F4"/>
    <mergeCell ref="G4:J4"/>
    <mergeCell ref="K4:N4"/>
    <mergeCell ref="O4:R4"/>
    <mergeCell ref="S4:V4"/>
    <mergeCell ref="W4:Z4"/>
    <mergeCell ref="C29:F29"/>
    <mergeCell ref="G29:J29"/>
    <mergeCell ref="K29:N29"/>
    <mergeCell ref="O29:R29"/>
    <mergeCell ref="S29:V29"/>
  </mergeCells>
  <printOptions horizontalCentered="1" verticalCentered="1"/>
  <pageMargins left="0.17" right="0.17" top="0.63" bottom="0.38" header="0.18" footer="0.17"/>
  <pageSetup scale="56" orientation="landscape" r:id="rId2"/>
  <headerFooter alignWithMargins="0">
    <oddHeader>&amp;C&amp;"-,Bold"&amp;14Table I-1B
SCE TA/TI and Auto DR Program Subscription Statistics 
2012 - 2014</oddHeader>
    <oddFooter>&amp;L&amp;"Calibri,Bold Italic"&amp;F&amp;C&amp;"-,Bold"- PUBLIC -&amp;R&amp;"Calibri,Bold"Page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96"/>
  <sheetViews>
    <sheetView showGridLines="0" zoomScale="80" zoomScaleNormal="80" zoomScaleSheetLayoutView="85" workbookViewId="0"/>
  </sheetViews>
  <sheetFormatPr defaultRowHeight="12.75" x14ac:dyDescent="0.2"/>
  <cols>
    <col min="1" max="1" width="2.83203125" style="201" customWidth="1"/>
    <col min="2" max="2" width="64.1640625" style="75" customWidth="1"/>
    <col min="3" max="3" width="23.1640625" style="75" customWidth="1"/>
    <col min="4" max="4" width="16" style="75" bestFit="1" customWidth="1"/>
    <col min="5" max="5" width="16" style="75" customWidth="1"/>
    <col min="6" max="8" width="16" style="75" bestFit="1" customWidth="1"/>
    <col min="9" max="12" width="14.83203125" style="75" customWidth="1"/>
    <col min="13" max="13" width="14.83203125" style="143" customWidth="1"/>
    <col min="14" max="14" width="14.83203125" style="75" customWidth="1"/>
    <col min="15" max="15" width="16" style="75" customWidth="1"/>
    <col min="16" max="16" width="14.5" style="75" customWidth="1"/>
    <col min="17" max="17" width="17.1640625" style="143" customWidth="1"/>
    <col min="18" max="18" width="16.1640625" style="143" customWidth="1"/>
    <col min="19" max="19" width="14.6640625" style="75" customWidth="1"/>
    <col min="20" max="20" width="4" style="75" customWidth="1"/>
    <col min="21" max="16384" width="9.33203125" style="75"/>
  </cols>
  <sheetData>
    <row r="1" spans="1:19" ht="13.5" customHeight="1" x14ac:dyDescent="0.2">
      <c r="G1" s="252"/>
    </row>
    <row r="2" spans="1:19" s="256" customFormat="1" x14ac:dyDescent="0.15">
      <c r="A2" s="253"/>
      <c r="B2" s="254" t="s">
        <v>104</v>
      </c>
      <c r="C2" s="255"/>
      <c r="D2" s="255"/>
      <c r="E2" s="255"/>
      <c r="F2" s="255"/>
      <c r="G2" s="255"/>
      <c r="H2" s="255"/>
      <c r="I2" s="255"/>
      <c r="J2" s="255"/>
      <c r="K2" s="255"/>
      <c r="L2" s="255"/>
      <c r="M2" s="255"/>
      <c r="N2" s="255"/>
    </row>
    <row r="3" spans="1:19" s="143" customFormat="1" ht="18" customHeight="1" x14ac:dyDescent="0.25">
      <c r="A3" s="201"/>
      <c r="B3" s="577" t="s">
        <v>117</v>
      </c>
      <c r="C3" s="579" t="s">
        <v>118</v>
      </c>
      <c r="D3" s="579"/>
      <c r="E3" s="579"/>
      <c r="F3" s="579"/>
      <c r="G3" s="579"/>
      <c r="H3" s="579"/>
      <c r="I3" s="579"/>
      <c r="J3" s="579"/>
      <c r="K3" s="579"/>
      <c r="L3" s="579"/>
      <c r="M3" s="579"/>
      <c r="N3" s="579"/>
      <c r="O3" s="580" t="s">
        <v>119</v>
      </c>
      <c r="P3" s="257"/>
      <c r="Q3" s="582" t="s">
        <v>120</v>
      </c>
      <c r="R3" s="582" t="s">
        <v>121</v>
      </c>
      <c r="S3" s="575" t="s">
        <v>122</v>
      </c>
    </row>
    <row r="4" spans="1:19" s="143" customFormat="1" ht="51" x14ac:dyDescent="0.2">
      <c r="A4" s="201"/>
      <c r="B4" s="578"/>
      <c r="C4" s="258" t="s">
        <v>2</v>
      </c>
      <c r="D4" s="214" t="s">
        <v>3</v>
      </c>
      <c r="E4" s="214" t="s">
        <v>4</v>
      </c>
      <c r="F4" s="214" t="s">
        <v>5</v>
      </c>
      <c r="G4" s="214" t="s">
        <v>6</v>
      </c>
      <c r="H4" s="214" t="s">
        <v>7</v>
      </c>
      <c r="I4" s="214" t="s">
        <v>33</v>
      </c>
      <c r="J4" s="214" t="s">
        <v>34</v>
      </c>
      <c r="K4" s="214" t="s">
        <v>35</v>
      </c>
      <c r="L4" s="214" t="s">
        <v>36</v>
      </c>
      <c r="M4" s="214" t="s">
        <v>37</v>
      </c>
      <c r="N4" s="259" t="s">
        <v>38</v>
      </c>
      <c r="O4" s="581"/>
      <c r="P4" s="260" t="s">
        <v>123</v>
      </c>
      <c r="Q4" s="583"/>
      <c r="R4" s="583"/>
      <c r="S4" s="576"/>
    </row>
    <row r="5" spans="1:19" s="143" customFormat="1" x14ac:dyDescent="0.2">
      <c r="A5" s="201"/>
      <c r="B5" s="261" t="s">
        <v>124</v>
      </c>
      <c r="C5" s="262"/>
      <c r="D5" s="262"/>
      <c r="E5" s="262"/>
      <c r="F5" s="262"/>
      <c r="G5" s="262"/>
      <c r="H5" s="262"/>
      <c r="I5" s="262"/>
      <c r="J5" s="262"/>
      <c r="K5" s="262"/>
      <c r="L5" s="262"/>
      <c r="M5" s="262"/>
      <c r="N5" s="262"/>
      <c r="O5" s="260"/>
      <c r="P5" s="260" t="s">
        <v>72</v>
      </c>
      <c r="Q5" s="263"/>
      <c r="R5" s="263"/>
      <c r="S5" s="263"/>
    </row>
    <row r="6" spans="1:19" s="143" customFormat="1" x14ac:dyDescent="0.2">
      <c r="A6" s="201"/>
      <c r="B6" s="264" t="s">
        <v>125</v>
      </c>
      <c r="C6" s="266">
        <v>15187.83</v>
      </c>
      <c r="D6" s="376">
        <v>27881.42</v>
      </c>
      <c r="E6" s="266">
        <v>20598.7</v>
      </c>
      <c r="F6" s="266">
        <v>31578.92</v>
      </c>
      <c r="G6" s="266">
        <v>36030.019999999997</v>
      </c>
      <c r="H6" s="376">
        <v>26565.97</v>
      </c>
      <c r="I6" s="266">
        <v>0</v>
      </c>
      <c r="J6" s="266">
        <v>0</v>
      </c>
      <c r="K6" s="266">
        <v>0</v>
      </c>
      <c r="L6" s="266">
        <v>0</v>
      </c>
      <c r="M6" s="266">
        <v>0</v>
      </c>
      <c r="N6" s="266">
        <v>0</v>
      </c>
      <c r="O6" s="370">
        <f>SUM(C6:N6)</f>
        <v>157842.85999999999</v>
      </c>
      <c r="P6" s="266">
        <f>O6</f>
        <v>157842.85999999999</v>
      </c>
      <c r="Q6" s="268">
        <v>1543052</v>
      </c>
      <c r="R6" s="268"/>
      <c r="S6" s="269">
        <f>O6/SUM(Q6:R6)</f>
        <v>0.10229263822606106</v>
      </c>
    </row>
    <row r="7" spans="1:19" s="143" customFormat="1" x14ac:dyDescent="0.2">
      <c r="A7" s="201"/>
      <c r="B7" s="264" t="s">
        <v>126</v>
      </c>
      <c r="C7" s="266">
        <v>57762.98</v>
      </c>
      <c r="D7" s="266">
        <v>72649.11</v>
      </c>
      <c r="E7" s="266">
        <v>88659.839999999997</v>
      </c>
      <c r="F7" s="266">
        <v>167917.32</v>
      </c>
      <c r="G7" s="266">
        <v>23527.08</v>
      </c>
      <c r="H7" s="376">
        <v>86274.36</v>
      </c>
      <c r="I7" s="266">
        <v>0</v>
      </c>
      <c r="J7" s="266">
        <v>0</v>
      </c>
      <c r="K7" s="266">
        <v>0</v>
      </c>
      <c r="L7" s="266">
        <v>0</v>
      </c>
      <c r="M7" s="266">
        <v>0</v>
      </c>
      <c r="N7" s="266">
        <v>0</v>
      </c>
      <c r="O7" s="370">
        <f t="shared" ref="O7:O10" si="0">SUM(C7:N7)</f>
        <v>496790.69</v>
      </c>
      <c r="P7" s="266">
        <f t="shared" ref="P7:P10" si="1">O7</f>
        <v>496790.69</v>
      </c>
      <c r="Q7" s="268">
        <v>2407226</v>
      </c>
      <c r="R7" s="268"/>
      <c r="S7" s="269">
        <f t="shared" ref="S7:S11" si="2">O7/SUM(Q7:R7)</f>
        <v>0.20637476082428488</v>
      </c>
    </row>
    <row r="8" spans="1:19" s="143" customFormat="1" x14ac:dyDescent="0.2">
      <c r="A8" s="201"/>
      <c r="B8" s="264" t="s">
        <v>127</v>
      </c>
      <c r="C8" s="266">
        <v>149.1</v>
      </c>
      <c r="D8" s="266">
        <v>32.380000000000003</v>
      </c>
      <c r="E8" s="266">
        <v>0</v>
      </c>
      <c r="F8" s="266">
        <v>136.09</v>
      </c>
      <c r="G8" s="266">
        <v>184.26</v>
      </c>
      <c r="H8" s="376">
        <v>184.14</v>
      </c>
      <c r="I8" s="266">
        <v>0</v>
      </c>
      <c r="J8" s="266">
        <v>0</v>
      </c>
      <c r="K8" s="266">
        <v>0</v>
      </c>
      <c r="L8" s="266">
        <v>0</v>
      </c>
      <c r="M8" s="266">
        <v>0</v>
      </c>
      <c r="N8" s="266">
        <v>0</v>
      </c>
      <c r="O8" s="370">
        <f t="shared" si="0"/>
        <v>685.97</v>
      </c>
      <c r="P8" s="266">
        <f t="shared" si="1"/>
        <v>685.97</v>
      </c>
      <c r="Q8" s="268">
        <v>37475</v>
      </c>
      <c r="R8" s="268"/>
      <c r="S8" s="269">
        <f t="shared" si="2"/>
        <v>1.8304736490993997E-2</v>
      </c>
    </row>
    <row r="9" spans="1:19" s="143" customFormat="1" ht="12.75" customHeight="1" x14ac:dyDescent="0.2">
      <c r="A9" s="201"/>
      <c r="B9" s="264" t="s">
        <v>128</v>
      </c>
      <c r="C9" s="266">
        <v>5807.67</v>
      </c>
      <c r="D9" s="266">
        <v>29404.54</v>
      </c>
      <c r="E9" s="266">
        <v>2240.5299999999997</v>
      </c>
      <c r="F9" s="266">
        <v>4978.6099999999997</v>
      </c>
      <c r="G9" s="266">
        <v>6981.6</v>
      </c>
      <c r="H9" s="376">
        <v>8686.07</v>
      </c>
      <c r="I9" s="266">
        <v>0</v>
      </c>
      <c r="J9" s="266">
        <v>0</v>
      </c>
      <c r="K9" s="266">
        <v>0</v>
      </c>
      <c r="L9" s="266">
        <v>0</v>
      </c>
      <c r="M9" s="266">
        <v>0</v>
      </c>
      <c r="N9" s="266">
        <v>0</v>
      </c>
      <c r="O9" s="370">
        <f t="shared" si="0"/>
        <v>58099.02</v>
      </c>
      <c r="P9" s="266">
        <f t="shared" si="1"/>
        <v>58099.02</v>
      </c>
      <c r="Q9" s="268">
        <v>321658</v>
      </c>
      <c r="R9" s="268"/>
      <c r="S9" s="269">
        <f t="shared" si="2"/>
        <v>0.18062358156800079</v>
      </c>
    </row>
    <row r="10" spans="1:19" s="143" customFormat="1" x14ac:dyDescent="0.2">
      <c r="A10" s="201"/>
      <c r="B10" s="264" t="s">
        <v>129</v>
      </c>
      <c r="C10" s="266">
        <v>0</v>
      </c>
      <c r="D10" s="266">
        <v>0</v>
      </c>
      <c r="E10" s="266">
        <v>0</v>
      </c>
      <c r="F10" s="266">
        <v>136.09</v>
      </c>
      <c r="G10" s="266">
        <v>5.0199999999999996</v>
      </c>
      <c r="H10" s="376">
        <v>-154.69</v>
      </c>
      <c r="I10" s="266">
        <v>0</v>
      </c>
      <c r="J10" s="266">
        <v>0</v>
      </c>
      <c r="K10" s="266">
        <v>0</v>
      </c>
      <c r="L10" s="266">
        <v>0</v>
      </c>
      <c r="M10" s="266">
        <v>0</v>
      </c>
      <c r="N10" s="266">
        <v>0</v>
      </c>
      <c r="O10" s="370">
        <f t="shared" si="0"/>
        <v>-13.579999999999984</v>
      </c>
      <c r="P10" s="266">
        <f t="shared" si="1"/>
        <v>-13.579999999999984</v>
      </c>
      <c r="Q10" s="268">
        <v>15000</v>
      </c>
      <c r="R10" s="268"/>
      <c r="S10" s="269">
        <f t="shared" si="2"/>
        <v>-9.0533333333333232E-4</v>
      </c>
    </row>
    <row r="11" spans="1:19" s="143" customFormat="1" x14ac:dyDescent="0.2">
      <c r="A11" s="201"/>
      <c r="B11" s="207" t="s">
        <v>130</v>
      </c>
      <c r="C11" s="270">
        <f>SUM(C6:C10)</f>
        <v>78907.58</v>
      </c>
      <c r="D11" s="270">
        <f t="shared" ref="D11:Q11" si="3">SUM(D6:D10)</f>
        <v>129967.45000000001</v>
      </c>
      <c r="E11" s="270">
        <f t="shared" si="3"/>
        <v>111499.06999999999</v>
      </c>
      <c r="F11" s="270">
        <f t="shared" si="3"/>
        <v>204747.02999999997</v>
      </c>
      <c r="G11" s="270">
        <f t="shared" si="3"/>
        <v>66727.98000000001</v>
      </c>
      <c r="H11" s="270">
        <f t="shared" si="3"/>
        <v>121555.85</v>
      </c>
      <c r="I11" s="270">
        <f t="shared" si="3"/>
        <v>0</v>
      </c>
      <c r="J11" s="270">
        <f t="shared" si="3"/>
        <v>0</v>
      </c>
      <c r="K11" s="270">
        <f t="shared" si="3"/>
        <v>0</v>
      </c>
      <c r="L11" s="270">
        <f t="shared" si="3"/>
        <v>0</v>
      </c>
      <c r="M11" s="270">
        <f t="shared" si="3"/>
        <v>0</v>
      </c>
      <c r="N11" s="270">
        <f t="shared" si="3"/>
        <v>0</v>
      </c>
      <c r="O11" s="270">
        <f t="shared" si="3"/>
        <v>713404.96000000008</v>
      </c>
      <c r="P11" s="270">
        <f t="shared" si="3"/>
        <v>713404.96000000008</v>
      </c>
      <c r="Q11" s="270">
        <f t="shared" si="3"/>
        <v>4324411</v>
      </c>
      <c r="R11" s="270"/>
      <c r="S11" s="271">
        <f t="shared" si="2"/>
        <v>0.16497159035068593</v>
      </c>
    </row>
    <row r="12" spans="1:19" x14ac:dyDescent="0.2">
      <c r="M12" s="75"/>
      <c r="O12" s="252"/>
      <c r="Q12" s="272"/>
      <c r="R12" s="272"/>
      <c r="S12" s="68"/>
    </row>
    <row r="13" spans="1:19" x14ac:dyDescent="0.2">
      <c r="B13" s="261" t="s">
        <v>131</v>
      </c>
      <c r="C13" s="273"/>
      <c r="D13" s="273"/>
      <c r="E13" s="273"/>
      <c r="F13" s="273"/>
      <c r="G13" s="273"/>
      <c r="H13" s="273"/>
      <c r="I13" s="273"/>
      <c r="J13" s="273"/>
      <c r="K13" s="273"/>
      <c r="L13" s="273"/>
      <c r="M13" s="273"/>
      <c r="N13" s="273"/>
      <c r="O13" s="274"/>
      <c r="P13" s="274"/>
      <c r="Q13" s="263"/>
      <c r="R13" s="263"/>
      <c r="S13" s="275"/>
    </row>
    <row r="14" spans="1:19" x14ac:dyDescent="0.2">
      <c r="B14" s="264" t="s">
        <v>132</v>
      </c>
      <c r="C14" s="266">
        <v>0</v>
      </c>
      <c r="D14" s="266">
        <v>0</v>
      </c>
      <c r="E14" s="266">
        <v>0</v>
      </c>
      <c r="F14" s="266">
        <v>0</v>
      </c>
      <c r="G14" s="266">
        <v>0</v>
      </c>
      <c r="H14" s="266">
        <v>0</v>
      </c>
      <c r="I14" s="266">
        <v>0</v>
      </c>
      <c r="J14" s="266">
        <v>0</v>
      </c>
      <c r="K14" s="266">
        <v>0</v>
      </c>
      <c r="L14" s="266">
        <v>0</v>
      </c>
      <c r="M14" s="266">
        <v>0</v>
      </c>
      <c r="N14" s="266">
        <v>0</v>
      </c>
      <c r="O14" s="370">
        <f t="shared" ref="O14:O20" si="4">SUM(C14:N14)</f>
        <v>0</v>
      </c>
      <c r="P14" s="376">
        <f t="shared" ref="P14:P20" si="5">O14</f>
        <v>0</v>
      </c>
      <c r="Q14" s="268">
        <v>0</v>
      </c>
      <c r="R14" s="268"/>
      <c r="S14" s="387" t="s">
        <v>18</v>
      </c>
    </row>
    <row r="15" spans="1:19" s="143" customFormat="1" x14ac:dyDescent="0.2">
      <c r="A15" s="201"/>
      <c r="B15" s="264" t="s">
        <v>133</v>
      </c>
      <c r="C15" s="266">
        <v>18295.349999999999</v>
      </c>
      <c r="D15" s="266">
        <v>23189.51</v>
      </c>
      <c r="E15" s="266">
        <v>27971.79</v>
      </c>
      <c r="F15" s="266">
        <v>27084.720000000001</v>
      </c>
      <c r="G15" s="266">
        <v>22269.52</v>
      </c>
      <c r="H15" s="376">
        <v>16223.35</v>
      </c>
      <c r="I15" s="266">
        <v>0</v>
      </c>
      <c r="J15" s="266">
        <v>0</v>
      </c>
      <c r="K15" s="266">
        <v>0</v>
      </c>
      <c r="L15" s="266">
        <v>0</v>
      </c>
      <c r="M15" s="266">
        <v>0</v>
      </c>
      <c r="N15" s="266">
        <v>0</v>
      </c>
      <c r="O15" s="370">
        <f t="shared" si="4"/>
        <v>135034.23999999999</v>
      </c>
      <c r="P15" s="376">
        <f t="shared" si="5"/>
        <v>135034.23999999999</v>
      </c>
      <c r="Q15" s="268">
        <v>661287</v>
      </c>
      <c r="R15" s="268"/>
      <c r="S15" s="387">
        <f t="shared" ref="S15:S21" si="6">O15/SUM(Q15:R15)</f>
        <v>0.20419914500058217</v>
      </c>
    </row>
    <row r="16" spans="1:19" s="143" customFormat="1" x14ac:dyDescent="0.2">
      <c r="A16" s="201"/>
      <c r="B16" s="264" t="s">
        <v>134</v>
      </c>
      <c r="C16" s="266">
        <v>38675.089999999997</v>
      </c>
      <c r="D16" s="266">
        <v>49326.3</v>
      </c>
      <c r="E16" s="266">
        <v>33567.81</v>
      </c>
      <c r="F16" s="266">
        <v>27995.02</v>
      </c>
      <c r="G16" s="266">
        <v>29733.8</v>
      </c>
      <c r="H16" s="376">
        <v>24603.68</v>
      </c>
      <c r="I16" s="266">
        <v>0</v>
      </c>
      <c r="J16" s="266">
        <v>0</v>
      </c>
      <c r="K16" s="266">
        <v>0</v>
      </c>
      <c r="L16" s="266">
        <v>0</v>
      </c>
      <c r="M16" s="266">
        <v>0</v>
      </c>
      <c r="N16" s="266">
        <v>0</v>
      </c>
      <c r="O16" s="370">
        <f t="shared" si="4"/>
        <v>203901.69999999998</v>
      </c>
      <c r="P16" s="376">
        <f t="shared" si="5"/>
        <v>203901.69999999998</v>
      </c>
      <c r="Q16" s="268">
        <v>1483686</v>
      </c>
      <c r="R16" s="268"/>
      <c r="S16" s="387">
        <f t="shared" si="6"/>
        <v>0.13742914605920659</v>
      </c>
    </row>
    <row r="17" spans="1:21" x14ac:dyDescent="0.2">
      <c r="B17" s="264" t="s">
        <v>135</v>
      </c>
      <c r="C17" s="266">
        <v>79050.47</v>
      </c>
      <c r="D17" s="266">
        <v>138758.69</v>
      </c>
      <c r="E17" s="266">
        <v>257311.01</v>
      </c>
      <c r="F17" s="266">
        <v>287726.61</v>
      </c>
      <c r="G17" s="266">
        <v>333224</v>
      </c>
      <c r="H17" s="376">
        <v>358664.97</v>
      </c>
      <c r="I17" s="266">
        <v>0</v>
      </c>
      <c r="J17" s="266">
        <v>0</v>
      </c>
      <c r="K17" s="266">
        <v>0</v>
      </c>
      <c r="L17" s="266">
        <v>0</v>
      </c>
      <c r="M17" s="266">
        <v>0</v>
      </c>
      <c r="N17" s="266">
        <v>0</v>
      </c>
      <c r="O17" s="375">
        <f t="shared" si="4"/>
        <v>1454735.75</v>
      </c>
      <c r="P17" s="376">
        <f t="shared" si="5"/>
        <v>1454735.75</v>
      </c>
      <c r="Q17" s="268">
        <v>64391768</v>
      </c>
      <c r="R17" s="268"/>
      <c r="S17" s="387">
        <f t="shared" si="6"/>
        <v>2.2591952281850687E-2</v>
      </c>
    </row>
    <row r="18" spans="1:21" ht="15" x14ac:dyDescent="0.2">
      <c r="B18" s="264" t="s">
        <v>136</v>
      </c>
      <c r="C18" s="266">
        <v>760577.16</v>
      </c>
      <c r="D18" s="266">
        <v>1325711.56</v>
      </c>
      <c r="E18" s="266">
        <v>902683.56</v>
      </c>
      <c r="F18" s="266">
        <v>1185115.94</v>
      </c>
      <c r="G18" s="266">
        <v>1301422.74</v>
      </c>
      <c r="H18" s="376">
        <v>1138124.3600000001</v>
      </c>
      <c r="I18" s="266">
        <v>0</v>
      </c>
      <c r="J18" s="266">
        <v>0</v>
      </c>
      <c r="K18" s="266">
        <v>0</v>
      </c>
      <c r="L18" s="266">
        <v>0</v>
      </c>
      <c r="M18" s="266">
        <v>0</v>
      </c>
      <c r="N18" s="266">
        <v>0</v>
      </c>
      <c r="O18" s="375">
        <f t="shared" ref="O18:O19" si="7">SUM(C18:N18)</f>
        <v>6613635.3200000003</v>
      </c>
      <c r="P18" s="376">
        <f t="shared" si="5"/>
        <v>6613635.3200000003</v>
      </c>
      <c r="Q18" s="550">
        <v>26600000</v>
      </c>
      <c r="R18" s="268">
        <v>-1200000</v>
      </c>
      <c r="S18" s="387">
        <f t="shared" si="6"/>
        <v>0.26037934330708662</v>
      </c>
    </row>
    <row r="19" spans="1:21" ht="15" x14ac:dyDescent="0.2">
      <c r="B19" s="264" t="s">
        <v>346</v>
      </c>
      <c r="C19" s="376">
        <v>0</v>
      </c>
      <c r="D19" s="376">
        <v>0</v>
      </c>
      <c r="E19" s="376">
        <v>0</v>
      </c>
      <c r="F19" s="376">
        <v>0</v>
      </c>
      <c r="G19" s="376">
        <v>0</v>
      </c>
      <c r="H19" s="376">
        <v>32086.14</v>
      </c>
      <c r="I19" s="376">
        <v>0</v>
      </c>
      <c r="J19" s="376">
        <v>0</v>
      </c>
      <c r="K19" s="376">
        <v>0</v>
      </c>
      <c r="L19" s="376">
        <v>0</v>
      </c>
      <c r="M19" s="376">
        <v>0</v>
      </c>
      <c r="N19" s="376">
        <v>0</v>
      </c>
      <c r="O19" s="375">
        <f t="shared" si="7"/>
        <v>32086.14</v>
      </c>
      <c r="P19" s="376">
        <f t="shared" si="5"/>
        <v>32086.14</v>
      </c>
      <c r="Q19" s="549" t="s">
        <v>18</v>
      </c>
      <c r="R19" s="268">
        <v>1200000</v>
      </c>
      <c r="S19" s="387">
        <f t="shared" si="6"/>
        <v>2.673845E-2</v>
      </c>
    </row>
    <row r="20" spans="1:21" ht="15" x14ac:dyDescent="0.2">
      <c r="B20" s="264" t="s">
        <v>350</v>
      </c>
      <c r="C20" s="266">
        <v>0</v>
      </c>
      <c r="D20" s="266">
        <v>0</v>
      </c>
      <c r="E20" s="266">
        <v>0</v>
      </c>
      <c r="F20" s="266">
        <v>0</v>
      </c>
      <c r="G20" s="266">
        <v>0</v>
      </c>
      <c r="H20" s="266">
        <v>0</v>
      </c>
      <c r="I20" s="266">
        <v>0</v>
      </c>
      <c r="J20" s="266">
        <v>0</v>
      </c>
      <c r="K20" s="266">
        <v>0</v>
      </c>
      <c r="L20" s="266">
        <v>0</v>
      </c>
      <c r="M20" s="266">
        <v>0</v>
      </c>
      <c r="N20" s="266">
        <v>0</v>
      </c>
      <c r="O20" s="370">
        <f t="shared" si="4"/>
        <v>0</v>
      </c>
      <c r="P20" s="376">
        <f t="shared" si="5"/>
        <v>0</v>
      </c>
      <c r="Q20" s="268">
        <v>4707515</v>
      </c>
      <c r="R20" s="268"/>
      <c r="S20" s="387">
        <f t="shared" si="6"/>
        <v>0</v>
      </c>
    </row>
    <row r="21" spans="1:21" s="143" customFormat="1" x14ac:dyDescent="0.2">
      <c r="A21" s="201"/>
      <c r="B21" s="207" t="s">
        <v>138</v>
      </c>
      <c r="C21" s="270">
        <f>SUM(C14:C20)</f>
        <v>896598.07000000007</v>
      </c>
      <c r="D21" s="270">
        <f t="shared" ref="D21:Q21" si="8">SUM(D14:D20)</f>
        <v>1536986.06</v>
      </c>
      <c r="E21" s="270">
        <f t="shared" si="8"/>
        <v>1221534.17</v>
      </c>
      <c r="F21" s="270">
        <f t="shared" si="8"/>
        <v>1527922.29</v>
      </c>
      <c r="G21" s="270">
        <f t="shared" si="8"/>
        <v>1686650.06</v>
      </c>
      <c r="H21" s="270">
        <f t="shared" si="8"/>
        <v>1569702.5</v>
      </c>
      <c r="I21" s="270">
        <f t="shared" si="8"/>
        <v>0</v>
      </c>
      <c r="J21" s="270">
        <f t="shared" si="8"/>
        <v>0</v>
      </c>
      <c r="K21" s="270">
        <f t="shared" si="8"/>
        <v>0</v>
      </c>
      <c r="L21" s="270">
        <f t="shared" si="8"/>
        <v>0</v>
      </c>
      <c r="M21" s="270">
        <f t="shared" si="8"/>
        <v>0</v>
      </c>
      <c r="N21" s="270">
        <f t="shared" si="8"/>
        <v>0</v>
      </c>
      <c r="O21" s="270">
        <f t="shared" si="8"/>
        <v>8439393.1500000004</v>
      </c>
      <c r="P21" s="270">
        <f t="shared" si="8"/>
        <v>8439393.1500000004</v>
      </c>
      <c r="Q21" s="270">
        <f t="shared" si="8"/>
        <v>97844256</v>
      </c>
      <c r="R21" s="276"/>
      <c r="S21" s="271">
        <f t="shared" si="6"/>
        <v>8.6253332541053815E-2</v>
      </c>
    </row>
    <row r="22" spans="1:21" s="143" customFormat="1" x14ac:dyDescent="0.2">
      <c r="A22" s="201"/>
      <c r="B22" s="89"/>
      <c r="C22" s="266"/>
      <c r="D22" s="266"/>
      <c r="E22" s="266"/>
      <c r="F22" s="266"/>
      <c r="G22" s="266"/>
      <c r="H22" s="266"/>
      <c r="I22" s="266"/>
      <c r="J22" s="266"/>
      <c r="K22" s="266"/>
      <c r="L22" s="266"/>
      <c r="M22" s="266"/>
      <c r="N22" s="266"/>
      <c r="O22" s="266"/>
      <c r="P22" s="266"/>
      <c r="Q22" s="268"/>
      <c r="R22" s="268"/>
      <c r="S22" s="268"/>
    </row>
    <row r="23" spans="1:21" s="143" customFormat="1" x14ac:dyDescent="0.2">
      <c r="A23" s="201"/>
      <c r="B23" s="261" t="s">
        <v>139</v>
      </c>
      <c r="C23" s="262"/>
      <c r="D23" s="262"/>
      <c r="E23" s="262"/>
      <c r="F23" s="262"/>
      <c r="G23" s="262"/>
      <c r="H23" s="262"/>
      <c r="I23" s="262"/>
      <c r="J23" s="262"/>
      <c r="K23" s="262"/>
      <c r="L23" s="262"/>
      <c r="M23" s="262"/>
      <c r="N23" s="262"/>
      <c r="O23" s="262"/>
      <c r="P23" s="262"/>
      <c r="Q23" s="277"/>
      <c r="R23" s="277"/>
      <c r="S23" s="277"/>
    </row>
    <row r="24" spans="1:21" s="143" customFormat="1" ht="12.75" customHeight="1" x14ac:dyDescent="0.2">
      <c r="A24" s="201"/>
      <c r="B24" s="264" t="s">
        <v>140</v>
      </c>
      <c r="C24" s="266">
        <v>30736.17</v>
      </c>
      <c r="D24" s="266">
        <v>32475.22</v>
      </c>
      <c r="E24" s="266">
        <v>44194.15</v>
      </c>
      <c r="F24" s="266">
        <v>34193.370000000003</v>
      </c>
      <c r="G24" s="266">
        <v>53292.11</v>
      </c>
      <c r="H24" s="266">
        <v>25176.43</v>
      </c>
      <c r="I24" s="266">
        <v>0</v>
      </c>
      <c r="J24" s="266">
        <v>0</v>
      </c>
      <c r="K24" s="266">
        <v>0</v>
      </c>
      <c r="L24" s="266">
        <v>0</v>
      </c>
      <c r="M24" s="266">
        <v>0</v>
      </c>
      <c r="N24" s="266">
        <v>0</v>
      </c>
      <c r="O24" s="370">
        <f t="shared" ref="O24" si="9">SUM(C24:N24)</f>
        <v>220067.45</v>
      </c>
      <c r="P24" s="266">
        <f t="shared" ref="P24" si="10">O24</f>
        <v>220067.45</v>
      </c>
      <c r="Q24" s="268">
        <v>0</v>
      </c>
      <c r="R24" s="278"/>
      <c r="S24" s="387" t="s">
        <v>18</v>
      </c>
    </row>
    <row r="25" spans="1:21" s="143" customFormat="1" x14ac:dyDescent="0.2">
      <c r="A25" s="201"/>
      <c r="B25" s="207" t="s">
        <v>141</v>
      </c>
      <c r="C25" s="270">
        <f>SUM(C24)</f>
        <v>30736.17</v>
      </c>
      <c r="D25" s="270">
        <f t="shared" ref="D25:Q25" si="11">SUM(D24)</f>
        <v>32475.22</v>
      </c>
      <c r="E25" s="270">
        <f t="shared" si="11"/>
        <v>44194.15</v>
      </c>
      <c r="F25" s="270">
        <f t="shared" si="11"/>
        <v>34193.370000000003</v>
      </c>
      <c r="G25" s="270">
        <f t="shared" si="11"/>
        <v>53292.11</v>
      </c>
      <c r="H25" s="270">
        <f t="shared" si="11"/>
        <v>25176.43</v>
      </c>
      <c r="I25" s="270">
        <f t="shared" si="11"/>
        <v>0</v>
      </c>
      <c r="J25" s="270">
        <f t="shared" si="11"/>
        <v>0</v>
      </c>
      <c r="K25" s="270">
        <f t="shared" si="11"/>
        <v>0</v>
      </c>
      <c r="L25" s="270">
        <f t="shared" si="11"/>
        <v>0</v>
      </c>
      <c r="M25" s="270">
        <f t="shared" si="11"/>
        <v>0</v>
      </c>
      <c r="N25" s="270">
        <f t="shared" si="11"/>
        <v>0</v>
      </c>
      <c r="O25" s="270">
        <f t="shared" si="11"/>
        <v>220067.45</v>
      </c>
      <c r="P25" s="270">
        <f t="shared" si="11"/>
        <v>220067.45</v>
      </c>
      <c r="Q25" s="270">
        <f t="shared" si="11"/>
        <v>0</v>
      </c>
      <c r="R25" s="276"/>
      <c r="S25" s="279" t="s">
        <v>18</v>
      </c>
    </row>
    <row r="26" spans="1:21" s="143" customFormat="1" x14ac:dyDescent="0.2">
      <c r="A26" s="201"/>
      <c r="B26" s="264"/>
      <c r="C26" s="266"/>
      <c r="D26" s="266"/>
      <c r="E26" s="266"/>
      <c r="F26" s="266"/>
      <c r="G26" s="266"/>
      <c r="H26" s="266"/>
      <c r="I26" s="266"/>
      <c r="J26" s="266"/>
      <c r="K26" s="266"/>
      <c r="L26" s="266"/>
      <c r="M26" s="266"/>
      <c r="N26" s="266"/>
      <c r="O26" s="266"/>
      <c r="P26" s="266"/>
      <c r="Q26" s="268"/>
      <c r="R26" s="268"/>
      <c r="S26" s="268"/>
    </row>
    <row r="27" spans="1:21" x14ac:dyDescent="0.2">
      <c r="B27" s="261" t="s">
        <v>142</v>
      </c>
      <c r="C27" s="273"/>
      <c r="D27" s="273"/>
      <c r="E27" s="273"/>
      <c r="F27" s="273"/>
      <c r="G27" s="273"/>
      <c r="H27" s="273"/>
      <c r="I27" s="273"/>
      <c r="J27" s="273"/>
      <c r="K27" s="273"/>
      <c r="L27" s="273"/>
      <c r="M27" s="273"/>
      <c r="N27" s="273"/>
      <c r="O27" s="273"/>
      <c r="P27" s="273"/>
      <c r="Q27" s="263"/>
      <c r="R27" s="263"/>
      <c r="S27" s="275"/>
    </row>
    <row r="28" spans="1:21" s="143" customFormat="1" ht="15" x14ac:dyDescent="0.2">
      <c r="A28" s="201"/>
      <c r="B28" s="264" t="s">
        <v>288</v>
      </c>
      <c r="C28" s="386">
        <v>417671.67999999999</v>
      </c>
      <c r="D28" s="386">
        <v>736443.93999999983</v>
      </c>
      <c r="E28" s="386">
        <v>-471403.12000000104</v>
      </c>
      <c r="F28" s="386">
        <v>30836.590000000026</v>
      </c>
      <c r="G28" s="386">
        <v>95818.979999999981</v>
      </c>
      <c r="H28" s="266">
        <v>63199.590000000026</v>
      </c>
      <c r="I28" s="266">
        <v>0</v>
      </c>
      <c r="J28" s="266">
        <v>0</v>
      </c>
      <c r="K28" s="266">
        <v>0</v>
      </c>
      <c r="L28" s="266">
        <v>0</v>
      </c>
      <c r="M28" s="266">
        <v>0</v>
      </c>
      <c r="N28" s="266">
        <v>0</v>
      </c>
      <c r="O28" s="375">
        <f>SUM(C28:N28)</f>
        <v>872567.65999999898</v>
      </c>
      <c r="P28" s="266">
        <f t="shared" ref="P28:P29" si="12">O28</f>
        <v>872567.65999999898</v>
      </c>
      <c r="Q28" s="268">
        <v>33576277</v>
      </c>
      <c r="R28" s="268"/>
      <c r="S28" s="388">
        <f t="shared" ref="S28:S30" si="13">O28/SUM(Q28:R28)</f>
        <v>2.5987623940557762E-2</v>
      </c>
    </row>
    <row r="29" spans="1:21" s="143" customFormat="1" ht="15" x14ac:dyDescent="0.2">
      <c r="A29" s="201"/>
      <c r="B29" s="264" t="s">
        <v>143</v>
      </c>
      <c r="C29" s="266">
        <v>90578.87</v>
      </c>
      <c r="D29" s="266">
        <v>2060555.98</v>
      </c>
      <c r="E29" s="266">
        <v>-1454412.0299999998</v>
      </c>
      <c r="F29" s="266">
        <v>1282485.77</v>
      </c>
      <c r="G29" s="266">
        <v>-671754.29999999993</v>
      </c>
      <c r="H29" s="266">
        <v>65440.76</v>
      </c>
      <c r="I29" s="266">
        <v>0</v>
      </c>
      <c r="J29" s="266">
        <v>0</v>
      </c>
      <c r="K29" s="266">
        <v>0</v>
      </c>
      <c r="L29" s="266">
        <v>0</v>
      </c>
      <c r="M29" s="266">
        <v>0</v>
      </c>
      <c r="N29" s="266">
        <v>0</v>
      </c>
      <c r="O29" s="370">
        <f t="shared" ref="O29" si="14">SUM(C29:N29)</f>
        <v>1372895.0500000005</v>
      </c>
      <c r="P29" s="266">
        <f t="shared" si="12"/>
        <v>1372895.0500000005</v>
      </c>
      <c r="Q29" s="268">
        <v>7303969</v>
      </c>
      <c r="R29" s="268"/>
      <c r="S29" s="388">
        <f t="shared" si="13"/>
        <v>0.18796561841924583</v>
      </c>
      <c r="U29" s="316"/>
    </row>
    <row r="30" spans="1:21" s="143" customFormat="1" x14ac:dyDescent="0.2">
      <c r="A30" s="201"/>
      <c r="B30" s="207" t="s">
        <v>144</v>
      </c>
      <c r="C30" s="270">
        <f>SUM(C28:C29)</f>
        <v>508250.55</v>
      </c>
      <c r="D30" s="270">
        <f t="shared" ref="D30:Q30" si="15">SUM(D28:D29)</f>
        <v>2796999.92</v>
      </c>
      <c r="E30" s="270">
        <f t="shared" si="15"/>
        <v>-1925815.1500000008</v>
      </c>
      <c r="F30" s="270">
        <f t="shared" si="15"/>
        <v>1313322.3600000001</v>
      </c>
      <c r="G30" s="270">
        <f t="shared" si="15"/>
        <v>-575935.31999999995</v>
      </c>
      <c r="H30" s="270">
        <f t="shared" si="15"/>
        <v>128640.35000000003</v>
      </c>
      <c r="I30" s="270">
        <f t="shared" si="15"/>
        <v>0</v>
      </c>
      <c r="J30" s="270">
        <f t="shared" si="15"/>
        <v>0</v>
      </c>
      <c r="K30" s="270">
        <f t="shared" si="15"/>
        <v>0</v>
      </c>
      <c r="L30" s="270">
        <f t="shared" si="15"/>
        <v>0</v>
      </c>
      <c r="M30" s="270">
        <f t="shared" si="15"/>
        <v>0</v>
      </c>
      <c r="N30" s="270">
        <f t="shared" si="15"/>
        <v>0</v>
      </c>
      <c r="O30" s="270">
        <f t="shared" si="15"/>
        <v>2245462.7099999995</v>
      </c>
      <c r="P30" s="270">
        <f t="shared" si="15"/>
        <v>2245462.7099999995</v>
      </c>
      <c r="Q30" s="270">
        <f t="shared" si="15"/>
        <v>40880246</v>
      </c>
      <c r="R30" s="276"/>
      <c r="S30" s="389">
        <f t="shared" si="13"/>
        <v>5.4927817949040704E-2</v>
      </c>
      <c r="U30" s="316"/>
    </row>
    <row r="31" spans="1:21" s="143" customFormat="1" x14ac:dyDescent="0.2">
      <c r="A31" s="201"/>
      <c r="B31" s="264"/>
      <c r="C31" s="266"/>
      <c r="D31" s="266"/>
      <c r="E31" s="266"/>
      <c r="F31" s="266"/>
      <c r="G31" s="280"/>
      <c r="H31" s="266"/>
      <c r="I31" s="266"/>
      <c r="J31" s="266"/>
      <c r="K31" s="266"/>
      <c r="L31" s="266"/>
      <c r="M31" s="266"/>
      <c r="N31" s="266"/>
      <c r="O31" s="266"/>
      <c r="P31" s="266"/>
      <c r="Q31" s="268"/>
      <c r="R31" s="268"/>
      <c r="S31" s="268"/>
    </row>
    <row r="32" spans="1:21" s="143" customFormat="1" x14ac:dyDescent="0.2">
      <c r="A32" s="201"/>
      <c r="B32" s="261" t="s">
        <v>145</v>
      </c>
      <c r="C32" s="262"/>
      <c r="D32" s="262"/>
      <c r="E32" s="262"/>
      <c r="F32" s="262"/>
      <c r="G32" s="262"/>
      <c r="H32" s="262"/>
      <c r="I32" s="262"/>
      <c r="J32" s="262"/>
      <c r="K32" s="262"/>
      <c r="L32" s="262"/>
      <c r="M32" s="262"/>
      <c r="N32" s="262"/>
      <c r="O32" s="262"/>
      <c r="P32" s="262"/>
      <c r="Q32" s="277"/>
      <c r="R32" s="263"/>
      <c r="S32" s="277"/>
    </row>
    <row r="33" spans="1:19" s="143" customFormat="1" x14ac:dyDescent="0.2">
      <c r="A33" s="201"/>
      <c r="B33" s="264" t="s">
        <v>146</v>
      </c>
      <c r="C33" s="266">
        <v>0</v>
      </c>
      <c r="D33" s="266">
        <v>0</v>
      </c>
      <c r="E33" s="266">
        <v>0</v>
      </c>
      <c r="F33" s="266">
        <v>0</v>
      </c>
      <c r="G33" s="266">
        <v>0</v>
      </c>
      <c r="H33" s="266">
        <v>0</v>
      </c>
      <c r="I33" s="266">
        <v>0</v>
      </c>
      <c r="J33" s="266">
        <v>0</v>
      </c>
      <c r="K33" s="266">
        <v>0</v>
      </c>
      <c r="L33" s="266">
        <v>0</v>
      </c>
      <c r="M33" s="266">
        <v>0</v>
      </c>
      <c r="N33" s="266">
        <v>0</v>
      </c>
      <c r="O33" s="370">
        <f t="shared" ref="O33:P35" si="16">SUM(C33:N33)</f>
        <v>0</v>
      </c>
      <c r="P33" s="266">
        <f t="shared" ref="P33:P34" si="17">O33</f>
        <v>0</v>
      </c>
      <c r="Q33" s="268">
        <v>600000</v>
      </c>
      <c r="R33" s="268"/>
      <c r="S33" s="281">
        <f t="shared" ref="S33:S35" si="18">O33/SUM(Q33:R33)</f>
        <v>0</v>
      </c>
    </row>
    <row r="34" spans="1:19" s="143" customFormat="1" x14ac:dyDescent="0.2">
      <c r="A34" s="201"/>
      <c r="B34" s="264" t="s">
        <v>147</v>
      </c>
      <c r="C34" s="266">
        <v>0</v>
      </c>
      <c r="D34" s="266">
        <v>0</v>
      </c>
      <c r="E34" s="266">
        <v>0</v>
      </c>
      <c r="F34" s="266">
        <v>0</v>
      </c>
      <c r="G34" s="266">
        <v>0</v>
      </c>
      <c r="H34" s="266">
        <v>0</v>
      </c>
      <c r="I34" s="266">
        <v>0</v>
      </c>
      <c r="J34" s="266">
        <v>0</v>
      </c>
      <c r="K34" s="266">
        <v>0</v>
      </c>
      <c r="L34" s="266">
        <v>0</v>
      </c>
      <c r="M34" s="266">
        <v>0</v>
      </c>
      <c r="N34" s="266">
        <v>0</v>
      </c>
      <c r="O34" s="370">
        <f t="shared" si="16"/>
        <v>0</v>
      </c>
      <c r="P34" s="266">
        <f t="shared" si="17"/>
        <v>0</v>
      </c>
      <c r="Q34" s="268">
        <v>1243125</v>
      </c>
      <c r="R34" s="268"/>
      <c r="S34" s="281">
        <f t="shared" si="18"/>
        <v>0</v>
      </c>
    </row>
    <row r="35" spans="1:19" s="143" customFormat="1" x14ac:dyDescent="0.2">
      <c r="A35" s="201"/>
      <c r="B35" s="207" t="s">
        <v>148</v>
      </c>
      <c r="C35" s="270">
        <v>0</v>
      </c>
      <c r="D35" s="270">
        <v>0</v>
      </c>
      <c r="E35" s="270">
        <v>0</v>
      </c>
      <c r="F35" s="270">
        <v>0</v>
      </c>
      <c r="G35" s="270">
        <v>0</v>
      </c>
      <c r="H35" s="270">
        <v>0</v>
      </c>
      <c r="I35" s="270">
        <v>0</v>
      </c>
      <c r="J35" s="270">
        <v>0</v>
      </c>
      <c r="K35" s="270">
        <v>0</v>
      </c>
      <c r="L35" s="270">
        <v>0</v>
      </c>
      <c r="M35" s="270">
        <v>0</v>
      </c>
      <c r="N35" s="270">
        <v>0</v>
      </c>
      <c r="O35" s="270">
        <f t="shared" si="16"/>
        <v>0</v>
      </c>
      <c r="P35" s="270">
        <f t="shared" si="16"/>
        <v>0</v>
      </c>
      <c r="Q35" s="270">
        <v>1843125</v>
      </c>
      <c r="R35" s="276"/>
      <c r="S35" s="282">
        <f t="shared" si="18"/>
        <v>0</v>
      </c>
    </row>
    <row r="36" spans="1:19" s="143" customFormat="1" x14ac:dyDescent="0.2">
      <c r="A36" s="201"/>
      <c r="B36" s="264"/>
      <c r="C36" s="266"/>
      <c r="D36" s="266"/>
      <c r="E36" s="266"/>
      <c r="F36" s="266"/>
      <c r="G36" s="266"/>
      <c r="H36" s="266"/>
      <c r="I36" s="266"/>
      <c r="J36" s="266"/>
      <c r="K36" s="266"/>
      <c r="L36" s="266"/>
      <c r="M36" s="266"/>
      <c r="N36" s="266"/>
      <c r="O36" s="266"/>
      <c r="P36" s="266"/>
      <c r="Q36" s="268"/>
      <c r="R36" s="268"/>
      <c r="S36" s="281"/>
    </row>
    <row r="37" spans="1:19" s="143" customFormat="1" x14ac:dyDescent="0.2">
      <c r="A37" s="201"/>
      <c r="B37" s="261" t="s">
        <v>149</v>
      </c>
      <c r="C37" s="262"/>
      <c r="D37" s="262"/>
      <c r="E37" s="262"/>
      <c r="F37" s="262"/>
      <c r="G37" s="262"/>
      <c r="H37" s="262"/>
      <c r="I37" s="262"/>
      <c r="J37" s="262"/>
      <c r="K37" s="262"/>
      <c r="L37" s="262"/>
      <c r="M37" s="262"/>
      <c r="N37" s="262"/>
      <c r="O37" s="262"/>
      <c r="P37" s="262"/>
      <c r="Q37" s="277"/>
      <c r="R37" s="277"/>
      <c r="S37" s="284"/>
    </row>
    <row r="38" spans="1:19" s="143" customFormat="1" x14ac:dyDescent="0.2">
      <c r="A38" s="201"/>
      <c r="B38" s="264" t="s">
        <v>150</v>
      </c>
      <c r="C38" s="268">
        <v>33950.76</v>
      </c>
      <c r="D38" s="268">
        <v>420582.08</v>
      </c>
      <c r="E38" s="268">
        <v>-114211.7</v>
      </c>
      <c r="F38" s="268">
        <v>25214.190000000002</v>
      </c>
      <c r="G38" s="268">
        <v>23861.23</v>
      </c>
      <c r="H38" s="502">
        <v>48754.869999999995</v>
      </c>
      <c r="I38" s="268">
        <v>0</v>
      </c>
      <c r="J38" s="268">
        <v>0</v>
      </c>
      <c r="K38" s="268">
        <v>0</v>
      </c>
      <c r="L38" s="268">
        <v>0</v>
      </c>
      <c r="M38" s="268">
        <v>0</v>
      </c>
      <c r="N38" s="268">
        <v>0</v>
      </c>
      <c r="O38" s="375">
        <f t="shared" ref="O38:O39" si="19">SUM(C38:N38)</f>
        <v>438151.43</v>
      </c>
      <c r="P38" s="266">
        <f t="shared" ref="P38:P39" si="20">O38</f>
        <v>438151.43</v>
      </c>
      <c r="Q38" s="268">
        <v>6404147</v>
      </c>
      <c r="R38" s="268"/>
      <c r="S38" s="281">
        <f t="shared" ref="S38:S40" si="21">O38/SUM(Q38:R38)</f>
        <v>6.8416828970353116E-2</v>
      </c>
    </row>
    <row r="39" spans="1:19" s="143" customFormat="1" x14ac:dyDescent="0.2">
      <c r="A39" s="201"/>
      <c r="B39" s="264" t="s">
        <v>151</v>
      </c>
      <c r="C39" s="268">
        <v>0</v>
      </c>
      <c r="D39" s="268">
        <v>0</v>
      </c>
      <c r="E39" s="268">
        <v>0</v>
      </c>
      <c r="F39" s="268">
        <v>0</v>
      </c>
      <c r="G39" s="268">
        <v>0</v>
      </c>
      <c r="H39" s="268">
        <v>0</v>
      </c>
      <c r="I39" s="268">
        <v>0</v>
      </c>
      <c r="J39" s="268">
        <v>0</v>
      </c>
      <c r="K39" s="268">
        <v>0</v>
      </c>
      <c r="L39" s="268">
        <v>0</v>
      </c>
      <c r="M39" s="268">
        <v>0</v>
      </c>
      <c r="N39" s="268">
        <v>0</v>
      </c>
      <c r="O39" s="370">
        <f t="shared" si="19"/>
        <v>0</v>
      </c>
      <c r="P39" s="266">
        <f t="shared" si="20"/>
        <v>0</v>
      </c>
      <c r="Q39" s="268">
        <v>1200000</v>
      </c>
      <c r="R39" s="268"/>
      <c r="S39" s="281">
        <f t="shared" si="21"/>
        <v>0</v>
      </c>
    </row>
    <row r="40" spans="1:19" s="143" customFormat="1" x14ac:dyDescent="0.2">
      <c r="A40" s="201"/>
      <c r="B40" s="207" t="s">
        <v>152</v>
      </c>
      <c r="C40" s="270">
        <f>SUM(C38:C39)</f>
        <v>33950.76</v>
      </c>
      <c r="D40" s="270">
        <f t="shared" ref="D40:Q40" si="22">SUM(D38:D39)</f>
        <v>420582.08</v>
      </c>
      <c r="E40" s="270">
        <f t="shared" si="22"/>
        <v>-114211.7</v>
      </c>
      <c r="F40" s="270">
        <f t="shared" si="22"/>
        <v>25214.190000000002</v>
      </c>
      <c r="G40" s="270">
        <f t="shared" si="22"/>
        <v>23861.23</v>
      </c>
      <c r="H40" s="270">
        <f t="shared" si="22"/>
        <v>48754.869999999995</v>
      </c>
      <c r="I40" s="270">
        <f t="shared" si="22"/>
        <v>0</v>
      </c>
      <c r="J40" s="270">
        <f t="shared" si="22"/>
        <v>0</v>
      </c>
      <c r="K40" s="270">
        <f t="shared" si="22"/>
        <v>0</v>
      </c>
      <c r="L40" s="270">
        <f t="shared" si="22"/>
        <v>0</v>
      </c>
      <c r="M40" s="270">
        <f t="shared" si="22"/>
        <v>0</v>
      </c>
      <c r="N40" s="270">
        <f t="shared" si="22"/>
        <v>0</v>
      </c>
      <c r="O40" s="270">
        <f t="shared" si="22"/>
        <v>438151.43</v>
      </c>
      <c r="P40" s="270">
        <f t="shared" si="22"/>
        <v>438151.43</v>
      </c>
      <c r="Q40" s="270">
        <f t="shared" si="22"/>
        <v>7604147</v>
      </c>
      <c r="R40" s="276"/>
      <c r="S40" s="282">
        <f t="shared" si="21"/>
        <v>5.762006310503992E-2</v>
      </c>
    </row>
    <row r="41" spans="1:19" s="143" customFormat="1" x14ac:dyDescent="0.2">
      <c r="A41" s="201"/>
      <c r="B41" s="264"/>
      <c r="C41" s="268"/>
      <c r="D41" s="268"/>
      <c r="E41" s="268"/>
      <c r="F41" s="268"/>
      <c r="G41" s="268"/>
      <c r="H41" s="268"/>
      <c r="I41" s="268"/>
      <c r="J41" s="268"/>
      <c r="K41" s="268"/>
      <c r="L41" s="268"/>
      <c r="M41" s="268"/>
      <c r="N41" s="268"/>
      <c r="O41" s="266"/>
      <c r="P41" s="266"/>
      <c r="Q41" s="268"/>
      <c r="R41" s="268"/>
      <c r="S41" s="281"/>
    </row>
    <row r="42" spans="1:19" s="143" customFormat="1" x14ac:dyDescent="0.2">
      <c r="A42" s="201"/>
      <c r="B42" s="261" t="s">
        <v>153</v>
      </c>
      <c r="C42" s="262"/>
      <c r="D42" s="262"/>
      <c r="E42" s="262"/>
      <c r="F42" s="262"/>
      <c r="G42" s="262"/>
      <c r="H42" s="262"/>
      <c r="I42" s="262"/>
      <c r="J42" s="262"/>
      <c r="K42" s="262"/>
      <c r="L42" s="262"/>
      <c r="M42" s="262"/>
      <c r="N42" s="262"/>
      <c r="O42" s="262"/>
      <c r="P42" s="262"/>
      <c r="Q42" s="277"/>
      <c r="R42" s="277"/>
      <c r="S42" s="284"/>
    </row>
    <row r="43" spans="1:19" s="143" customFormat="1" x14ac:dyDescent="0.2">
      <c r="A43" s="201"/>
      <c r="B43" s="264" t="s">
        <v>154</v>
      </c>
      <c r="C43" s="268">
        <v>-39899.57</v>
      </c>
      <c r="D43" s="268">
        <v>2424.96</v>
      </c>
      <c r="E43" s="268">
        <v>2047.99</v>
      </c>
      <c r="F43" s="268">
        <v>89693.439999999988</v>
      </c>
      <c r="G43" s="268">
        <v>536406.68999999994</v>
      </c>
      <c r="H43" s="268">
        <v>-252743.05000000002</v>
      </c>
      <c r="I43" s="268">
        <v>0</v>
      </c>
      <c r="J43" s="268">
        <v>0</v>
      </c>
      <c r="K43" s="268">
        <v>0</v>
      </c>
      <c r="L43" s="268">
        <v>0</v>
      </c>
      <c r="M43" s="268">
        <v>0</v>
      </c>
      <c r="N43" s="268">
        <v>0</v>
      </c>
      <c r="O43" s="370">
        <f t="shared" ref="O43:O46" si="23">SUM(C43:N43)</f>
        <v>337930.45999999985</v>
      </c>
      <c r="P43" s="266">
        <f t="shared" ref="P43:P46" si="24">O43</f>
        <v>337930.45999999985</v>
      </c>
      <c r="Q43" s="268">
        <v>5500000</v>
      </c>
      <c r="R43" s="268"/>
      <c r="S43" s="285">
        <f t="shared" ref="S43:S47" si="25">O43/SUM(Q43:R43)</f>
        <v>6.1441901818181793E-2</v>
      </c>
    </row>
    <row r="44" spans="1:19" s="143" customFormat="1" x14ac:dyDescent="0.2">
      <c r="A44" s="201"/>
      <c r="B44" s="264" t="s">
        <v>155</v>
      </c>
      <c r="C44" s="266">
        <v>-2615.71</v>
      </c>
      <c r="D44" s="266">
        <v>-6038.79</v>
      </c>
      <c r="E44" s="266">
        <v>4552.49</v>
      </c>
      <c r="F44" s="266">
        <v>139673.68000000002</v>
      </c>
      <c r="G44" s="266">
        <v>56252.670000000006</v>
      </c>
      <c r="H44" s="266">
        <v>57613.810000000005</v>
      </c>
      <c r="I44" s="266">
        <v>0</v>
      </c>
      <c r="J44" s="266">
        <v>0</v>
      </c>
      <c r="K44" s="266">
        <v>0</v>
      </c>
      <c r="L44" s="266">
        <v>0</v>
      </c>
      <c r="M44" s="266">
        <v>0</v>
      </c>
      <c r="N44" s="266">
        <v>0</v>
      </c>
      <c r="O44" s="370">
        <f t="shared" si="23"/>
        <v>249438.15000000002</v>
      </c>
      <c r="P44" s="266">
        <f t="shared" si="24"/>
        <v>249438.15000000002</v>
      </c>
      <c r="Q44" s="268">
        <v>1000000</v>
      </c>
      <c r="R44" s="268"/>
      <c r="S44" s="281">
        <f t="shared" si="25"/>
        <v>0.24943815000000003</v>
      </c>
    </row>
    <row r="45" spans="1:19" s="143" customFormat="1" x14ac:dyDescent="0.2">
      <c r="A45" s="201"/>
      <c r="B45" s="264" t="s">
        <v>156</v>
      </c>
      <c r="C45" s="266">
        <v>-2890.35</v>
      </c>
      <c r="D45" s="266">
        <v>4692.5200000000004</v>
      </c>
      <c r="E45" s="266">
        <v>3162.54</v>
      </c>
      <c r="F45" s="266">
        <v>-2567.6</v>
      </c>
      <c r="G45" s="266">
        <v>6114.3</v>
      </c>
      <c r="H45" s="266">
        <v>3594.26</v>
      </c>
      <c r="I45" s="266">
        <v>0</v>
      </c>
      <c r="J45" s="266">
        <v>0</v>
      </c>
      <c r="K45" s="266">
        <v>0</v>
      </c>
      <c r="L45" s="266">
        <v>0</v>
      </c>
      <c r="M45" s="266">
        <v>0</v>
      </c>
      <c r="N45" s="266">
        <v>0</v>
      </c>
      <c r="O45" s="375">
        <f t="shared" si="23"/>
        <v>12105.670000000002</v>
      </c>
      <c r="P45" s="266">
        <f t="shared" si="24"/>
        <v>12105.670000000002</v>
      </c>
      <c r="Q45" s="268">
        <v>1000000</v>
      </c>
      <c r="R45" s="268"/>
      <c r="S45" s="281">
        <f t="shared" si="25"/>
        <v>1.2105670000000002E-2</v>
      </c>
    </row>
    <row r="46" spans="1:19" s="143" customFormat="1" x14ac:dyDescent="0.2">
      <c r="A46" s="201"/>
      <c r="B46" s="264" t="s">
        <v>157</v>
      </c>
      <c r="C46" s="268">
        <v>0</v>
      </c>
      <c r="D46" s="268">
        <v>0</v>
      </c>
      <c r="E46" s="268">
        <v>0</v>
      </c>
      <c r="F46" s="268">
        <v>3127.39</v>
      </c>
      <c r="G46" s="268">
        <v>3002.9599999999996</v>
      </c>
      <c r="H46" s="542">
        <v>26150.09</v>
      </c>
      <c r="I46" s="268">
        <v>0</v>
      </c>
      <c r="J46" s="268">
        <v>0</v>
      </c>
      <c r="K46" s="268">
        <v>0</v>
      </c>
      <c r="L46" s="268">
        <v>0</v>
      </c>
      <c r="M46" s="268">
        <v>0</v>
      </c>
      <c r="N46" s="268">
        <v>0</v>
      </c>
      <c r="O46" s="375">
        <f t="shared" si="23"/>
        <v>32280.44</v>
      </c>
      <c r="P46" s="266">
        <f t="shared" si="24"/>
        <v>32280.44</v>
      </c>
      <c r="Q46" s="268">
        <v>20000000</v>
      </c>
      <c r="R46" s="268"/>
      <c r="S46" s="285">
        <f t="shared" si="25"/>
        <v>1.6140219999999999E-3</v>
      </c>
    </row>
    <row r="47" spans="1:19" s="143" customFormat="1" x14ac:dyDescent="0.2">
      <c r="A47" s="201"/>
      <c r="B47" s="207" t="s">
        <v>158</v>
      </c>
      <c r="C47" s="270">
        <f>SUM(C43:C46)</f>
        <v>-45405.63</v>
      </c>
      <c r="D47" s="270">
        <f t="shared" ref="D47:Q47" si="26">SUM(D43:D46)</f>
        <v>1078.6900000000005</v>
      </c>
      <c r="E47" s="270">
        <f t="shared" si="26"/>
        <v>9763.02</v>
      </c>
      <c r="F47" s="270">
        <f t="shared" si="26"/>
        <v>229926.91</v>
      </c>
      <c r="G47" s="270">
        <f t="shared" si="26"/>
        <v>601776.62</v>
      </c>
      <c r="H47" s="270">
        <f t="shared" si="26"/>
        <v>-165384.89000000001</v>
      </c>
      <c r="I47" s="270">
        <f t="shared" si="26"/>
        <v>0</v>
      </c>
      <c r="J47" s="270">
        <f t="shared" si="26"/>
        <v>0</v>
      </c>
      <c r="K47" s="270">
        <f t="shared" si="26"/>
        <v>0</v>
      </c>
      <c r="L47" s="270">
        <f t="shared" si="26"/>
        <v>0</v>
      </c>
      <c r="M47" s="270">
        <f t="shared" si="26"/>
        <v>0</v>
      </c>
      <c r="N47" s="270">
        <f t="shared" si="26"/>
        <v>0</v>
      </c>
      <c r="O47" s="270">
        <f t="shared" si="26"/>
        <v>631754.71999999986</v>
      </c>
      <c r="P47" s="270">
        <f t="shared" si="26"/>
        <v>631754.71999999986</v>
      </c>
      <c r="Q47" s="270">
        <f t="shared" si="26"/>
        <v>27500000</v>
      </c>
      <c r="R47" s="276"/>
      <c r="S47" s="286">
        <f t="shared" si="25"/>
        <v>2.2972898909090905E-2</v>
      </c>
    </row>
    <row r="48" spans="1:19" s="143" customFormat="1" x14ac:dyDescent="0.2">
      <c r="A48" s="201"/>
      <c r="B48" s="264"/>
      <c r="C48" s="266"/>
      <c r="D48" s="266"/>
      <c r="E48" s="266"/>
      <c r="F48" s="266"/>
      <c r="G48" s="266"/>
      <c r="H48" s="266"/>
      <c r="I48" s="266"/>
      <c r="J48" s="266"/>
      <c r="K48" s="266"/>
      <c r="L48" s="266"/>
      <c r="M48" s="266"/>
      <c r="N48" s="266"/>
      <c r="O48" s="266"/>
      <c r="P48" s="266"/>
      <c r="Q48" s="268"/>
      <c r="R48" s="268"/>
      <c r="S48" s="281"/>
    </row>
    <row r="49" spans="1:19" s="143" customFormat="1" x14ac:dyDescent="0.2">
      <c r="A49" s="201"/>
      <c r="B49" s="261" t="s">
        <v>159</v>
      </c>
      <c r="C49" s="262"/>
      <c r="D49" s="262"/>
      <c r="E49" s="262"/>
      <c r="F49" s="262"/>
      <c r="G49" s="262"/>
      <c r="H49" s="262"/>
      <c r="I49" s="262"/>
      <c r="J49" s="262"/>
      <c r="K49" s="262"/>
      <c r="L49" s="262"/>
      <c r="M49" s="262"/>
      <c r="N49" s="262"/>
      <c r="O49" s="262"/>
      <c r="P49" s="262"/>
      <c r="Q49" s="277"/>
      <c r="R49" s="277"/>
      <c r="S49" s="284"/>
    </row>
    <row r="50" spans="1:19" s="143" customFormat="1" x14ac:dyDescent="0.2">
      <c r="A50" s="201"/>
      <c r="B50" s="264" t="s">
        <v>160</v>
      </c>
      <c r="C50" s="268">
        <v>155823.26999999999</v>
      </c>
      <c r="D50" s="268">
        <v>570424</v>
      </c>
      <c r="E50" s="268">
        <v>173545.68</v>
      </c>
      <c r="F50" s="268">
        <v>392154.89</v>
      </c>
      <c r="G50" s="268">
        <v>325008.88</v>
      </c>
      <c r="H50" s="268">
        <v>614812.96000000008</v>
      </c>
      <c r="I50" s="268">
        <v>0</v>
      </c>
      <c r="J50" s="268">
        <v>0</v>
      </c>
      <c r="K50" s="268">
        <v>0</v>
      </c>
      <c r="L50" s="268">
        <v>0</v>
      </c>
      <c r="M50" s="268">
        <v>0</v>
      </c>
      <c r="N50" s="268">
        <v>0</v>
      </c>
      <c r="O50" s="375">
        <f t="shared" ref="O50" si="27">SUM(C50:N50)</f>
        <v>2231769.6799999997</v>
      </c>
      <c r="P50" s="266">
        <f t="shared" ref="P50" si="28">O50</f>
        <v>2231769.6799999997</v>
      </c>
      <c r="Q50" s="268">
        <v>17900032</v>
      </c>
      <c r="R50" s="278"/>
      <c r="S50" s="287">
        <f t="shared" ref="S50:S51" si="29">O50/SUM(Q50:R50)</f>
        <v>0.12467964750007149</v>
      </c>
    </row>
    <row r="51" spans="1:19" s="143" customFormat="1" x14ac:dyDescent="0.2">
      <c r="A51" s="201"/>
      <c r="B51" s="207" t="s">
        <v>161</v>
      </c>
      <c r="C51" s="270">
        <f>SUM(C50)</f>
        <v>155823.26999999999</v>
      </c>
      <c r="D51" s="270">
        <f t="shared" ref="D51:Q51" si="30">SUM(D50)</f>
        <v>570424</v>
      </c>
      <c r="E51" s="270">
        <f t="shared" si="30"/>
        <v>173545.68</v>
      </c>
      <c r="F51" s="270">
        <f t="shared" si="30"/>
        <v>392154.89</v>
      </c>
      <c r="G51" s="270">
        <f t="shared" si="30"/>
        <v>325008.88</v>
      </c>
      <c r="H51" s="270">
        <f t="shared" si="30"/>
        <v>614812.96000000008</v>
      </c>
      <c r="I51" s="270">
        <f t="shared" si="30"/>
        <v>0</v>
      </c>
      <c r="J51" s="270">
        <f t="shared" si="30"/>
        <v>0</v>
      </c>
      <c r="K51" s="270">
        <f t="shared" si="30"/>
        <v>0</v>
      </c>
      <c r="L51" s="270">
        <f t="shared" si="30"/>
        <v>0</v>
      </c>
      <c r="M51" s="270">
        <f t="shared" si="30"/>
        <v>0</v>
      </c>
      <c r="N51" s="270">
        <f t="shared" si="30"/>
        <v>0</v>
      </c>
      <c r="O51" s="270">
        <f t="shared" si="30"/>
        <v>2231769.6799999997</v>
      </c>
      <c r="P51" s="270">
        <f t="shared" si="30"/>
        <v>2231769.6799999997</v>
      </c>
      <c r="Q51" s="270">
        <f t="shared" si="30"/>
        <v>17900032</v>
      </c>
      <c r="R51" s="276"/>
      <c r="S51" s="282">
        <f t="shared" si="29"/>
        <v>0.12467964750007149</v>
      </c>
    </row>
    <row r="52" spans="1:19" s="143" customFormat="1" x14ac:dyDescent="0.2">
      <c r="A52" s="201"/>
      <c r="B52" s="264"/>
      <c r="C52" s="268"/>
      <c r="D52" s="268"/>
      <c r="E52" s="268"/>
      <c r="F52" s="268"/>
      <c r="G52" s="268"/>
      <c r="H52" s="268"/>
      <c r="I52" s="268"/>
      <c r="J52" s="268"/>
      <c r="K52" s="268"/>
      <c r="L52" s="268"/>
      <c r="M52" s="268"/>
      <c r="N52" s="268"/>
      <c r="O52" s="266"/>
      <c r="P52" s="266"/>
      <c r="Q52" s="268"/>
      <c r="R52" s="268"/>
      <c r="S52" s="281"/>
    </row>
    <row r="53" spans="1:19" s="143" customFormat="1" ht="25.5" x14ac:dyDescent="0.2">
      <c r="A53" s="201"/>
      <c r="B53" s="261" t="s">
        <v>162</v>
      </c>
      <c r="C53" s="262"/>
      <c r="D53" s="262"/>
      <c r="E53" s="262"/>
      <c r="F53" s="262"/>
      <c r="G53" s="262"/>
      <c r="H53" s="262"/>
      <c r="I53" s="262"/>
      <c r="J53" s="262"/>
      <c r="K53" s="262"/>
      <c r="L53" s="262"/>
      <c r="M53" s="262"/>
      <c r="N53" s="262"/>
      <c r="O53" s="262"/>
      <c r="P53" s="262"/>
      <c r="Q53" s="277"/>
      <c r="R53" s="277"/>
      <c r="S53" s="284"/>
    </row>
    <row r="54" spans="1:19" s="143" customFormat="1" x14ac:dyDescent="0.2">
      <c r="A54" s="201"/>
      <c r="B54" s="264" t="s">
        <v>163</v>
      </c>
      <c r="C54" s="376">
        <v>64868.32</v>
      </c>
      <c r="D54" s="376">
        <v>8047.09</v>
      </c>
      <c r="E54" s="376">
        <v>43547.96</v>
      </c>
      <c r="F54" s="376">
        <v>20441.730000000003</v>
      </c>
      <c r="G54" s="376">
        <v>74467.509999999995</v>
      </c>
      <c r="H54" s="376">
        <v>69634.64</v>
      </c>
      <c r="I54" s="266">
        <v>0</v>
      </c>
      <c r="J54" s="266">
        <v>0</v>
      </c>
      <c r="K54" s="266">
        <v>0</v>
      </c>
      <c r="L54" s="266">
        <v>0</v>
      </c>
      <c r="M54" s="266">
        <v>0</v>
      </c>
      <c r="N54" s="266">
        <v>0</v>
      </c>
      <c r="O54" s="370">
        <f t="shared" ref="O54:O64" si="31">SUM(C54:N54)</f>
        <v>281007.25</v>
      </c>
      <c r="P54" s="266">
        <f t="shared" ref="P54:P64" si="32">O54</f>
        <v>281007.25</v>
      </c>
      <c r="Q54" s="268">
        <v>984359</v>
      </c>
      <c r="R54" s="268"/>
      <c r="S54" s="281">
        <f t="shared" ref="S54:S65" si="33">O54/SUM(Q54:R54)</f>
        <v>0.2854723225977514</v>
      </c>
    </row>
    <row r="55" spans="1:19" s="143" customFormat="1" x14ac:dyDescent="0.2">
      <c r="A55" s="201"/>
      <c r="B55" s="264" t="s">
        <v>164</v>
      </c>
      <c r="C55" s="268">
        <v>7614.23</v>
      </c>
      <c r="D55" s="268">
        <v>13634.02</v>
      </c>
      <c r="E55" s="268">
        <v>3276.59</v>
      </c>
      <c r="F55" s="268">
        <v>10935.26</v>
      </c>
      <c r="G55" s="268">
        <v>10768.14</v>
      </c>
      <c r="H55" s="268">
        <v>-722</v>
      </c>
      <c r="I55" s="268">
        <v>0</v>
      </c>
      <c r="J55" s="268">
        <v>0</v>
      </c>
      <c r="K55" s="268">
        <v>0</v>
      </c>
      <c r="L55" s="268">
        <v>0</v>
      </c>
      <c r="M55" s="268">
        <v>0</v>
      </c>
      <c r="N55" s="268">
        <v>0</v>
      </c>
      <c r="O55" s="370">
        <f t="shared" si="31"/>
        <v>45506.239999999998</v>
      </c>
      <c r="P55" s="266">
        <f t="shared" si="32"/>
        <v>45506.239999999998</v>
      </c>
      <c r="Q55" s="268">
        <v>29595</v>
      </c>
      <c r="R55" s="268">
        <v>97000</v>
      </c>
      <c r="S55" s="281">
        <f t="shared" si="33"/>
        <v>0.35946316995141986</v>
      </c>
    </row>
    <row r="56" spans="1:19" s="143" customFormat="1" x14ac:dyDescent="0.2">
      <c r="A56" s="201"/>
      <c r="B56" s="264" t="s">
        <v>165</v>
      </c>
      <c r="C56" s="268">
        <v>4686.1099999999997</v>
      </c>
      <c r="D56" s="268">
        <v>4233.3599999999997</v>
      </c>
      <c r="E56" s="268">
        <v>1248.1600000000001</v>
      </c>
      <c r="F56" s="268">
        <v>2334.4499999999998</v>
      </c>
      <c r="G56" s="268">
        <v>1194.83</v>
      </c>
      <c r="H56" s="268">
        <v>-189.94</v>
      </c>
      <c r="I56" s="268">
        <v>0</v>
      </c>
      <c r="J56" s="268">
        <v>0</v>
      </c>
      <c r="K56" s="268">
        <v>0</v>
      </c>
      <c r="L56" s="268">
        <v>0</v>
      </c>
      <c r="M56" s="268">
        <v>0</v>
      </c>
      <c r="N56" s="268">
        <v>0</v>
      </c>
      <c r="O56" s="370">
        <f t="shared" si="31"/>
        <v>13506.969999999998</v>
      </c>
      <c r="P56" s="266">
        <f t="shared" si="32"/>
        <v>13506.969999999998</v>
      </c>
      <c r="Q56" s="268">
        <v>109001</v>
      </c>
      <c r="R56" s="268"/>
      <c r="S56" s="281">
        <f t="shared" si="33"/>
        <v>0.12391601911909063</v>
      </c>
    </row>
    <row r="57" spans="1:19" s="143" customFormat="1" x14ac:dyDescent="0.2">
      <c r="A57" s="201"/>
      <c r="B57" s="264" t="s">
        <v>166</v>
      </c>
      <c r="C57" s="268">
        <v>1277.3499999999999</v>
      </c>
      <c r="D57" s="268">
        <v>1457.27</v>
      </c>
      <c r="E57" s="268">
        <v>1775.73</v>
      </c>
      <c r="F57" s="268">
        <v>2250.02</v>
      </c>
      <c r="G57" s="268">
        <v>1278.76</v>
      </c>
      <c r="H57" s="268">
        <v>11.78</v>
      </c>
      <c r="I57" s="268">
        <v>0</v>
      </c>
      <c r="J57" s="268">
        <v>0</v>
      </c>
      <c r="K57" s="268">
        <v>0</v>
      </c>
      <c r="L57" s="268">
        <v>0</v>
      </c>
      <c r="M57" s="268">
        <v>0</v>
      </c>
      <c r="N57" s="268">
        <v>0</v>
      </c>
      <c r="O57" s="370">
        <f t="shared" si="31"/>
        <v>8050.9100000000008</v>
      </c>
      <c r="P57" s="266">
        <f t="shared" si="32"/>
        <v>8050.9100000000008</v>
      </c>
      <c r="Q57" s="268">
        <v>96467</v>
      </c>
      <c r="R57" s="268"/>
      <c r="S57" s="281">
        <f t="shared" si="33"/>
        <v>8.3457659095856618E-2</v>
      </c>
    </row>
    <row r="58" spans="1:19" s="143" customFormat="1" x14ac:dyDescent="0.2">
      <c r="A58" s="201"/>
      <c r="B58" s="264" t="s">
        <v>167</v>
      </c>
      <c r="C58" s="376">
        <v>35584.49</v>
      </c>
      <c r="D58" s="376">
        <v>24087.38</v>
      </c>
      <c r="E58" s="376">
        <v>19236.5</v>
      </c>
      <c r="F58" s="376">
        <v>39962.339999999997</v>
      </c>
      <c r="G58" s="376">
        <v>36727.75</v>
      </c>
      <c r="H58" s="376">
        <v>49123.27</v>
      </c>
      <c r="I58" s="266">
        <v>0</v>
      </c>
      <c r="J58" s="266">
        <v>0</v>
      </c>
      <c r="K58" s="266">
        <v>0</v>
      </c>
      <c r="L58" s="266">
        <v>0</v>
      </c>
      <c r="M58" s="266">
        <v>0</v>
      </c>
      <c r="N58" s="266">
        <v>0</v>
      </c>
      <c r="O58" s="370">
        <f t="shared" si="31"/>
        <v>204721.72999999998</v>
      </c>
      <c r="P58" s="266">
        <f t="shared" si="32"/>
        <v>204721.72999999998</v>
      </c>
      <c r="Q58" s="268">
        <v>868031</v>
      </c>
      <c r="R58" s="268"/>
      <c r="S58" s="281">
        <f t="shared" si="33"/>
        <v>0.2358461045746062</v>
      </c>
    </row>
    <row r="59" spans="1:19" s="143" customFormat="1" x14ac:dyDescent="0.2">
      <c r="A59" s="201"/>
      <c r="B59" s="264" t="s">
        <v>168</v>
      </c>
      <c r="C59" s="376">
        <v>16197.27</v>
      </c>
      <c r="D59" s="376">
        <v>40096.18</v>
      </c>
      <c r="E59" s="376">
        <v>34056.33</v>
      </c>
      <c r="F59" s="376">
        <v>26701.620000000003</v>
      </c>
      <c r="G59" s="376">
        <v>3434.7000000000007</v>
      </c>
      <c r="H59" s="376">
        <v>10571.62</v>
      </c>
      <c r="I59" s="266">
        <v>0</v>
      </c>
      <c r="J59" s="266">
        <v>0</v>
      </c>
      <c r="K59" s="266">
        <v>0</v>
      </c>
      <c r="L59" s="266">
        <v>0</v>
      </c>
      <c r="M59" s="266">
        <v>0</v>
      </c>
      <c r="N59" s="266">
        <v>0</v>
      </c>
      <c r="O59" s="370">
        <f t="shared" si="31"/>
        <v>131057.71999999999</v>
      </c>
      <c r="P59" s="266">
        <f t="shared" si="32"/>
        <v>131057.71999999999</v>
      </c>
      <c r="Q59" s="268">
        <v>531756</v>
      </c>
      <c r="R59" s="268">
        <v>-97000</v>
      </c>
      <c r="S59" s="281">
        <f t="shared" si="33"/>
        <v>0.30145120481373455</v>
      </c>
    </row>
    <row r="60" spans="1:19" s="143" customFormat="1" x14ac:dyDescent="0.2">
      <c r="A60" s="201"/>
      <c r="B60" s="264" t="s">
        <v>169</v>
      </c>
      <c r="C60" s="376">
        <v>0</v>
      </c>
      <c r="D60" s="376">
        <v>0</v>
      </c>
      <c r="E60" s="376">
        <v>0</v>
      </c>
      <c r="F60" s="376">
        <v>27648.04</v>
      </c>
      <c r="G60" s="376">
        <v>82529.81</v>
      </c>
      <c r="H60" s="376">
        <v>-9820.43</v>
      </c>
      <c r="I60" s="266">
        <v>0</v>
      </c>
      <c r="J60" s="266">
        <v>0</v>
      </c>
      <c r="K60" s="266">
        <v>0</v>
      </c>
      <c r="L60" s="266">
        <v>0</v>
      </c>
      <c r="M60" s="266">
        <v>0</v>
      </c>
      <c r="N60" s="266">
        <v>0</v>
      </c>
      <c r="O60" s="370">
        <f t="shared" si="31"/>
        <v>100357.42000000001</v>
      </c>
      <c r="P60" s="266">
        <f t="shared" si="32"/>
        <v>100357.42000000001</v>
      </c>
      <c r="Q60" s="268">
        <v>839506</v>
      </c>
      <c r="R60" s="268"/>
      <c r="S60" s="281">
        <f t="shared" si="33"/>
        <v>0.11954342196482219</v>
      </c>
    </row>
    <row r="61" spans="1:19" s="143" customFormat="1" x14ac:dyDescent="0.2">
      <c r="A61" s="201"/>
      <c r="B61" s="264" t="s">
        <v>170</v>
      </c>
      <c r="C61" s="268">
        <v>9475.2099999999991</v>
      </c>
      <c r="D61" s="268">
        <v>10924.06</v>
      </c>
      <c r="E61" s="268">
        <v>12308.78</v>
      </c>
      <c r="F61" s="268">
        <v>12808.24</v>
      </c>
      <c r="G61" s="268">
        <v>76172.659999999989</v>
      </c>
      <c r="H61" s="268">
        <v>11147.550000000001</v>
      </c>
      <c r="I61" s="268">
        <v>0</v>
      </c>
      <c r="J61" s="268">
        <v>0</v>
      </c>
      <c r="K61" s="268">
        <v>0</v>
      </c>
      <c r="L61" s="268">
        <v>0</v>
      </c>
      <c r="M61" s="268">
        <v>0</v>
      </c>
      <c r="N61" s="268">
        <v>0</v>
      </c>
      <c r="O61" s="370">
        <f t="shared" si="31"/>
        <v>132836.49999999997</v>
      </c>
      <c r="P61" s="266">
        <f t="shared" si="32"/>
        <v>132836.49999999997</v>
      </c>
      <c r="Q61" s="268">
        <v>277225</v>
      </c>
      <c r="R61" s="268"/>
      <c r="S61" s="281">
        <f t="shared" si="33"/>
        <v>0.47916493822707179</v>
      </c>
    </row>
    <row r="62" spans="1:19" s="143" customFormat="1" x14ac:dyDescent="0.2">
      <c r="A62" s="201"/>
      <c r="B62" s="264" t="s">
        <v>171</v>
      </c>
      <c r="C62" s="268">
        <v>10702.75</v>
      </c>
      <c r="D62" s="268">
        <v>164.20999999999913</v>
      </c>
      <c r="E62" s="268">
        <v>-3637.54</v>
      </c>
      <c r="F62" s="268">
        <v>1716.06</v>
      </c>
      <c r="G62" s="268">
        <v>1071.57</v>
      </c>
      <c r="H62" s="268">
        <v>2347.739999999998</v>
      </c>
      <c r="I62" s="268">
        <v>0</v>
      </c>
      <c r="J62" s="268">
        <v>0</v>
      </c>
      <c r="K62" s="268">
        <v>0</v>
      </c>
      <c r="L62" s="268">
        <v>0</v>
      </c>
      <c r="M62" s="268">
        <v>0</v>
      </c>
      <c r="N62" s="268">
        <v>0</v>
      </c>
      <c r="O62" s="375">
        <f t="shared" si="31"/>
        <v>12364.789999999997</v>
      </c>
      <c r="P62" s="266">
        <f t="shared" si="32"/>
        <v>12364.789999999997</v>
      </c>
      <c r="Q62" s="268">
        <v>97209</v>
      </c>
      <c r="R62" s="268"/>
      <c r="S62" s="281">
        <f t="shared" si="33"/>
        <v>0.12719799607032267</v>
      </c>
    </row>
    <row r="63" spans="1:19" s="143" customFormat="1" x14ac:dyDescent="0.2">
      <c r="A63" s="201"/>
      <c r="B63" s="264" t="s">
        <v>172</v>
      </c>
      <c r="C63" s="268">
        <v>1461.33</v>
      </c>
      <c r="D63" s="268">
        <v>2774.21</v>
      </c>
      <c r="E63" s="268">
        <v>2539.1</v>
      </c>
      <c r="F63" s="268">
        <v>1873.1100000000006</v>
      </c>
      <c r="G63" s="268">
        <v>1766.98</v>
      </c>
      <c r="H63" s="268">
        <v>1139.46</v>
      </c>
      <c r="I63" s="268">
        <v>0</v>
      </c>
      <c r="J63" s="268">
        <v>0</v>
      </c>
      <c r="K63" s="268">
        <v>0</v>
      </c>
      <c r="L63" s="268">
        <v>0</v>
      </c>
      <c r="M63" s="268">
        <v>0</v>
      </c>
      <c r="N63" s="268">
        <v>0</v>
      </c>
      <c r="O63" s="370">
        <f t="shared" si="31"/>
        <v>11554.189999999999</v>
      </c>
      <c r="P63" s="266">
        <f t="shared" si="32"/>
        <v>11554.189999999999</v>
      </c>
      <c r="Q63" s="268">
        <v>139022</v>
      </c>
      <c r="R63" s="268"/>
      <c r="S63" s="281">
        <f t="shared" si="33"/>
        <v>8.3110514882536568E-2</v>
      </c>
    </row>
    <row r="64" spans="1:19" s="143" customFormat="1" x14ac:dyDescent="0.2">
      <c r="A64" s="201"/>
      <c r="B64" s="264" t="s">
        <v>173</v>
      </c>
      <c r="C64" s="268">
        <v>-16499.95</v>
      </c>
      <c r="D64" s="268">
        <v>3775.21</v>
      </c>
      <c r="E64" s="268">
        <v>23655.93</v>
      </c>
      <c r="F64" s="268">
        <v>4883.05</v>
      </c>
      <c r="G64" s="268">
        <v>2091.84</v>
      </c>
      <c r="H64" s="268">
        <v>2809.05</v>
      </c>
      <c r="I64" s="268">
        <v>0</v>
      </c>
      <c r="J64" s="268">
        <v>0</v>
      </c>
      <c r="K64" s="268">
        <v>0</v>
      </c>
      <c r="L64" s="268">
        <v>0</v>
      </c>
      <c r="M64" s="268">
        <v>0</v>
      </c>
      <c r="N64" s="268">
        <v>0</v>
      </c>
      <c r="O64" s="370">
        <f t="shared" si="31"/>
        <v>20715.129999999997</v>
      </c>
      <c r="P64" s="266">
        <f t="shared" si="32"/>
        <v>20715.129999999997</v>
      </c>
      <c r="Q64" s="268">
        <v>49828</v>
      </c>
      <c r="R64" s="268"/>
      <c r="S64" s="281">
        <f t="shared" si="33"/>
        <v>0.41573272055872196</v>
      </c>
    </row>
    <row r="65" spans="1:19" s="143" customFormat="1" x14ac:dyDescent="0.2">
      <c r="A65" s="201"/>
      <c r="B65" s="207" t="s">
        <v>174</v>
      </c>
      <c r="C65" s="270">
        <f>SUM(C54:C64)</f>
        <v>135367.10999999999</v>
      </c>
      <c r="D65" s="270">
        <f t="shared" ref="D65:Q65" si="34">SUM(D54:D64)</f>
        <v>109192.99000000002</v>
      </c>
      <c r="E65" s="270">
        <f t="shared" si="34"/>
        <v>138007.54</v>
      </c>
      <c r="F65" s="270">
        <f t="shared" si="34"/>
        <v>151553.91999999998</v>
      </c>
      <c r="G65" s="270">
        <f t="shared" si="34"/>
        <v>291504.55</v>
      </c>
      <c r="H65" s="270">
        <f t="shared" si="34"/>
        <v>136052.74</v>
      </c>
      <c r="I65" s="270">
        <f t="shared" si="34"/>
        <v>0</v>
      </c>
      <c r="J65" s="270">
        <f t="shared" si="34"/>
        <v>0</v>
      </c>
      <c r="K65" s="270">
        <f t="shared" si="34"/>
        <v>0</v>
      </c>
      <c r="L65" s="270">
        <f t="shared" si="34"/>
        <v>0</v>
      </c>
      <c r="M65" s="270">
        <f t="shared" si="34"/>
        <v>0</v>
      </c>
      <c r="N65" s="270">
        <f t="shared" si="34"/>
        <v>0</v>
      </c>
      <c r="O65" s="270">
        <f t="shared" si="34"/>
        <v>961678.84999999986</v>
      </c>
      <c r="P65" s="270">
        <f t="shared" si="34"/>
        <v>961678.84999999986</v>
      </c>
      <c r="Q65" s="270">
        <f t="shared" si="34"/>
        <v>4021999</v>
      </c>
      <c r="R65" s="276"/>
      <c r="S65" s="282">
        <f t="shared" si="33"/>
        <v>0.2391046964457226</v>
      </c>
    </row>
    <row r="66" spans="1:19" s="143" customFormat="1" x14ac:dyDescent="0.2">
      <c r="A66" s="201"/>
      <c r="B66" s="89"/>
      <c r="C66" s="266"/>
      <c r="D66" s="266"/>
      <c r="E66" s="266"/>
      <c r="F66" s="266"/>
      <c r="G66" s="266"/>
      <c r="H66" s="266"/>
      <c r="I66" s="266"/>
      <c r="J66" s="266"/>
      <c r="K66" s="266"/>
      <c r="L66" s="266"/>
      <c r="M66" s="266"/>
      <c r="N66" s="266"/>
      <c r="O66" s="266"/>
      <c r="P66" s="266"/>
      <c r="Q66" s="268"/>
      <c r="R66" s="268"/>
      <c r="S66" s="281"/>
    </row>
    <row r="67" spans="1:19" s="143" customFormat="1" x14ac:dyDescent="0.2">
      <c r="A67" s="201"/>
      <c r="B67" s="89"/>
      <c r="C67" s="266"/>
      <c r="D67" s="266"/>
      <c r="E67" s="266"/>
      <c r="F67" s="266"/>
      <c r="G67" s="266"/>
      <c r="H67" s="266"/>
      <c r="I67" s="266"/>
      <c r="J67" s="266"/>
      <c r="K67" s="266"/>
      <c r="L67" s="266"/>
      <c r="M67" s="266"/>
      <c r="N67" s="266"/>
      <c r="O67" s="266"/>
      <c r="P67" s="266"/>
      <c r="Q67" s="268"/>
      <c r="R67" s="268"/>
      <c r="S67" s="281"/>
    </row>
    <row r="68" spans="1:19" s="143" customFormat="1" x14ac:dyDescent="0.2">
      <c r="A68" s="201"/>
      <c r="B68" s="261" t="s">
        <v>175</v>
      </c>
      <c r="C68" s="262"/>
      <c r="D68" s="262"/>
      <c r="E68" s="262"/>
      <c r="F68" s="262"/>
      <c r="G68" s="262"/>
      <c r="H68" s="262"/>
      <c r="I68" s="262"/>
      <c r="J68" s="262"/>
      <c r="K68" s="262"/>
      <c r="L68" s="262"/>
      <c r="M68" s="262"/>
      <c r="N68" s="262"/>
      <c r="O68" s="262"/>
      <c r="P68" s="262"/>
      <c r="Q68" s="277"/>
      <c r="R68" s="277"/>
      <c r="S68" s="284"/>
    </row>
    <row r="69" spans="1:19" s="143" customFormat="1" x14ac:dyDescent="0.2">
      <c r="A69" s="201"/>
      <c r="B69" s="264" t="s">
        <v>176</v>
      </c>
      <c r="C69" s="266">
        <v>0</v>
      </c>
      <c r="D69" s="266">
        <v>10381.469999999999</v>
      </c>
      <c r="E69" s="266">
        <v>18976.38</v>
      </c>
      <c r="F69" s="266">
        <v>9237.49</v>
      </c>
      <c r="G69" s="266">
        <v>15514.77</v>
      </c>
      <c r="H69" s="376">
        <v>22886.400000000001</v>
      </c>
      <c r="I69" s="266">
        <v>0</v>
      </c>
      <c r="J69" s="266">
        <v>0</v>
      </c>
      <c r="K69" s="266">
        <v>0</v>
      </c>
      <c r="L69" s="266">
        <v>0</v>
      </c>
      <c r="M69" s="266">
        <v>0</v>
      </c>
      <c r="N69" s="266">
        <v>0</v>
      </c>
      <c r="O69" s="370">
        <f t="shared" ref="O69" si="35">SUM(C69:N69)</f>
        <v>76996.510000000009</v>
      </c>
      <c r="P69" s="266">
        <f t="shared" ref="P69" si="36">O69</f>
        <v>76996.510000000009</v>
      </c>
      <c r="Q69" s="268">
        <v>14000000</v>
      </c>
      <c r="R69" s="278"/>
      <c r="S69" s="281">
        <f t="shared" ref="S69:S70" si="37">O69/SUM(Q69:R69)</f>
        <v>5.4997507142857151E-3</v>
      </c>
    </row>
    <row r="70" spans="1:19" s="143" customFormat="1" x14ac:dyDescent="0.2">
      <c r="A70" s="201"/>
      <c r="B70" s="207" t="s">
        <v>177</v>
      </c>
      <c r="C70" s="270">
        <f>SUM(C69)</f>
        <v>0</v>
      </c>
      <c r="D70" s="270">
        <f t="shared" ref="D70:Q70" si="38">SUM(D69)</f>
        <v>10381.469999999999</v>
      </c>
      <c r="E70" s="270">
        <f t="shared" si="38"/>
        <v>18976.38</v>
      </c>
      <c r="F70" s="270">
        <f t="shared" si="38"/>
        <v>9237.49</v>
      </c>
      <c r="G70" s="270">
        <f t="shared" si="38"/>
        <v>15514.77</v>
      </c>
      <c r="H70" s="270">
        <f t="shared" si="38"/>
        <v>22886.400000000001</v>
      </c>
      <c r="I70" s="270">
        <f t="shared" si="38"/>
        <v>0</v>
      </c>
      <c r="J70" s="270">
        <f t="shared" si="38"/>
        <v>0</v>
      </c>
      <c r="K70" s="270">
        <f t="shared" si="38"/>
        <v>0</v>
      </c>
      <c r="L70" s="270">
        <f t="shared" si="38"/>
        <v>0</v>
      </c>
      <c r="M70" s="270">
        <f t="shared" si="38"/>
        <v>0</v>
      </c>
      <c r="N70" s="270">
        <f t="shared" si="38"/>
        <v>0</v>
      </c>
      <c r="O70" s="270">
        <f t="shared" si="38"/>
        <v>76996.510000000009</v>
      </c>
      <c r="P70" s="270">
        <f t="shared" si="38"/>
        <v>76996.510000000009</v>
      </c>
      <c r="Q70" s="270">
        <f t="shared" si="38"/>
        <v>14000000</v>
      </c>
      <c r="R70" s="276"/>
      <c r="S70" s="282">
        <f t="shared" si="37"/>
        <v>5.4997507142857151E-3</v>
      </c>
    </row>
    <row r="71" spans="1:19" s="143" customFormat="1" x14ac:dyDescent="0.2">
      <c r="A71" s="201"/>
      <c r="B71" s="89"/>
      <c r="C71" s="266"/>
      <c r="D71" s="266"/>
      <c r="E71" s="266"/>
      <c r="F71" s="266"/>
      <c r="G71" s="266"/>
      <c r="H71" s="266"/>
      <c r="I71" s="266"/>
      <c r="J71" s="266"/>
      <c r="K71" s="266"/>
      <c r="L71" s="266"/>
      <c r="M71" s="266"/>
      <c r="N71" s="266"/>
      <c r="O71" s="266"/>
      <c r="P71" s="266"/>
      <c r="Q71" s="268"/>
      <c r="R71" s="268"/>
      <c r="S71" s="281"/>
    </row>
    <row r="72" spans="1:19" s="143" customFormat="1" x14ac:dyDescent="0.2">
      <c r="A72" s="201"/>
      <c r="B72" s="261" t="s">
        <v>178</v>
      </c>
      <c r="C72" s="262"/>
      <c r="D72" s="262"/>
      <c r="E72" s="262"/>
      <c r="F72" s="262"/>
      <c r="G72" s="262"/>
      <c r="H72" s="262"/>
      <c r="I72" s="262"/>
      <c r="J72" s="262"/>
      <c r="K72" s="262"/>
      <c r="L72" s="262"/>
      <c r="M72" s="262"/>
      <c r="N72" s="262"/>
      <c r="O72" s="262"/>
      <c r="P72" s="262"/>
      <c r="Q72" s="277"/>
      <c r="R72" s="277"/>
      <c r="S72" s="284"/>
    </row>
    <row r="73" spans="1:19" s="143" customFormat="1" x14ac:dyDescent="0.2">
      <c r="A73" s="201"/>
      <c r="B73" s="264" t="s">
        <v>179</v>
      </c>
      <c r="C73" s="266">
        <v>56.82</v>
      </c>
      <c r="D73" s="266">
        <v>29.04</v>
      </c>
      <c r="E73" s="266">
        <v>0</v>
      </c>
      <c r="F73" s="266">
        <v>4378.3999999999996</v>
      </c>
      <c r="G73" s="266">
        <v>6192.38</v>
      </c>
      <c r="H73" s="376">
        <v>6274.51</v>
      </c>
      <c r="I73" s="266">
        <v>0</v>
      </c>
      <c r="J73" s="266">
        <v>0</v>
      </c>
      <c r="K73" s="266">
        <v>0</v>
      </c>
      <c r="L73" s="266">
        <v>0</v>
      </c>
      <c r="M73" s="266">
        <v>0</v>
      </c>
      <c r="N73" s="266">
        <v>0</v>
      </c>
      <c r="O73" s="370">
        <f t="shared" ref="O73:O75" si="39">SUM(C73:N73)</f>
        <v>16931.150000000001</v>
      </c>
      <c r="P73" s="266">
        <f t="shared" ref="P73:P75" si="40">O73</f>
        <v>16931.150000000001</v>
      </c>
      <c r="Q73" s="268">
        <v>1990868</v>
      </c>
      <c r="R73" s="268"/>
      <c r="S73" s="281">
        <f t="shared" ref="S73:S76" si="41">O73/SUM(Q73:R73)</f>
        <v>8.5044061183363242E-3</v>
      </c>
    </row>
    <row r="74" spans="1:19" s="143" customFormat="1" x14ac:dyDescent="0.2">
      <c r="A74" s="201"/>
      <c r="B74" s="264" t="s">
        <v>180</v>
      </c>
      <c r="C74" s="266">
        <v>31500.98</v>
      </c>
      <c r="D74" s="266">
        <v>32840.620000000003</v>
      </c>
      <c r="E74" s="266">
        <v>36268.14</v>
      </c>
      <c r="F74" s="266">
        <v>23946.3</v>
      </c>
      <c r="G74" s="266">
        <v>33229.01</v>
      </c>
      <c r="H74" s="376">
        <v>18993.21</v>
      </c>
      <c r="I74" s="266">
        <v>0</v>
      </c>
      <c r="J74" s="266">
        <v>0</v>
      </c>
      <c r="K74" s="266">
        <v>0</v>
      </c>
      <c r="L74" s="266">
        <v>0</v>
      </c>
      <c r="M74" s="266">
        <v>0</v>
      </c>
      <c r="N74" s="266">
        <v>0</v>
      </c>
      <c r="O74" s="375">
        <f t="shared" si="39"/>
        <v>176778.26</v>
      </c>
      <c r="P74" s="266">
        <f t="shared" si="40"/>
        <v>176778.26</v>
      </c>
      <c r="Q74" s="268">
        <v>2373539</v>
      </c>
      <c r="R74" s="268"/>
      <c r="S74" s="281">
        <f t="shared" si="41"/>
        <v>7.4478767780938093E-2</v>
      </c>
    </row>
    <row r="75" spans="1:19" s="143" customFormat="1" x14ac:dyDescent="0.2">
      <c r="A75" s="201"/>
      <c r="B75" s="264" t="s">
        <v>85</v>
      </c>
      <c r="C75" s="266">
        <v>9262.31</v>
      </c>
      <c r="D75" s="266">
        <v>12661.39</v>
      </c>
      <c r="E75" s="266">
        <v>11939.61</v>
      </c>
      <c r="F75" s="266">
        <v>9880.39</v>
      </c>
      <c r="G75" s="266">
        <v>9619.7800000000007</v>
      </c>
      <c r="H75" s="376">
        <v>6157.07</v>
      </c>
      <c r="I75" s="266">
        <v>0</v>
      </c>
      <c r="J75" s="266">
        <v>0</v>
      </c>
      <c r="K75" s="266">
        <v>0</v>
      </c>
      <c r="L75" s="266">
        <v>0</v>
      </c>
      <c r="M75" s="266">
        <v>0</v>
      </c>
      <c r="N75" s="266">
        <v>0</v>
      </c>
      <c r="O75" s="370">
        <f t="shared" si="39"/>
        <v>59520.549999999996</v>
      </c>
      <c r="P75" s="266">
        <f t="shared" si="40"/>
        <v>59520.549999999996</v>
      </c>
      <c r="Q75" s="268">
        <v>625429</v>
      </c>
      <c r="R75" s="268"/>
      <c r="S75" s="281">
        <f t="shared" si="41"/>
        <v>9.5167556988882823E-2</v>
      </c>
    </row>
    <row r="76" spans="1:19" s="143" customFormat="1" x14ac:dyDescent="0.2">
      <c r="A76" s="201"/>
      <c r="B76" s="207" t="s">
        <v>181</v>
      </c>
      <c r="C76" s="270">
        <f>SUM(C73:C75)</f>
        <v>40820.11</v>
      </c>
      <c r="D76" s="270">
        <f t="shared" ref="D76:Q76" si="42">SUM(D73:D75)</f>
        <v>45531.05</v>
      </c>
      <c r="E76" s="270">
        <f t="shared" si="42"/>
        <v>48207.75</v>
      </c>
      <c r="F76" s="270">
        <f t="shared" si="42"/>
        <v>38205.089999999997</v>
      </c>
      <c r="G76" s="270">
        <f t="shared" si="42"/>
        <v>49041.17</v>
      </c>
      <c r="H76" s="270">
        <f t="shared" si="42"/>
        <v>31424.79</v>
      </c>
      <c r="I76" s="270">
        <f t="shared" si="42"/>
        <v>0</v>
      </c>
      <c r="J76" s="270">
        <f t="shared" si="42"/>
        <v>0</v>
      </c>
      <c r="K76" s="270">
        <f t="shared" si="42"/>
        <v>0</v>
      </c>
      <c r="L76" s="270">
        <f t="shared" si="42"/>
        <v>0</v>
      </c>
      <c r="M76" s="270">
        <f t="shared" si="42"/>
        <v>0</v>
      </c>
      <c r="N76" s="270">
        <f t="shared" si="42"/>
        <v>0</v>
      </c>
      <c r="O76" s="270">
        <f t="shared" si="42"/>
        <v>253229.96</v>
      </c>
      <c r="P76" s="270">
        <f t="shared" si="42"/>
        <v>253229.96</v>
      </c>
      <c r="Q76" s="270">
        <f t="shared" si="42"/>
        <v>4989836</v>
      </c>
      <c r="R76" s="276"/>
      <c r="S76" s="282">
        <f t="shared" si="41"/>
        <v>5.074915488204422E-2</v>
      </c>
    </row>
    <row r="77" spans="1:19" s="143" customFormat="1" x14ac:dyDescent="0.2">
      <c r="A77" s="201"/>
      <c r="B77" s="89"/>
      <c r="C77" s="376"/>
      <c r="D77" s="376"/>
      <c r="E77" s="376"/>
      <c r="F77" s="376"/>
      <c r="G77" s="376"/>
      <c r="H77" s="376"/>
      <c r="I77" s="376"/>
      <c r="J77" s="376"/>
      <c r="K77" s="376"/>
      <c r="L77" s="376"/>
      <c r="M77" s="376"/>
      <c r="N77" s="376"/>
      <c r="O77" s="376"/>
    </row>
    <row r="78" spans="1:19" s="143" customFormat="1" x14ac:dyDescent="0.2">
      <c r="A78" s="201"/>
      <c r="B78" s="312" t="s">
        <v>248</v>
      </c>
      <c r="C78" s="262">
        <v>0</v>
      </c>
      <c r="D78" s="262">
        <v>-11.37</v>
      </c>
      <c r="E78" s="262">
        <v>298.23</v>
      </c>
      <c r="F78" s="262">
        <v>114.2</v>
      </c>
      <c r="G78" s="262">
        <v>160.84</v>
      </c>
      <c r="H78" s="262">
        <v>-162.16</v>
      </c>
      <c r="I78" s="262">
        <v>0</v>
      </c>
      <c r="J78" s="262">
        <v>0</v>
      </c>
      <c r="K78" s="262">
        <v>0</v>
      </c>
      <c r="L78" s="262">
        <v>0</v>
      </c>
      <c r="M78" s="262">
        <v>0</v>
      </c>
      <c r="N78" s="262">
        <v>0</v>
      </c>
      <c r="O78" s="262">
        <f>SUM(C78:N78)</f>
        <v>399.74</v>
      </c>
    </row>
    <row r="79" spans="1:19" s="143" customFormat="1" x14ac:dyDescent="0.2">
      <c r="A79" s="201"/>
      <c r="B79" s="283"/>
      <c r="C79" s="376"/>
      <c r="D79" s="376"/>
      <c r="E79" s="376"/>
      <c r="F79" s="376"/>
      <c r="G79" s="376"/>
      <c r="H79" s="376"/>
      <c r="I79" s="376"/>
      <c r="J79" s="376"/>
      <c r="K79" s="376"/>
      <c r="L79" s="376"/>
      <c r="M79" s="376"/>
      <c r="N79" s="376"/>
      <c r="O79" s="376"/>
    </row>
    <row r="80" spans="1:19" s="143" customFormat="1" ht="13.5" thickBot="1" x14ac:dyDescent="0.25">
      <c r="A80" s="201"/>
      <c r="B80" s="89"/>
      <c r="C80" s="266"/>
      <c r="D80" s="266"/>
      <c r="E80" s="266"/>
      <c r="F80" s="266"/>
      <c r="G80" s="266"/>
      <c r="H80" s="266"/>
      <c r="I80" s="266"/>
      <c r="J80" s="266"/>
      <c r="K80" s="266"/>
      <c r="L80" s="266"/>
      <c r="M80" s="266"/>
      <c r="N80" s="266"/>
      <c r="O80" s="266"/>
      <c r="P80" s="266"/>
      <c r="Q80" s="268"/>
      <c r="R80" s="268"/>
      <c r="S80" s="281"/>
    </row>
    <row r="81" spans="1:19" ht="15" customHeight="1" thickBot="1" x14ac:dyDescent="0.25">
      <c r="B81" s="288" t="s">
        <v>182</v>
      </c>
      <c r="C81" s="289">
        <f>SUM(C76,C70,C65,C51,C47,C40,C35,C30,C25,C21,C11,C78)</f>
        <v>1835047.9900000002</v>
      </c>
      <c r="D81" s="289">
        <f t="shared" ref="D81:Q81" si="43">SUM(D76,D70,D65,D51,D47,D40,D35,D30,D25,D21,D11,D78)</f>
        <v>5653607.5600000005</v>
      </c>
      <c r="E81" s="289">
        <f t="shared" si="43"/>
        <v>-274000.86000000109</v>
      </c>
      <c r="F81" s="289">
        <f t="shared" si="43"/>
        <v>3926591.74</v>
      </c>
      <c r="G81" s="289">
        <f t="shared" si="43"/>
        <v>2537602.89</v>
      </c>
      <c r="H81" s="289">
        <f t="shared" si="43"/>
        <v>2533459.8400000003</v>
      </c>
      <c r="I81" s="289">
        <f t="shared" si="43"/>
        <v>0</v>
      </c>
      <c r="J81" s="289">
        <f t="shared" si="43"/>
        <v>0</v>
      </c>
      <c r="K81" s="289">
        <f t="shared" si="43"/>
        <v>0</v>
      </c>
      <c r="L81" s="289">
        <f t="shared" si="43"/>
        <v>0</v>
      </c>
      <c r="M81" s="289">
        <f t="shared" si="43"/>
        <v>0</v>
      </c>
      <c r="N81" s="289">
        <f t="shared" si="43"/>
        <v>0</v>
      </c>
      <c r="O81" s="289">
        <f t="shared" si="43"/>
        <v>16212309.160000002</v>
      </c>
      <c r="P81" s="289">
        <f t="shared" si="43"/>
        <v>16211909.420000002</v>
      </c>
      <c r="Q81" s="289">
        <f t="shared" si="43"/>
        <v>220908052</v>
      </c>
      <c r="R81" s="290"/>
      <c r="S81" s="291">
        <f>O81/SUM(Q81:R81)</f>
        <v>7.3389398952284468E-2</v>
      </c>
    </row>
    <row r="82" spans="1:19" ht="15" customHeight="1" x14ac:dyDescent="0.2">
      <c r="B82" s="292"/>
      <c r="C82" s="266"/>
      <c r="D82" s="266"/>
      <c r="E82" s="266"/>
      <c r="F82" s="266"/>
      <c r="G82" s="266"/>
      <c r="H82" s="266"/>
      <c r="I82" s="266"/>
      <c r="J82" s="266"/>
      <c r="K82" s="266"/>
      <c r="L82" s="266"/>
      <c r="M82" s="266"/>
      <c r="N82" s="266"/>
      <c r="O82" s="266"/>
      <c r="P82" s="266"/>
      <c r="Q82" s="266"/>
      <c r="R82" s="266"/>
      <c r="S82" s="266"/>
    </row>
    <row r="83" spans="1:19" ht="26.25" customHeight="1" x14ac:dyDescent="0.2">
      <c r="B83" s="293" t="s">
        <v>303</v>
      </c>
      <c r="C83" s="543">
        <v>7694627.5700000003</v>
      </c>
      <c r="D83" s="266"/>
      <c r="E83" s="266"/>
      <c r="F83" s="266"/>
      <c r="G83" s="266"/>
      <c r="H83" s="266"/>
      <c r="I83" s="266"/>
      <c r="J83" s="266"/>
      <c r="K83" s="266"/>
      <c r="L83" s="266"/>
      <c r="M83" s="266"/>
      <c r="N83" s="266"/>
      <c r="O83" s="266"/>
      <c r="P83" s="266"/>
      <c r="Q83" s="266"/>
      <c r="R83" s="266"/>
      <c r="S83" s="266"/>
    </row>
    <row r="84" spans="1:19" ht="10.5" customHeight="1" x14ac:dyDescent="0.2">
      <c r="B84" s="294"/>
      <c r="C84" s="295"/>
      <c r="D84" s="295"/>
      <c r="E84" s="295"/>
      <c r="F84" s="295"/>
      <c r="G84" s="295"/>
      <c r="H84" s="295"/>
      <c r="I84" s="295"/>
      <c r="J84" s="295"/>
      <c r="K84" s="295"/>
      <c r="L84" s="295"/>
      <c r="M84" s="296"/>
      <c r="N84" s="295"/>
      <c r="O84" s="295"/>
      <c r="P84" s="295"/>
    </row>
    <row r="85" spans="1:19" s="143" customFormat="1" x14ac:dyDescent="0.2">
      <c r="A85" s="201"/>
      <c r="B85" s="297" t="s">
        <v>40</v>
      </c>
    </row>
    <row r="86" spans="1:19" s="143" customFormat="1" x14ac:dyDescent="0.2">
      <c r="A86" s="201"/>
      <c r="B86" s="143" t="s">
        <v>183</v>
      </c>
      <c r="O86" s="266"/>
      <c r="P86" s="266"/>
    </row>
    <row r="87" spans="1:19" s="143" customFormat="1" x14ac:dyDescent="0.2">
      <c r="A87" s="201"/>
      <c r="B87" s="143" t="s">
        <v>184</v>
      </c>
      <c r="O87" s="266"/>
      <c r="P87" s="266"/>
    </row>
    <row r="88" spans="1:19" s="143" customFormat="1" x14ac:dyDescent="0.2">
      <c r="A88" s="201"/>
      <c r="B88" s="143" t="s">
        <v>185</v>
      </c>
      <c r="O88" s="266"/>
      <c r="P88" s="266"/>
    </row>
    <row r="89" spans="1:19" s="143" customFormat="1" x14ac:dyDescent="0.2">
      <c r="A89" s="201"/>
      <c r="B89" s="547" t="s">
        <v>352</v>
      </c>
      <c r="O89" s="266"/>
      <c r="P89" s="266"/>
    </row>
    <row r="90" spans="1:19" s="143" customFormat="1" x14ac:dyDescent="0.2">
      <c r="A90" s="201"/>
      <c r="B90" s="143" t="s">
        <v>186</v>
      </c>
      <c r="E90" s="298"/>
    </row>
    <row r="91" spans="1:19" s="143" customFormat="1" x14ac:dyDescent="0.2">
      <c r="A91" s="201"/>
      <c r="B91" s="299" t="s">
        <v>353</v>
      </c>
      <c r="N91" s="266"/>
    </row>
    <row r="92" spans="1:19" s="143" customFormat="1" x14ac:dyDescent="0.2">
      <c r="A92" s="201"/>
      <c r="B92" s="299" t="s">
        <v>187</v>
      </c>
      <c r="C92" s="201"/>
      <c r="D92" s="201"/>
      <c r="E92" s="542"/>
      <c r="F92" s="546"/>
      <c r="G92" s="386"/>
    </row>
    <row r="93" spans="1:19" s="143" customFormat="1" x14ac:dyDescent="0.2">
      <c r="A93" s="201"/>
      <c r="B93" s="143" t="s">
        <v>354</v>
      </c>
      <c r="E93" s="268"/>
      <c r="F93" s="300"/>
      <c r="G93" s="266"/>
    </row>
    <row r="94" spans="1:19" s="143" customFormat="1" x14ac:dyDescent="0.2">
      <c r="A94" s="201"/>
      <c r="E94" s="268"/>
      <c r="F94" s="300"/>
      <c r="G94" s="266"/>
    </row>
    <row r="95" spans="1:19" s="143" customFormat="1" x14ac:dyDescent="0.2">
      <c r="A95" s="201"/>
      <c r="E95" s="268"/>
      <c r="F95" s="300"/>
      <c r="G95" s="266"/>
    </row>
    <row r="96" spans="1:19" s="143" customFormat="1" x14ac:dyDescent="0.2">
      <c r="A96" s="201"/>
      <c r="F96" s="300"/>
    </row>
  </sheetData>
  <customSheetViews>
    <customSheetView guid="{E8B3D8CC-BCDF-4785-836B-2A5CFEB31B52}" scale="80" showPageBreaks="1" showGridLines="0" fitToPage="1" printArea="1">
      <selection activeCell="H6" sqref="H6"/>
      <pageMargins left="0.17" right="0.17" top="0.61" bottom="0.33" header="0.17" footer="0.17"/>
      <printOptions horizontalCentered="1"/>
      <pageSetup scale="43" orientation="landscape" r:id="rId1"/>
      <headerFooter alignWithMargins="0">
        <oddHeader xml:space="preserve">&amp;C&amp;"-,Bold"Table I-2
SCE Demand Response Programs and Activities
Expenditures and Funding
2012-2014&amp;X (1)&amp;"-,Regular"&amp;X
</oddHeader>
        <oddFooter>&amp;L&amp;"-,Bold"&amp;F&amp;C&amp;"-,Bold"- SCE INTERNAL USE ONLY -&amp;R&amp;"-,Bold"Page &amp;P</oddFooter>
      </headerFooter>
    </customSheetView>
  </customSheetViews>
  <mergeCells count="6">
    <mergeCell ref="S3:S4"/>
    <mergeCell ref="B3:B4"/>
    <mergeCell ref="C3:N3"/>
    <mergeCell ref="O3:O4"/>
    <mergeCell ref="Q3:Q4"/>
    <mergeCell ref="R3:R4"/>
  </mergeCells>
  <printOptions horizontalCentered="1"/>
  <pageMargins left="0.17" right="0.17" top="0.61" bottom="0.33" header="0.17" footer="0.17"/>
  <pageSetup scale="50" fitToHeight="0" orientation="landscape" r:id="rId2"/>
  <headerFooter alignWithMargins="0">
    <oddHeader xml:space="preserve">&amp;C&amp;"-,Bold"Table I-2
SCE Demand Response Programs and Activities
Expenditures and Funding
2012-2014&amp;X (1)&amp;"-,Regular"&amp;X
</oddHeader>
    <oddFooter>&amp;L&amp;"-,Bold"&amp;F&amp;C&amp;"-,Bold"- PUBLIC -&amp;R&amp;"-,Bold"Page &amp;P</oddFooter>
  </headerFooter>
  <ignoredErrors>
    <ignoredError sqref="S20:S24 S26:S76 S6:S1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2:E19"/>
  <sheetViews>
    <sheetView zoomScale="80" zoomScaleNormal="80" workbookViewId="0"/>
  </sheetViews>
  <sheetFormatPr defaultRowHeight="12.75" x14ac:dyDescent="0.2"/>
  <cols>
    <col min="1" max="1" width="21.83203125" style="304" customWidth="1"/>
    <col min="2" max="2" width="19.6640625" style="304" customWidth="1"/>
    <col min="3" max="3" width="68.33203125" style="304" customWidth="1"/>
    <col min="4" max="4" width="13.5" style="304" customWidth="1"/>
    <col min="5" max="5" width="84.1640625" style="304" customWidth="1"/>
    <col min="6" max="16384" width="9.33203125" style="304"/>
  </cols>
  <sheetData>
    <row r="2" spans="1:5" x14ac:dyDescent="0.2">
      <c r="A2" s="303" t="s">
        <v>188</v>
      </c>
    </row>
    <row r="4" spans="1:5" s="303" customFormat="1" x14ac:dyDescent="0.2">
      <c r="A4" s="303" t="s">
        <v>189</v>
      </c>
      <c r="B4" s="303" t="s">
        <v>190</v>
      </c>
    </row>
    <row r="5" spans="1:5" s="303" customFormat="1" x14ac:dyDescent="0.2">
      <c r="B5" s="303" t="s">
        <v>191</v>
      </c>
    </row>
    <row r="7" spans="1:5" ht="13.5" thickBot="1" x14ac:dyDescent="0.25"/>
    <row r="8" spans="1:5" s="308" customFormat="1" ht="26.25" customHeight="1" x14ac:dyDescent="0.15">
      <c r="A8" s="305" t="s">
        <v>192</v>
      </c>
      <c r="B8" s="306" t="s">
        <v>193</v>
      </c>
      <c r="C8" s="306" t="s">
        <v>194</v>
      </c>
      <c r="D8" s="306" t="s">
        <v>195</v>
      </c>
      <c r="E8" s="307" t="s">
        <v>196</v>
      </c>
    </row>
    <row r="9" spans="1:5" ht="54.75" customHeight="1" x14ac:dyDescent="0.2">
      <c r="A9" s="390" t="s">
        <v>289</v>
      </c>
      <c r="B9" s="391">
        <v>97000</v>
      </c>
      <c r="C9" s="392" t="s">
        <v>290</v>
      </c>
      <c r="D9" s="393">
        <v>41060</v>
      </c>
      <c r="E9" s="394" t="s">
        <v>291</v>
      </c>
    </row>
    <row r="10" spans="1:5" ht="54.75" customHeight="1" x14ac:dyDescent="0.2">
      <c r="A10" s="390" t="s">
        <v>347</v>
      </c>
      <c r="B10" s="391">
        <v>1200000</v>
      </c>
      <c r="C10" s="392" t="s">
        <v>348</v>
      </c>
      <c r="D10" s="393">
        <v>41090</v>
      </c>
      <c r="E10" s="394" t="s">
        <v>349</v>
      </c>
    </row>
    <row r="11" spans="1:5" x14ac:dyDescent="0.2">
      <c r="A11" s="377"/>
      <c r="B11" s="378"/>
      <c r="C11" s="379"/>
      <c r="D11" s="380"/>
      <c r="E11" s="381"/>
    </row>
    <row r="12" spans="1:5" ht="13.5" thickBot="1" x14ac:dyDescent="0.25">
      <c r="A12" s="382" t="s">
        <v>86</v>
      </c>
      <c r="B12" s="383">
        <f>SUM(B9:B10)</f>
        <v>1297000</v>
      </c>
      <c r="C12" s="384"/>
      <c r="D12" s="384"/>
      <c r="E12" s="385"/>
    </row>
    <row r="13" spans="1:5" s="309" customFormat="1" x14ac:dyDescent="0.2"/>
    <row r="14" spans="1:5" s="309" customFormat="1" x14ac:dyDescent="0.2"/>
    <row r="15" spans="1:5" s="309" customFormat="1" x14ac:dyDescent="0.2">
      <c r="A15" s="310" t="s">
        <v>40</v>
      </c>
    </row>
    <row r="16" spans="1:5" s="309" customFormat="1" x14ac:dyDescent="0.2"/>
    <row r="17" spans="4:4" s="309" customFormat="1" x14ac:dyDescent="0.2">
      <c r="D17" s="310"/>
    </row>
    <row r="18" spans="4:4" s="309" customFormat="1" x14ac:dyDescent="0.2"/>
    <row r="19" spans="4:4" s="309" customFormat="1" x14ac:dyDescent="0.2"/>
  </sheetData>
  <customSheetViews>
    <customSheetView guid="{E8B3D8CC-BCDF-4785-836B-2A5CFEB31B52}" scale="80" showPageBreaks="1" printArea="1">
      <pageMargins left="0.24" right="0.17" top="0.75" bottom="0.41" header="0.17" footer="0.17"/>
      <pageSetup scale="70" orientation="landscape" r:id="rId1"/>
      <headerFooter alignWithMargins="0">
        <oddHeader>&amp;C&amp;"-,Bold"Table I-2A
SCE Demand Response Programs and Activities Fund Shifting
2012</oddHeader>
        <oddFooter>&amp;L&amp;"-,Bold"&amp;F&amp;C&amp;"-,Bold"- SCE INTERNAL USE ONLY -&amp;R&amp;"-,Bold"Page &amp;P</oddFooter>
      </headerFooter>
    </customSheetView>
  </customSheetViews>
  <pageMargins left="0.24" right="0.17" top="0.75" bottom="0.41" header="0.17" footer="0.17"/>
  <pageSetup scale="70" orientation="landscape" r:id="rId2"/>
  <headerFooter alignWithMargins="0">
    <oddHeader>&amp;C&amp;"-,Bold"Table I-2A
SCE Demand Response Programs and Activities Fund Shifting
2012</oddHeader>
    <oddFooter>&amp;L&amp;"-,Bold"&amp;F&amp;C&amp;"-,Bold"- PUBLIC -&amp;R&amp;"-,Bold"Page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100"/>
  <sheetViews>
    <sheetView showGridLines="0" zoomScale="80" zoomScaleNormal="80" zoomScaleSheetLayoutView="85" zoomScalePageLayoutView="80" workbookViewId="0"/>
  </sheetViews>
  <sheetFormatPr defaultRowHeight="12.75" x14ac:dyDescent="0.2"/>
  <cols>
    <col min="1" max="1" width="2.83203125" style="201" customWidth="1"/>
    <col min="2" max="2" width="64.1640625" style="75" customWidth="1"/>
    <col min="3" max="12" width="14.83203125" style="75" customWidth="1"/>
    <col min="13" max="13" width="14.83203125" style="143" customWidth="1"/>
    <col min="14" max="14" width="14.83203125" style="75" customWidth="1"/>
    <col min="15" max="15" width="16" style="75" customWidth="1"/>
    <col min="16" max="16" width="12.5" style="75" bestFit="1" customWidth="1"/>
    <col min="17" max="16384" width="9.33203125" style="75"/>
  </cols>
  <sheetData>
    <row r="1" spans="1:16" ht="13.5" customHeight="1" x14ac:dyDescent="0.2"/>
    <row r="2" spans="1:16" s="256" customFormat="1" x14ac:dyDescent="0.15">
      <c r="A2" s="253"/>
      <c r="B2" s="254" t="s">
        <v>104</v>
      </c>
      <c r="C2" s="255"/>
      <c r="D2" s="255"/>
      <c r="E2" s="255"/>
      <c r="F2" s="255"/>
      <c r="G2" s="255"/>
      <c r="H2" s="255"/>
      <c r="I2" s="255"/>
      <c r="J2" s="255"/>
      <c r="K2" s="255"/>
      <c r="L2" s="255"/>
      <c r="M2" s="255"/>
      <c r="N2" s="255"/>
    </row>
    <row r="3" spans="1:16" s="143" customFormat="1" ht="18" customHeight="1" x14ac:dyDescent="0.25">
      <c r="A3" s="201"/>
      <c r="B3" s="577" t="s">
        <v>117</v>
      </c>
      <c r="C3" s="579" t="s">
        <v>297</v>
      </c>
      <c r="D3" s="579"/>
      <c r="E3" s="579"/>
      <c r="F3" s="579"/>
      <c r="G3" s="579"/>
      <c r="H3" s="579"/>
      <c r="I3" s="579"/>
      <c r="J3" s="579"/>
      <c r="K3" s="579"/>
      <c r="L3" s="579"/>
      <c r="M3" s="579"/>
      <c r="N3" s="579"/>
      <c r="O3" s="580" t="s">
        <v>119</v>
      </c>
    </row>
    <row r="4" spans="1:16" s="143" customFormat="1" ht="24" customHeight="1" x14ac:dyDescent="0.2">
      <c r="A4" s="201"/>
      <c r="B4" s="578"/>
      <c r="C4" s="258" t="s">
        <v>2</v>
      </c>
      <c r="D4" s="214" t="s">
        <v>3</v>
      </c>
      <c r="E4" s="214" t="s">
        <v>4</v>
      </c>
      <c r="F4" s="214" t="s">
        <v>5</v>
      </c>
      <c r="G4" s="214" t="s">
        <v>6</v>
      </c>
      <c r="H4" s="214" t="s">
        <v>7</v>
      </c>
      <c r="I4" s="214" t="s">
        <v>33</v>
      </c>
      <c r="J4" s="214" t="s">
        <v>34</v>
      </c>
      <c r="K4" s="214" t="s">
        <v>35</v>
      </c>
      <c r="L4" s="214" t="s">
        <v>36</v>
      </c>
      <c r="M4" s="214" t="s">
        <v>37</v>
      </c>
      <c r="N4" s="373" t="s">
        <v>38</v>
      </c>
      <c r="O4" s="581"/>
    </row>
    <row r="5" spans="1:16" s="143" customFormat="1" x14ac:dyDescent="0.2">
      <c r="A5" s="201"/>
      <c r="B5" s="261" t="s">
        <v>197</v>
      </c>
      <c r="C5" s="262"/>
      <c r="D5" s="262"/>
      <c r="E5" s="262"/>
      <c r="F5" s="262"/>
      <c r="G5" s="262"/>
      <c r="H5" s="262"/>
      <c r="I5" s="262"/>
      <c r="J5" s="262"/>
      <c r="K5" s="262"/>
      <c r="L5" s="262"/>
      <c r="M5" s="262"/>
      <c r="N5" s="262"/>
      <c r="O5" s="374"/>
    </row>
    <row r="6" spans="1:16" s="143" customFormat="1" x14ac:dyDescent="0.2">
      <c r="A6" s="201"/>
      <c r="B6" s="264" t="s">
        <v>198</v>
      </c>
      <c r="C6" s="376">
        <v>0</v>
      </c>
      <c r="D6" s="376">
        <v>7152.92</v>
      </c>
      <c r="E6" s="376">
        <v>0</v>
      </c>
      <c r="F6" s="376">
        <v>0</v>
      </c>
      <c r="G6" s="376">
        <v>0</v>
      </c>
      <c r="H6" s="376">
        <v>0</v>
      </c>
      <c r="I6" s="376">
        <v>0</v>
      </c>
      <c r="J6" s="376">
        <v>0</v>
      </c>
      <c r="K6" s="376">
        <v>0</v>
      </c>
      <c r="L6" s="376">
        <v>0</v>
      </c>
      <c r="M6" s="376">
        <v>0</v>
      </c>
      <c r="N6" s="376">
        <v>0</v>
      </c>
      <c r="O6" s="267">
        <f>SUM(C6:N6)</f>
        <v>7152.92</v>
      </c>
    </row>
    <row r="7" spans="1:16" s="143" customFormat="1" x14ac:dyDescent="0.2">
      <c r="A7" s="201"/>
      <c r="B7" s="264" t="s">
        <v>50</v>
      </c>
      <c r="C7" s="376">
        <v>0</v>
      </c>
      <c r="D7" s="376">
        <v>0</v>
      </c>
      <c r="E7" s="376">
        <v>0</v>
      </c>
      <c r="F7" s="376">
        <v>0</v>
      </c>
      <c r="G7" s="376">
        <v>79700.28</v>
      </c>
      <c r="H7" s="376">
        <v>0</v>
      </c>
      <c r="I7" s="376">
        <v>0</v>
      </c>
      <c r="J7" s="376">
        <v>0</v>
      </c>
      <c r="K7" s="376">
        <v>0</v>
      </c>
      <c r="L7" s="376">
        <v>0</v>
      </c>
      <c r="M7" s="376">
        <v>0</v>
      </c>
      <c r="N7" s="376">
        <v>0</v>
      </c>
      <c r="O7" s="267">
        <f t="shared" ref="O7:O13" si="0">SUM(C7:N7)</f>
        <v>79700.28</v>
      </c>
    </row>
    <row r="8" spans="1:16" s="143" customFormat="1" x14ac:dyDescent="0.2">
      <c r="A8" s="201"/>
      <c r="B8" s="264" t="s">
        <v>199</v>
      </c>
      <c r="C8" s="376">
        <v>0</v>
      </c>
      <c r="D8" s="376">
        <v>0</v>
      </c>
      <c r="E8" s="376">
        <v>0</v>
      </c>
      <c r="F8" s="376">
        <v>0</v>
      </c>
      <c r="G8" s="376">
        <v>0</v>
      </c>
      <c r="H8" s="376">
        <v>0</v>
      </c>
      <c r="I8" s="376">
        <v>0</v>
      </c>
      <c r="J8" s="376">
        <v>0</v>
      </c>
      <c r="K8" s="376">
        <v>0</v>
      </c>
      <c r="L8" s="376">
        <v>0</v>
      </c>
      <c r="M8" s="376">
        <v>0</v>
      </c>
      <c r="N8" s="376">
        <v>0</v>
      </c>
      <c r="O8" s="267">
        <f t="shared" si="0"/>
        <v>0</v>
      </c>
    </row>
    <row r="9" spans="1:16" s="143" customFormat="1" ht="15" x14ac:dyDescent="0.2">
      <c r="A9" s="201"/>
      <c r="B9" s="264" t="s">
        <v>351</v>
      </c>
      <c r="C9" s="376">
        <v>0</v>
      </c>
      <c r="D9" s="376">
        <v>0</v>
      </c>
      <c r="E9" s="376">
        <v>0</v>
      </c>
      <c r="F9" s="376">
        <v>0</v>
      </c>
      <c r="G9" s="376">
        <v>0</v>
      </c>
      <c r="H9" s="376">
        <v>0</v>
      </c>
      <c r="I9" s="376">
        <v>0</v>
      </c>
      <c r="J9" s="376">
        <v>0</v>
      </c>
      <c r="K9" s="376">
        <v>0</v>
      </c>
      <c r="L9" s="376">
        <v>0</v>
      </c>
      <c r="M9" s="376">
        <v>0</v>
      </c>
      <c r="N9" s="376">
        <v>0</v>
      </c>
      <c r="O9" s="267">
        <f t="shared" si="0"/>
        <v>0</v>
      </c>
    </row>
    <row r="10" spans="1:16" s="143" customFormat="1" x14ac:dyDescent="0.2">
      <c r="A10" s="201"/>
      <c r="B10" s="264" t="s">
        <v>200</v>
      </c>
      <c r="C10" s="376">
        <v>0</v>
      </c>
      <c r="D10" s="376">
        <v>0</v>
      </c>
      <c r="E10" s="376">
        <v>4369</v>
      </c>
      <c r="F10" s="376">
        <v>0</v>
      </c>
      <c r="G10" s="376">
        <v>0</v>
      </c>
      <c r="H10" s="376">
        <v>0</v>
      </c>
      <c r="I10" s="376">
        <v>0</v>
      </c>
      <c r="J10" s="376">
        <v>0</v>
      </c>
      <c r="K10" s="376">
        <v>0</v>
      </c>
      <c r="L10" s="376">
        <v>0</v>
      </c>
      <c r="M10" s="376">
        <v>0</v>
      </c>
      <c r="N10" s="376">
        <v>0</v>
      </c>
      <c r="O10" s="267">
        <f t="shared" si="0"/>
        <v>4369</v>
      </c>
    </row>
    <row r="11" spans="1:16" s="143" customFormat="1" x14ac:dyDescent="0.2">
      <c r="A11" s="201"/>
      <c r="B11" s="264" t="s">
        <v>30</v>
      </c>
      <c r="C11" s="376">
        <v>0</v>
      </c>
      <c r="D11" s="376">
        <v>0</v>
      </c>
      <c r="E11" s="376">
        <v>0</v>
      </c>
      <c r="F11" s="376">
        <v>0</v>
      </c>
      <c r="G11" s="376">
        <v>0</v>
      </c>
      <c r="H11" s="376">
        <v>0</v>
      </c>
      <c r="I11" s="376">
        <v>0</v>
      </c>
      <c r="J11" s="376">
        <v>0</v>
      </c>
      <c r="K11" s="376">
        <v>0</v>
      </c>
      <c r="L11" s="376">
        <v>0</v>
      </c>
      <c r="M11" s="376">
        <v>0</v>
      </c>
      <c r="N11" s="376">
        <v>0</v>
      </c>
      <c r="O11" s="267">
        <f t="shared" si="0"/>
        <v>0</v>
      </c>
    </row>
    <row r="12" spans="1:16" s="143" customFormat="1" x14ac:dyDescent="0.2">
      <c r="A12" s="201"/>
      <c r="B12" s="264" t="s">
        <v>201</v>
      </c>
      <c r="C12" s="376">
        <v>0</v>
      </c>
      <c r="D12" s="376">
        <v>0</v>
      </c>
      <c r="E12" s="376">
        <v>0</v>
      </c>
      <c r="F12" s="376">
        <v>0</v>
      </c>
      <c r="G12" s="376">
        <v>0</v>
      </c>
      <c r="H12" s="376">
        <v>0</v>
      </c>
      <c r="I12" s="376">
        <v>0</v>
      </c>
      <c r="J12" s="376">
        <v>0</v>
      </c>
      <c r="K12" s="376">
        <v>0</v>
      </c>
      <c r="L12" s="376">
        <v>0</v>
      </c>
      <c r="M12" s="376">
        <v>0</v>
      </c>
      <c r="N12" s="376">
        <v>0</v>
      </c>
      <c r="O12" s="267">
        <f t="shared" si="0"/>
        <v>0</v>
      </c>
    </row>
    <row r="13" spans="1:16" s="143" customFormat="1" x14ac:dyDescent="0.2">
      <c r="A13" s="201"/>
      <c r="B13" s="207" t="s">
        <v>202</v>
      </c>
      <c r="C13" s="270">
        <f>SUM(C6:C12)</f>
        <v>0</v>
      </c>
      <c r="D13" s="270">
        <f t="shared" ref="D13:N13" si="1">SUM(D6:D12)</f>
        <v>7152.92</v>
      </c>
      <c r="E13" s="270">
        <f t="shared" si="1"/>
        <v>4369</v>
      </c>
      <c r="F13" s="270">
        <f t="shared" si="1"/>
        <v>0</v>
      </c>
      <c r="G13" s="270">
        <f t="shared" si="1"/>
        <v>79700.28</v>
      </c>
      <c r="H13" s="270">
        <f t="shared" si="1"/>
        <v>0</v>
      </c>
      <c r="I13" s="270">
        <f t="shared" si="1"/>
        <v>0</v>
      </c>
      <c r="J13" s="270">
        <f t="shared" si="1"/>
        <v>0</v>
      </c>
      <c r="K13" s="270">
        <f t="shared" si="1"/>
        <v>0</v>
      </c>
      <c r="L13" s="270">
        <f t="shared" si="1"/>
        <v>0</v>
      </c>
      <c r="M13" s="270">
        <f t="shared" si="1"/>
        <v>0</v>
      </c>
      <c r="N13" s="270">
        <f t="shared" si="1"/>
        <v>0</v>
      </c>
      <c r="O13" s="270">
        <f t="shared" si="0"/>
        <v>91222.2</v>
      </c>
    </row>
    <row r="14" spans="1:16" x14ac:dyDescent="0.2">
      <c r="M14" s="75"/>
    </row>
    <row r="15" spans="1:16" x14ac:dyDescent="0.2">
      <c r="B15" s="261" t="s">
        <v>131</v>
      </c>
      <c r="C15" s="273"/>
      <c r="D15" s="273"/>
      <c r="E15" s="273"/>
      <c r="F15" s="273"/>
      <c r="G15" s="273"/>
      <c r="H15" s="273"/>
      <c r="I15" s="273"/>
      <c r="J15" s="273"/>
      <c r="K15" s="273"/>
      <c r="L15" s="273"/>
      <c r="M15" s="273"/>
      <c r="N15" s="273"/>
      <c r="O15" s="273"/>
    </row>
    <row r="16" spans="1:16" s="143" customFormat="1" x14ac:dyDescent="0.2">
      <c r="A16" s="201"/>
      <c r="B16" s="264" t="s">
        <v>81</v>
      </c>
      <c r="C16" s="376">
        <v>0</v>
      </c>
      <c r="D16" s="376">
        <v>0</v>
      </c>
      <c r="E16" s="376">
        <v>0</v>
      </c>
      <c r="F16" s="376">
        <v>0</v>
      </c>
      <c r="G16" s="376">
        <v>0</v>
      </c>
      <c r="H16" s="376">
        <v>0</v>
      </c>
      <c r="I16" s="376">
        <v>0</v>
      </c>
      <c r="J16" s="376">
        <v>0</v>
      </c>
      <c r="K16" s="376">
        <v>0</v>
      </c>
      <c r="L16" s="376">
        <v>0</v>
      </c>
      <c r="M16" s="376">
        <v>0</v>
      </c>
      <c r="N16" s="376">
        <v>0</v>
      </c>
      <c r="O16" s="267">
        <f t="shared" ref="O16:O21" si="2">SUM(C16:N16)</f>
        <v>0</v>
      </c>
      <c r="P16" s="376"/>
    </row>
    <row r="17" spans="1:16" s="143" customFormat="1" x14ac:dyDescent="0.2">
      <c r="A17" s="201"/>
      <c r="B17" s="264" t="s">
        <v>203</v>
      </c>
      <c r="C17" s="376">
        <v>0</v>
      </c>
      <c r="D17" s="376">
        <v>0</v>
      </c>
      <c r="E17" s="376">
        <v>0</v>
      </c>
      <c r="F17" s="376">
        <v>0</v>
      </c>
      <c r="G17" s="376">
        <v>0</v>
      </c>
      <c r="H17" s="376">
        <v>0</v>
      </c>
      <c r="I17" s="376">
        <v>0</v>
      </c>
      <c r="J17" s="376">
        <v>0</v>
      </c>
      <c r="K17" s="376">
        <v>0</v>
      </c>
      <c r="L17" s="376">
        <v>0</v>
      </c>
      <c r="M17" s="376">
        <v>0</v>
      </c>
      <c r="N17" s="376">
        <v>0</v>
      </c>
      <c r="O17" s="267">
        <f t="shared" si="2"/>
        <v>0</v>
      </c>
    </row>
    <row r="18" spans="1:16" s="143" customFormat="1" x14ac:dyDescent="0.2">
      <c r="A18" s="201"/>
      <c r="B18" s="264" t="s">
        <v>59</v>
      </c>
      <c r="C18" s="376">
        <v>0</v>
      </c>
      <c r="D18" s="376">
        <v>0</v>
      </c>
      <c r="E18" s="376">
        <v>0</v>
      </c>
      <c r="F18" s="376">
        <v>0</v>
      </c>
      <c r="G18" s="376">
        <v>0</v>
      </c>
      <c r="H18" s="376">
        <v>0</v>
      </c>
      <c r="I18" s="376">
        <v>0</v>
      </c>
      <c r="J18" s="376">
        <v>0</v>
      </c>
      <c r="K18" s="376">
        <v>0</v>
      </c>
      <c r="L18" s="376">
        <v>0</v>
      </c>
      <c r="M18" s="376">
        <v>0</v>
      </c>
      <c r="N18" s="376">
        <v>0</v>
      </c>
      <c r="O18" s="267">
        <f t="shared" si="2"/>
        <v>0</v>
      </c>
    </row>
    <row r="19" spans="1:16" x14ac:dyDescent="0.2">
      <c r="B19" s="264" t="s">
        <v>204</v>
      </c>
      <c r="C19" s="376">
        <v>0</v>
      </c>
      <c r="D19" s="376">
        <v>0</v>
      </c>
      <c r="E19" s="376">
        <v>0</v>
      </c>
      <c r="F19" s="376">
        <v>0</v>
      </c>
      <c r="G19" s="376">
        <v>0</v>
      </c>
      <c r="H19" s="376">
        <v>0</v>
      </c>
      <c r="I19" s="376">
        <v>0</v>
      </c>
      <c r="J19" s="376">
        <v>0</v>
      </c>
      <c r="K19" s="376">
        <v>0</v>
      </c>
      <c r="L19" s="376">
        <v>0</v>
      </c>
      <c r="M19" s="376">
        <v>0</v>
      </c>
      <c r="N19" s="376">
        <v>0</v>
      </c>
      <c r="O19" s="267">
        <f t="shared" si="2"/>
        <v>0</v>
      </c>
    </row>
    <row r="20" spans="1:16" x14ac:dyDescent="0.2">
      <c r="B20" s="264" t="s">
        <v>85</v>
      </c>
      <c r="C20" s="376">
        <v>0</v>
      </c>
      <c r="D20" s="376">
        <v>0</v>
      </c>
      <c r="E20" s="376">
        <v>0</v>
      </c>
      <c r="F20" s="376">
        <v>0</v>
      </c>
      <c r="G20" s="376">
        <v>0</v>
      </c>
      <c r="H20" s="376">
        <v>0</v>
      </c>
      <c r="I20" s="376">
        <v>0</v>
      </c>
      <c r="J20" s="376">
        <v>0</v>
      </c>
      <c r="K20" s="376">
        <v>0</v>
      </c>
      <c r="L20" s="376">
        <v>0</v>
      </c>
      <c r="M20" s="376">
        <v>0</v>
      </c>
      <c r="N20" s="376">
        <v>0</v>
      </c>
      <c r="O20" s="267">
        <f t="shared" si="2"/>
        <v>0</v>
      </c>
    </row>
    <row r="21" spans="1:16" s="143" customFormat="1" x14ac:dyDescent="0.2">
      <c r="A21" s="201"/>
      <c r="B21" s="207" t="s">
        <v>205</v>
      </c>
      <c r="C21" s="270">
        <f>SUM(C16:C20)</f>
        <v>0</v>
      </c>
      <c r="D21" s="270">
        <f t="shared" ref="D21:N21" si="3">SUM(D16:D20)</f>
        <v>0</v>
      </c>
      <c r="E21" s="270">
        <f t="shared" si="3"/>
        <v>0</v>
      </c>
      <c r="F21" s="270">
        <f t="shared" si="3"/>
        <v>0</v>
      </c>
      <c r="G21" s="270">
        <f t="shared" si="3"/>
        <v>0</v>
      </c>
      <c r="H21" s="270">
        <f t="shared" si="3"/>
        <v>0</v>
      </c>
      <c r="I21" s="270">
        <f t="shared" si="3"/>
        <v>0</v>
      </c>
      <c r="J21" s="270">
        <f t="shared" si="3"/>
        <v>0</v>
      </c>
      <c r="K21" s="270">
        <f t="shared" si="3"/>
        <v>0</v>
      </c>
      <c r="L21" s="270">
        <f t="shared" si="3"/>
        <v>0</v>
      </c>
      <c r="M21" s="270">
        <f t="shared" si="3"/>
        <v>0</v>
      </c>
      <c r="N21" s="270">
        <f t="shared" si="3"/>
        <v>0</v>
      </c>
      <c r="O21" s="270">
        <f t="shared" si="2"/>
        <v>0</v>
      </c>
    </row>
    <row r="22" spans="1:16" s="143" customFormat="1" x14ac:dyDescent="0.2">
      <c r="A22" s="201"/>
      <c r="B22" s="89"/>
      <c r="C22" s="376"/>
      <c r="D22" s="376"/>
      <c r="E22" s="376"/>
      <c r="F22" s="376"/>
      <c r="G22" s="376"/>
      <c r="H22" s="376"/>
      <c r="I22" s="376"/>
      <c r="J22" s="376"/>
      <c r="K22" s="376"/>
      <c r="L22" s="376"/>
      <c r="M22" s="376"/>
      <c r="N22" s="376"/>
      <c r="O22" s="376"/>
    </row>
    <row r="23" spans="1:16" s="143" customFormat="1" x14ac:dyDescent="0.2">
      <c r="A23" s="201"/>
      <c r="B23" s="261" t="s">
        <v>206</v>
      </c>
      <c r="C23" s="262"/>
      <c r="D23" s="262"/>
      <c r="E23" s="262"/>
      <c r="F23" s="262"/>
      <c r="G23" s="262"/>
      <c r="H23" s="262"/>
      <c r="I23" s="262"/>
      <c r="J23" s="262"/>
      <c r="K23" s="262"/>
      <c r="L23" s="262"/>
      <c r="M23" s="262"/>
      <c r="N23" s="262"/>
      <c r="O23" s="262"/>
    </row>
    <row r="24" spans="1:16" s="143" customFormat="1" ht="12.75" customHeight="1" x14ac:dyDescent="0.2">
      <c r="A24" s="201"/>
      <c r="B24" s="264" t="s">
        <v>140</v>
      </c>
      <c r="C24" s="376">
        <v>0</v>
      </c>
      <c r="D24" s="376">
        <v>0</v>
      </c>
      <c r="E24" s="376">
        <v>0</v>
      </c>
      <c r="F24" s="376">
        <v>0</v>
      </c>
      <c r="G24" s="376">
        <v>0</v>
      </c>
      <c r="H24" s="376">
        <v>0</v>
      </c>
      <c r="I24" s="376">
        <v>0</v>
      </c>
      <c r="J24" s="376">
        <v>0</v>
      </c>
      <c r="K24" s="376">
        <v>0</v>
      </c>
      <c r="L24" s="376">
        <v>0</v>
      </c>
      <c r="M24" s="376">
        <v>0</v>
      </c>
      <c r="N24" s="376">
        <v>0</v>
      </c>
      <c r="O24" s="267">
        <f t="shared" ref="O24:O25" si="4">SUM(C24:N24)</f>
        <v>0</v>
      </c>
    </row>
    <row r="25" spans="1:16" s="143" customFormat="1" x14ac:dyDescent="0.2">
      <c r="A25" s="201"/>
      <c r="B25" s="207" t="s">
        <v>207</v>
      </c>
      <c r="C25" s="270">
        <f>SUM(C24)</f>
        <v>0</v>
      </c>
      <c r="D25" s="270">
        <f t="shared" ref="D25:N25" si="5">SUM(D24)</f>
        <v>0</v>
      </c>
      <c r="E25" s="270">
        <f t="shared" si="5"/>
        <v>0</v>
      </c>
      <c r="F25" s="270">
        <f t="shared" si="5"/>
        <v>0</v>
      </c>
      <c r="G25" s="270">
        <f t="shared" si="5"/>
        <v>0</v>
      </c>
      <c r="H25" s="270">
        <f t="shared" si="5"/>
        <v>0</v>
      </c>
      <c r="I25" s="270">
        <f t="shared" si="5"/>
        <v>0</v>
      </c>
      <c r="J25" s="270">
        <f t="shared" si="5"/>
        <v>0</v>
      </c>
      <c r="K25" s="270">
        <f t="shared" si="5"/>
        <v>0</v>
      </c>
      <c r="L25" s="270">
        <f t="shared" si="5"/>
        <v>0</v>
      </c>
      <c r="M25" s="270">
        <f t="shared" si="5"/>
        <v>0</v>
      </c>
      <c r="N25" s="270">
        <f t="shared" si="5"/>
        <v>0</v>
      </c>
      <c r="O25" s="270">
        <f t="shared" si="4"/>
        <v>0</v>
      </c>
    </row>
    <row r="26" spans="1:16" s="143" customFormat="1" x14ac:dyDescent="0.2">
      <c r="A26" s="201"/>
      <c r="B26" s="264"/>
      <c r="C26" s="376"/>
      <c r="D26" s="376"/>
      <c r="E26" s="376"/>
      <c r="F26" s="376"/>
      <c r="G26" s="376"/>
      <c r="H26" s="376"/>
      <c r="I26" s="376"/>
      <c r="J26" s="376"/>
      <c r="K26" s="376"/>
      <c r="L26" s="376"/>
      <c r="M26" s="376"/>
      <c r="N26" s="376"/>
      <c r="O26" s="376"/>
    </row>
    <row r="27" spans="1:16" x14ac:dyDescent="0.2">
      <c r="B27" s="261" t="s">
        <v>208</v>
      </c>
      <c r="C27" s="273"/>
      <c r="D27" s="273"/>
      <c r="E27" s="273"/>
      <c r="F27" s="273"/>
      <c r="G27" s="273"/>
      <c r="H27" s="273"/>
      <c r="I27" s="273"/>
      <c r="J27" s="273"/>
      <c r="K27" s="273"/>
      <c r="L27" s="273"/>
      <c r="M27" s="273"/>
      <c r="N27" s="273"/>
      <c r="O27" s="273"/>
    </row>
    <row r="28" spans="1:16" s="143" customFormat="1" x14ac:dyDescent="0.2">
      <c r="A28" s="201"/>
      <c r="B28" s="264" t="s">
        <v>209</v>
      </c>
      <c r="C28" s="376">
        <v>0</v>
      </c>
      <c r="D28" s="376">
        <v>0</v>
      </c>
      <c r="E28" s="376">
        <v>0</v>
      </c>
      <c r="F28" s="376">
        <v>0</v>
      </c>
      <c r="G28" s="376">
        <v>0</v>
      </c>
      <c r="H28" s="376">
        <v>0</v>
      </c>
      <c r="I28" s="376">
        <v>0</v>
      </c>
      <c r="J28" s="376">
        <v>0</v>
      </c>
      <c r="K28" s="376">
        <v>0</v>
      </c>
      <c r="L28" s="376">
        <v>0</v>
      </c>
      <c r="M28" s="376">
        <v>0</v>
      </c>
      <c r="N28" s="376">
        <v>0</v>
      </c>
      <c r="O28" s="267">
        <f t="shared" ref="O28:O34" si="6">SUM(C28:N28)</f>
        <v>0</v>
      </c>
    </row>
    <row r="29" spans="1:16" x14ac:dyDescent="0.2">
      <c r="B29" s="264" t="s">
        <v>210</v>
      </c>
      <c r="C29" s="376">
        <v>0</v>
      </c>
      <c r="D29" s="376">
        <v>0</v>
      </c>
      <c r="E29" s="376">
        <v>0</v>
      </c>
      <c r="F29" s="376">
        <v>0</v>
      </c>
      <c r="G29" s="376">
        <v>0</v>
      </c>
      <c r="H29" s="376">
        <v>0</v>
      </c>
      <c r="I29" s="376">
        <v>0</v>
      </c>
      <c r="J29" s="376">
        <v>0</v>
      </c>
      <c r="K29" s="376">
        <v>0</v>
      </c>
      <c r="L29" s="376">
        <v>0</v>
      </c>
      <c r="M29" s="376">
        <v>0</v>
      </c>
      <c r="N29" s="376">
        <v>0</v>
      </c>
      <c r="O29" s="267">
        <f t="shared" si="6"/>
        <v>0</v>
      </c>
    </row>
    <row r="30" spans="1:16" s="143" customFormat="1" x14ac:dyDescent="0.2">
      <c r="A30" s="201"/>
      <c r="B30" s="264" t="s">
        <v>211</v>
      </c>
      <c r="C30" s="376">
        <v>0</v>
      </c>
      <c r="D30" s="376">
        <v>2727.81</v>
      </c>
      <c r="E30" s="376">
        <v>0</v>
      </c>
      <c r="F30" s="376">
        <v>-27.81</v>
      </c>
      <c r="G30" s="376">
        <v>29030.13</v>
      </c>
      <c r="H30" s="376">
        <v>68002.97</v>
      </c>
      <c r="I30" s="376">
        <v>0</v>
      </c>
      <c r="J30" s="376">
        <v>0</v>
      </c>
      <c r="K30" s="376">
        <v>0</v>
      </c>
      <c r="L30" s="376">
        <v>0</v>
      </c>
      <c r="M30" s="376">
        <v>0</v>
      </c>
      <c r="N30" s="376">
        <v>0</v>
      </c>
      <c r="O30" s="267">
        <f t="shared" si="6"/>
        <v>99733.1</v>
      </c>
      <c r="P30" s="548"/>
    </row>
    <row r="31" spans="1:16" s="143" customFormat="1" ht="15" x14ac:dyDescent="0.2">
      <c r="A31" s="201"/>
      <c r="B31" s="264" t="s">
        <v>212</v>
      </c>
      <c r="C31" s="386">
        <v>0</v>
      </c>
      <c r="D31" s="386">
        <v>144400.91</v>
      </c>
      <c r="E31" s="386">
        <v>170328.9</v>
      </c>
      <c r="F31" s="386">
        <v>120110.20999999999</v>
      </c>
      <c r="G31" s="386">
        <v>107920.41</v>
      </c>
      <c r="H31" s="386">
        <v>73676.489999999991</v>
      </c>
      <c r="I31" s="386">
        <v>0</v>
      </c>
      <c r="J31" s="386">
        <v>0</v>
      </c>
      <c r="K31" s="386">
        <v>0</v>
      </c>
      <c r="L31" s="386">
        <v>0</v>
      </c>
      <c r="M31" s="386">
        <v>0</v>
      </c>
      <c r="N31" s="386">
        <v>0</v>
      </c>
      <c r="O31" s="267">
        <f t="shared" si="6"/>
        <v>616436.92000000004</v>
      </c>
      <c r="P31" s="89"/>
    </row>
    <row r="32" spans="1:16" s="143" customFormat="1" ht="15" x14ac:dyDescent="0.2">
      <c r="A32" s="201"/>
      <c r="B32" s="264" t="s">
        <v>213</v>
      </c>
      <c r="C32" s="386">
        <v>0</v>
      </c>
      <c r="D32" s="386">
        <v>525400.53</v>
      </c>
      <c r="E32" s="386">
        <v>5708498.9900000002</v>
      </c>
      <c r="F32" s="386">
        <v>217822.1</v>
      </c>
      <c r="G32" s="386">
        <v>802697.32</v>
      </c>
      <c r="H32" s="386">
        <v>153132.5</v>
      </c>
      <c r="I32" s="386">
        <v>0</v>
      </c>
      <c r="J32" s="386">
        <v>0</v>
      </c>
      <c r="K32" s="386">
        <v>0</v>
      </c>
      <c r="L32" s="386">
        <v>0</v>
      </c>
      <c r="M32" s="386">
        <v>0</v>
      </c>
      <c r="N32" s="386">
        <v>0</v>
      </c>
      <c r="O32" s="267">
        <f t="shared" si="6"/>
        <v>7407551.4400000004</v>
      </c>
    </row>
    <row r="33" spans="1:15" s="143" customFormat="1" x14ac:dyDescent="0.2">
      <c r="A33" s="201"/>
      <c r="B33" s="264" t="s">
        <v>176</v>
      </c>
      <c r="C33" s="376">
        <v>0</v>
      </c>
      <c r="D33" s="376">
        <v>0</v>
      </c>
      <c r="E33" s="376">
        <v>0</v>
      </c>
      <c r="F33" s="376">
        <v>0</v>
      </c>
      <c r="G33" s="376">
        <v>0</v>
      </c>
      <c r="H33" s="376">
        <v>0</v>
      </c>
      <c r="I33" s="376">
        <v>0</v>
      </c>
      <c r="J33" s="376">
        <v>0</v>
      </c>
      <c r="K33" s="376">
        <v>0</v>
      </c>
      <c r="L33" s="376">
        <v>0</v>
      </c>
      <c r="M33" s="376">
        <v>0</v>
      </c>
      <c r="N33" s="376">
        <v>0</v>
      </c>
      <c r="O33" s="267">
        <f t="shared" si="6"/>
        <v>0</v>
      </c>
    </row>
    <row r="34" spans="1:15" s="143" customFormat="1" x14ac:dyDescent="0.2">
      <c r="A34" s="201"/>
      <c r="B34" s="207" t="s">
        <v>214</v>
      </c>
      <c r="C34" s="270">
        <f>SUM(C28:C33)</f>
        <v>0</v>
      </c>
      <c r="D34" s="270">
        <f t="shared" ref="D34:N34" si="7">SUM(D28:D33)</f>
        <v>672529.25</v>
      </c>
      <c r="E34" s="270">
        <f t="shared" si="7"/>
        <v>5878827.8900000006</v>
      </c>
      <c r="F34" s="270">
        <f t="shared" si="7"/>
        <v>337904.5</v>
      </c>
      <c r="G34" s="270">
        <f t="shared" si="7"/>
        <v>939647.86</v>
      </c>
      <c r="H34" s="270">
        <f t="shared" si="7"/>
        <v>294811.95999999996</v>
      </c>
      <c r="I34" s="270">
        <f t="shared" si="7"/>
        <v>0</v>
      </c>
      <c r="J34" s="270">
        <f t="shared" si="7"/>
        <v>0</v>
      </c>
      <c r="K34" s="270">
        <f t="shared" si="7"/>
        <v>0</v>
      </c>
      <c r="L34" s="270">
        <f t="shared" si="7"/>
        <v>0</v>
      </c>
      <c r="M34" s="270">
        <f t="shared" si="7"/>
        <v>0</v>
      </c>
      <c r="N34" s="270">
        <f t="shared" si="7"/>
        <v>0</v>
      </c>
      <c r="O34" s="270">
        <f t="shared" si="6"/>
        <v>8123721.4600000009</v>
      </c>
    </row>
    <row r="35" spans="1:15" s="143" customFormat="1" x14ac:dyDescent="0.2">
      <c r="A35" s="201"/>
      <c r="B35" s="264"/>
      <c r="C35" s="376"/>
      <c r="D35" s="376"/>
      <c r="E35" s="376"/>
      <c r="F35" s="376"/>
      <c r="G35" s="376"/>
      <c r="H35" s="376"/>
      <c r="I35" s="376"/>
      <c r="J35" s="376"/>
      <c r="K35" s="376"/>
      <c r="L35" s="376"/>
      <c r="M35" s="376"/>
      <c r="N35" s="376"/>
      <c r="O35" s="376"/>
    </row>
    <row r="36" spans="1:15" s="143" customFormat="1" x14ac:dyDescent="0.2">
      <c r="A36" s="201"/>
      <c r="B36" s="261" t="s">
        <v>215</v>
      </c>
      <c r="C36" s="262"/>
      <c r="D36" s="262"/>
      <c r="E36" s="262"/>
      <c r="F36" s="262"/>
      <c r="G36" s="262"/>
      <c r="H36" s="262"/>
      <c r="I36" s="262"/>
      <c r="J36" s="262"/>
      <c r="K36" s="262"/>
      <c r="L36" s="262"/>
      <c r="M36" s="262"/>
      <c r="N36" s="262"/>
      <c r="O36" s="262"/>
    </row>
    <row r="37" spans="1:15" s="143" customFormat="1" x14ac:dyDescent="0.2">
      <c r="A37" s="201"/>
      <c r="B37" s="264" t="s">
        <v>216</v>
      </c>
      <c r="C37" s="376">
        <v>0</v>
      </c>
      <c r="D37" s="376">
        <v>0</v>
      </c>
      <c r="E37" s="376">
        <v>0</v>
      </c>
      <c r="F37" s="376">
        <v>11500</v>
      </c>
      <c r="G37" s="376">
        <v>18976.599999999999</v>
      </c>
      <c r="H37" s="376">
        <v>-8250</v>
      </c>
      <c r="I37" s="376">
        <v>0</v>
      </c>
      <c r="J37" s="376">
        <v>0</v>
      </c>
      <c r="K37" s="376">
        <v>0</v>
      </c>
      <c r="L37" s="376">
        <v>0</v>
      </c>
      <c r="M37" s="376">
        <v>0</v>
      </c>
      <c r="N37" s="376">
        <v>0</v>
      </c>
      <c r="O37" s="267">
        <f t="shared" ref="O37:O40" si="8">SUM(C37:N37)</f>
        <v>22226.6</v>
      </c>
    </row>
    <row r="38" spans="1:15" s="143" customFormat="1" x14ac:dyDescent="0.2">
      <c r="A38" s="201"/>
      <c r="B38" s="264" t="s">
        <v>217</v>
      </c>
      <c r="C38" s="376">
        <v>0</v>
      </c>
      <c r="D38" s="376">
        <v>0</v>
      </c>
      <c r="E38" s="376">
        <v>0</v>
      </c>
      <c r="F38" s="376">
        <v>0</v>
      </c>
      <c r="G38" s="376">
        <v>0</v>
      </c>
      <c r="H38" s="376">
        <v>0</v>
      </c>
      <c r="I38" s="376">
        <v>0</v>
      </c>
      <c r="J38" s="376">
        <v>0</v>
      </c>
      <c r="K38" s="376">
        <v>0</v>
      </c>
      <c r="L38" s="376">
        <v>0</v>
      </c>
      <c r="M38" s="376">
        <v>0</v>
      </c>
      <c r="N38" s="376">
        <v>0</v>
      </c>
      <c r="O38" s="267">
        <f t="shared" si="8"/>
        <v>0</v>
      </c>
    </row>
    <row r="39" spans="1:15" s="143" customFormat="1" x14ac:dyDescent="0.2">
      <c r="A39" s="201"/>
      <c r="B39" s="264" t="s">
        <v>218</v>
      </c>
      <c r="C39" s="376">
        <v>0</v>
      </c>
      <c r="D39" s="376">
        <v>0</v>
      </c>
      <c r="E39" s="376">
        <v>0</v>
      </c>
      <c r="F39" s="376">
        <v>0</v>
      </c>
      <c r="G39" s="376">
        <v>0</v>
      </c>
      <c r="H39" s="376">
        <v>0</v>
      </c>
      <c r="I39" s="376">
        <v>0</v>
      </c>
      <c r="J39" s="376">
        <v>0</v>
      </c>
      <c r="K39" s="376">
        <v>0</v>
      </c>
      <c r="L39" s="376">
        <v>0</v>
      </c>
      <c r="M39" s="376">
        <v>0</v>
      </c>
      <c r="N39" s="376">
        <v>0</v>
      </c>
      <c r="O39" s="267">
        <f t="shared" si="8"/>
        <v>0</v>
      </c>
    </row>
    <row r="40" spans="1:15" s="143" customFormat="1" x14ac:dyDescent="0.2">
      <c r="A40" s="201"/>
      <c r="B40" s="207" t="s">
        <v>219</v>
      </c>
      <c r="C40" s="270">
        <f>SUM(C37:C39)</f>
        <v>0</v>
      </c>
      <c r="D40" s="270">
        <f t="shared" ref="D40:N40" si="9">SUM(D37:D39)</f>
        <v>0</v>
      </c>
      <c r="E40" s="270">
        <f t="shared" si="9"/>
        <v>0</v>
      </c>
      <c r="F40" s="270">
        <f t="shared" si="9"/>
        <v>11500</v>
      </c>
      <c r="G40" s="270">
        <f t="shared" si="9"/>
        <v>18976.599999999999</v>
      </c>
      <c r="H40" s="270">
        <f t="shared" si="9"/>
        <v>-8250</v>
      </c>
      <c r="I40" s="270">
        <f t="shared" si="9"/>
        <v>0</v>
      </c>
      <c r="J40" s="270">
        <f t="shared" si="9"/>
        <v>0</v>
      </c>
      <c r="K40" s="270">
        <f t="shared" si="9"/>
        <v>0</v>
      </c>
      <c r="L40" s="270">
        <f t="shared" si="9"/>
        <v>0</v>
      </c>
      <c r="M40" s="270">
        <f t="shared" si="9"/>
        <v>0</v>
      </c>
      <c r="N40" s="270">
        <f t="shared" si="9"/>
        <v>0</v>
      </c>
      <c r="O40" s="270">
        <f t="shared" si="8"/>
        <v>22226.6</v>
      </c>
    </row>
    <row r="41" spans="1:15" s="143" customFormat="1" x14ac:dyDescent="0.2">
      <c r="A41" s="201"/>
      <c r="B41" s="264"/>
      <c r="C41" s="376"/>
      <c r="D41" s="376"/>
      <c r="E41" s="376"/>
      <c r="F41" s="376"/>
      <c r="G41" s="376"/>
      <c r="H41" s="376"/>
      <c r="I41" s="376"/>
      <c r="J41" s="376"/>
      <c r="K41" s="376"/>
      <c r="L41" s="376"/>
      <c r="M41" s="376"/>
      <c r="N41" s="376"/>
      <c r="O41" s="376"/>
    </row>
    <row r="42" spans="1:15" s="143" customFormat="1" x14ac:dyDescent="0.2">
      <c r="A42" s="201"/>
      <c r="B42" s="261" t="s">
        <v>220</v>
      </c>
      <c r="C42" s="262"/>
      <c r="D42" s="262"/>
      <c r="E42" s="262"/>
      <c r="F42" s="262"/>
      <c r="G42" s="262"/>
      <c r="H42" s="262"/>
      <c r="I42" s="262"/>
      <c r="J42" s="262"/>
      <c r="K42" s="262"/>
      <c r="L42" s="262"/>
      <c r="M42" s="262"/>
      <c r="N42" s="262"/>
      <c r="O42" s="262"/>
    </row>
    <row r="43" spans="1:15" s="143" customFormat="1" x14ac:dyDescent="0.2">
      <c r="A43" s="201"/>
      <c r="B43" s="264" t="s">
        <v>221</v>
      </c>
      <c r="C43" s="268">
        <v>0</v>
      </c>
      <c r="D43" s="268">
        <v>0</v>
      </c>
      <c r="E43" s="268">
        <v>0</v>
      </c>
      <c r="F43" s="268">
        <v>88.74</v>
      </c>
      <c r="G43" s="268">
        <v>44150.9</v>
      </c>
      <c r="H43" s="268">
        <v>-88.74</v>
      </c>
      <c r="I43" s="268">
        <v>0</v>
      </c>
      <c r="J43" s="268">
        <v>0</v>
      </c>
      <c r="K43" s="268">
        <v>0</v>
      </c>
      <c r="L43" s="268">
        <v>0</v>
      </c>
      <c r="M43" s="268">
        <v>0</v>
      </c>
      <c r="N43" s="268">
        <v>0</v>
      </c>
      <c r="O43" s="267">
        <f t="shared" ref="O43:O44" si="10">SUM(C43:N43)</f>
        <v>44150.9</v>
      </c>
    </row>
    <row r="44" spans="1:15" s="143" customFormat="1" x14ac:dyDescent="0.2">
      <c r="A44" s="201"/>
      <c r="B44" s="207" t="s">
        <v>222</v>
      </c>
      <c r="C44" s="270">
        <f>SUM(C43)</f>
        <v>0</v>
      </c>
      <c r="D44" s="270">
        <f t="shared" ref="D44:N44" si="11">SUM(D43)</f>
        <v>0</v>
      </c>
      <c r="E44" s="270">
        <f t="shared" si="11"/>
        <v>0</v>
      </c>
      <c r="F44" s="270">
        <f t="shared" si="11"/>
        <v>88.74</v>
      </c>
      <c r="G44" s="270">
        <f t="shared" si="11"/>
        <v>44150.9</v>
      </c>
      <c r="H44" s="270">
        <f t="shared" si="11"/>
        <v>-88.74</v>
      </c>
      <c r="I44" s="270">
        <f t="shared" si="11"/>
        <v>0</v>
      </c>
      <c r="J44" s="270">
        <f t="shared" si="11"/>
        <v>0</v>
      </c>
      <c r="K44" s="270">
        <f t="shared" si="11"/>
        <v>0</v>
      </c>
      <c r="L44" s="270">
        <f t="shared" si="11"/>
        <v>0</v>
      </c>
      <c r="M44" s="270">
        <f t="shared" si="11"/>
        <v>0</v>
      </c>
      <c r="N44" s="270">
        <f t="shared" si="11"/>
        <v>0</v>
      </c>
      <c r="O44" s="270">
        <f t="shared" si="10"/>
        <v>44150.9</v>
      </c>
    </row>
    <row r="45" spans="1:15" s="143" customFormat="1" x14ac:dyDescent="0.2">
      <c r="A45" s="201"/>
      <c r="B45" s="264"/>
      <c r="C45" s="376"/>
      <c r="D45" s="376"/>
      <c r="E45" s="376"/>
      <c r="F45" s="376"/>
      <c r="G45" s="376"/>
      <c r="H45" s="376"/>
      <c r="I45" s="376"/>
      <c r="J45" s="376"/>
      <c r="K45" s="376"/>
      <c r="L45" s="376"/>
      <c r="M45" s="376"/>
      <c r="N45" s="376"/>
      <c r="O45" s="376"/>
    </row>
    <row r="46" spans="1:15" s="143" customFormat="1" x14ac:dyDescent="0.2">
      <c r="A46" s="201"/>
      <c r="B46" s="261" t="s">
        <v>223</v>
      </c>
      <c r="C46" s="262"/>
      <c r="D46" s="262"/>
      <c r="E46" s="262"/>
      <c r="F46" s="262"/>
      <c r="G46" s="262"/>
      <c r="H46" s="262"/>
      <c r="I46" s="262"/>
      <c r="J46" s="262"/>
      <c r="K46" s="262"/>
      <c r="L46" s="262"/>
      <c r="M46" s="262"/>
      <c r="N46" s="262"/>
      <c r="O46" s="262"/>
    </row>
    <row r="47" spans="1:15" s="143" customFormat="1" x14ac:dyDescent="0.2">
      <c r="A47" s="201"/>
      <c r="B47" s="264" t="s">
        <v>224</v>
      </c>
      <c r="C47" s="268">
        <v>0</v>
      </c>
      <c r="D47" s="268">
        <v>121416.09</v>
      </c>
      <c r="E47" s="268">
        <v>151258.73000000001</v>
      </c>
      <c r="F47" s="268">
        <v>109854.36</v>
      </c>
      <c r="G47" s="268">
        <v>6232.52</v>
      </c>
      <c r="H47" s="268">
        <v>118552.9</v>
      </c>
      <c r="I47" s="268">
        <v>0</v>
      </c>
      <c r="J47" s="268">
        <v>0</v>
      </c>
      <c r="K47" s="268">
        <v>0</v>
      </c>
      <c r="L47" s="268">
        <v>0</v>
      </c>
      <c r="M47" s="268">
        <v>0</v>
      </c>
      <c r="N47" s="268">
        <v>0</v>
      </c>
      <c r="O47" s="267">
        <f t="shared" ref="O47:O48" si="12">SUM(C47:N47)</f>
        <v>507314.6</v>
      </c>
    </row>
    <row r="48" spans="1:15" s="143" customFormat="1" x14ac:dyDescent="0.2">
      <c r="A48" s="201"/>
      <c r="B48" s="207" t="s">
        <v>225</v>
      </c>
      <c r="C48" s="270">
        <f>SUM(C47)</f>
        <v>0</v>
      </c>
      <c r="D48" s="270">
        <f t="shared" ref="D48:N48" si="13">SUM(D47)</f>
        <v>121416.09</v>
      </c>
      <c r="E48" s="270">
        <f t="shared" si="13"/>
        <v>151258.73000000001</v>
      </c>
      <c r="F48" s="270">
        <f t="shared" si="13"/>
        <v>109854.36</v>
      </c>
      <c r="G48" s="270">
        <f t="shared" si="13"/>
        <v>6232.52</v>
      </c>
      <c r="H48" s="270">
        <f t="shared" si="13"/>
        <v>118552.9</v>
      </c>
      <c r="I48" s="270">
        <f t="shared" si="13"/>
        <v>0</v>
      </c>
      <c r="J48" s="270">
        <f t="shared" si="13"/>
        <v>0</v>
      </c>
      <c r="K48" s="270">
        <f t="shared" si="13"/>
        <v>0</v>
      </c>
      <c r="L48" s="270">
        <f t="shared" si="13"/>
        <v>0</v>
      </c>
      <c r="M48" s="270">
        <f t="shared" si="13"/>
        <v>0</v>
      </c>
      <c r="N48" s="270">
        <f t="shared" si="13"/>
        <v>0</v>
      </c>
      <c r="O48" s="270">
        <f t="shared" si="12"/>
        <v>507314.6</v>
      </c>
    </row>
    <row r="49" spans="1:15" s="143" customFormat="1" x14ac:dyDescent="0.2">
      <c r="A49" s="201"/>
      <c r="B49" s="264"/>
      <c r="C49" s="268"/>
      <c r="D49" s="268"/>
      <c r="E49" s="268"/>
      <c r="F49" s="268"/>
      <c r="G49" s="268"/>
      <c r="H49" s="268"/>
      <c r="I49" s="268"/>
      <c r="J49" s="268"/>
      <c r="K49" s="268"/>
      <c r="L49" s="268"/>
      <c r="M49" s="268"/>
      <c r="N49" s="268"/>
      <c r="O49" s="376"/>
    </row>
    <row r="50" spans="1:15" s="143" customFormat="1" x14ac:dyDescent="0.2">
      <c r="A50" s="201"/>
      <c r="B50" s="261" t="s">
        <v>226</v>
      </c>
      <c r="C50" s="262"/>
      <c r="D50" s="262"/>
      <c r="E50" s="262"/>
      <c r="F50" s="262"/>
      <c r="G50" s="262"/>
      <c r="H50" s="262"/>
      <c r="I50" s="262"/>
      <c r="J50" s="262"/>
      <c r="K50" s="262"/>
      <c r="L50" s="262"/>
      <c r="M50" s="262"/>
      <c r="N50" s="262"/>
      <c r="O50" s="262"/>
    </row>
    <row r="51" spans="1:15" s="143" customFormat="1" x14ac:dyDescent="0.2">
      <c r="A51" s="201"/>
      <c r="B51" s="264" t="s">
        <v>227</v>
      </c>
      <c r="C51" s="268">
        <v>0</v>
      </c>
      <c r="D51" s="268">
        <v>0</v>
      </c>
      <c r="E51" s="268">
        <v>0</v>
      </c>
      <c r="F51" s="268">
        <v>0</v>
      </c>
      <c r="G51" s="268">
        <v>0</v>
      </c>
      <c r="H51" s="268">
        <v>0</v>
      </c>
      <c r="I51" s="268">
        <v>0</v>
      </c>
      <c r="J51" s="268">
        <v>0</v>
      </c>
      <c r="K51" s="268">
        <v>0</v>
      </c>
      <c r="L51" s="268">
        <v>0</v>
      </c>
      <c r="M51" s="268">
        <v>0</v>
      </c>
      <c r="N51" s="268">
        <v>0</v>
      </c>
      <c r="O51" s="267">
        <f t="shared" ref="O51:O54" si="14">SUM(C51:N51)</f>
        <v>0</v>
      </c>
    </row>
    <row r="52" spans="1:15" s="143" customFormat="1" x14ac:dyDescent="0.2">
      <c r="A52" s="201"/>
      <c r="B52" s="264" t="s">
        <v>228</v>
      </c>
      <c r="C52" s="268">
        <v>0</v>
      </c>
      <c r="D52" s="268">
        <v>0</v>
      </c>
      <c r="E52" s="268">
        <v>0</v>
      </c>
      <c r="F52" s="268">
        <v>0</v>
      </c>
      <c r="G52" s="268">
        <v>0</v>
      </c>
      <c r="H52" s="268">
        <v>0</v>
      </c>
      <c r="I52" s="268">
        <v>0</v>
      </c>
      <c r="J52" s="268">
        <v>0</v>
      </c>
      <c r="K52" s="268">
        <v>0</v>
      </c>
      <c r="L52" s="268">
        <v>0</v>
      </c>
      <c r="M52" s="268">
        <v>0</v>
      </c>
      <c r="N52" s="268">
        <v>0</v>
      </c>
      <c r="O52" s="267">
        <f t="shared" si="14"/>
        <v>0</v>
      </c>
    </row>
    <row r="53" spans="1:15" s="143" customFormat="1" x14ac:dyDescent="0.2">
      <c r="A53" s="201"/>
      <c r="B53" s="264" t="s">
        <v>229</v>
      </c>
      <c r="C53" s="268">
        <v>0</v>
      </c>
      <c r="D53" s="268">
        <v>56687.58</v>
      </c>
      <c r="E53" s="268">
        <v>14041.89</v>
      </c>
      <c r="F53" s="268">
        <v>3941</v>
      </c>
      <c r="G53" s="268">
        <v>6632.89</v>
      </c>
      <c r="H53" s="268">
        <v>1462.6</v>
      </c>
      <c r="I53" s="268">
        <v>0</v>
      </c>
      <c r="J53" s="268">
        <v>0</v>
      </c>
      <c r="K53" s="268">
        <v>0</v>
      </c>
      <c r="L53" s="268">
        <v>0</v>
      </c>
      <c r="M53" s="268">
        <v>0</v>
      </c>
      <c r="N53" s="268">
        <v>0</v>
      </c>
      <c r="O53" s="267">
        <f t="shared" si="14"/>
        <v>82765.960000000006</v>
      </c>
    </row>
    <row r="54" spans="1:15" s="143" customFormat="1" x14ac:dyDescent="0.2">
      <c r="A54" s="201"/>
      <c r="B54" s="207" t="s">
        <v>230</v>
      </c>
      <c r="C54" s="270">
        <f>SUM(C51:C53)</f>
        <v>0</v>
      </c>
      <c r="D54" s="270">
        <f>SUM(D51:D53)</f>
        <v>56687.58</v>
      </c>
      <c r="E54" s="270">
        <f>SUM(E51:E53)</f>
        <v>14041.89</v>
      </c>
      <c r="F54" s="270">
        <f>SUM(F51:F53)</f>
        <v>3941</v>
      </c>
      <c r="G54" s="270">
        <f>SUM(G51:G53)</f>
        <v>6632.89</v>
      </c>
      <c r="H54" s="270">
        <f t="shared" ref="H54:N54" si="15">SUM(H51:H53)</f>
        <v>1462.6</v>
      </c>
      <c r="I54" s="270">
        <f t="shared" si="15"/>
        <v>0</v>
      </c>
      <c r="J54" s="270">
        <f t="shared" si="15"/>
        <v>0</v>
      </c>
      <c r="K54" s="270">
        <f t="shared" si="15"/>
        <v>0</v>
      </c>
      <c r="L54" s="270">
        <f t="shared" si="15"/>
        <v>0</v>
      </c>
      <c r="M54" s="270">
        <f t="shared" si="15"/>
        <v>0</v>
      </c>
      <c r="N54" s="270">
        <f t="shared" si="15"/>
        <v>0</v>
      </c>
      <c r="O54" s="270">
        <f t="shared" si="14"/>
        <v>82765.960000000006</v>
      </c>
    </row>
    <row r="55" spans="1:15" s="143" customFormat="1" x14ac:dyDescent="0.2">
      <c r="A55" s="201"/>
      <c r="B55" s="264"/>
      <c r="C55" s="268"/>
      <c r="D55" s="268"/>
      <c r="E55" s="268"/>
      <c r="F55" s="268"/>
      <c r="G55" s="268"/>
      <c r="H55" s="268"/>
      <c r="I55" s="268"/>
      <c r="J55" s="268"/>
      <c r="K55" s="268"/>
      <c r="L55" s="268"/>
      <c r="M55" s="268"/>
      <c r="N55" s="268"/>
      <c r="O55" s="376"/>
    </row>
    <row r="56" spans="1:15" s="143" customFormat="1" x14ac:dyDescent="0.2">
      <c r="A56" s="201"/>
      <c r="B56" s="261" t="s">
        <v>231</v>
      </c>
      <c r="C56" s="262"/>
      <c r="D56" s="262"/>
      <c r="E56" s="262"/>
      <c r="F56" s="262"/>
      <c r="G56" s="262"/>
      <c r="H56" s="262"/>
      <c r="I56" s="262"/>
      <c r="J56" s="262"/>
      <c r="K56" s="262"/>
      <c r="L56" s="262"/>
      <c r="M56" s="262"/>
      <c r="N56" s="262"/>
      <c r="O56" s="262"/>
    </row>
    <row r="57" spans="1:15" s="143" customFormat="1" x14ac:dyDescent="0.2">
      <c r="A57" s="201"/>
      <c r="B57" s="264" t="s">
        <v>232</v>
      </c>
      <c r="C57" s="376">
        <v>0</v>
      </c>
      <c r="D57" s="376">
        <v>0</v>
      </c>
      <c r="E57" s="376">
        <v>0</v>
      </c>
      <c r="F57" s="376">
        <v>0</v>
      </c>
      <c r="G57" s="376">
        <v>0</v>
      </c>
      <c r="H57" s="376">
        <v>0</v>
      </c>
      <c r="I57" s="376">
        <v>0</v>
      </c>
      <c r="J57" s="376">
        <v>0</v>
      </c>
      <c r="K57" s="376">
        <v>0</v>
      </c>
      <c r="L57" s="376">
        <v>0</v>
      </c>
      <c r="M57" s="376">
        <v>0</v>
      </c>
      <c r="N57" s="376">
        <v>0</v>
      </c>
      <c r="O57" s="267">
        <f t="shared" ref="O57:O64" si="16">SUM(C57:N57)</f>
        <v>0</v>
      </c>
    </row>
    <row r="58" spans="1:15" s="143" customFormat="1" x14ac:dyDescent="0.2">
      <c r="A58" s="201"/>
      <c r="B58" s="264" t="s">
        <v>233</v>
      </c>
      <c r="C58" s="376">
        <v>0</v>
      </c>
      <c r="D58" s="376">
        <v>0</v>
      </c>
      <c r="E58" s="376">
        <v>0</v>
      </c>
      <c r="F58" s="376">
        <v>0</v>
      </c>
      <c r="G58" s="376">
        <v>0</v>
      </c>
      <c r="H58" s="376">
        <v>0</v>
      </c>
      <c r="I58" s="376">
        <v>0</v>
      </c>
      <c r="J58" s="376">
        <v>0</v>
      </c>
      <c r="K58" s="376">
        <v>0</v>
      </c>
      <c r="L58" s="376">
        <v>0</v>
      </c>
      <c r="M58" s="376">
        <v>0</v>
      </c>
      <c r="N58" s="376">
        <v>0</v>
      </c>
      <c r="O58" s="267">
        <f t="shared" si="16"/>
        <v>0</v>
      </c>
    </row>
    <row r="59" spans="1:15" s="143" customFormat="1" x14ac:dyDescent="0.2">
      <c r="A59" s="201"/>
      <c r="B59" s="264" t="s">
        <v>234</v>
      </c>
      <c r="C59" s="376">
        <v>0</v>
      </c>
      <c r="D59" s="376">
        <v>0</v>
      </c>
      <c r="E59" s="376">
        <v>4188</v>
      </c>
      <c r="F59" s="376">
        <v>-3267.65</v>
      </c>
      <c r="G59" s="376">
        <v>5700</v>
      </c>
      <c r="H59" s="376">
        <v>0</v>
      </c>
      <c r="I59" s="376">
        <v>0</v>
      </c>
      <c r="J59" s="376">
        <v>0</v>
      </c>
      <c r="K59" s="376">
        <v>0</v>
      </c>
      <c r="L59" s="376">
        <v>0</v>
      </c>
      <c r="M59" s="376">
        <v>0</v>
      </c>
      <c r="N59" s="376">
        <v>0</v>
      </c>
      <c r="O59" s="267">
        <f t="shared" si="16"/>
        <v>6620.35</v>
      </c>
    </row>
    <row r="60" spans="1:15" s="143" customFormat="1" x14ac:dyDescent="0.2">
      <c r="A60" s="201"/>
      <c r="B60" s="264" t="s">
        <v>235</v>
      </c>
      <c r="C60" s="376">
        <v>0</v>
      </c>
      <c r="D60" s="376">
        <v>0</v>
      </c>
      <c r="E60" s="376">
        <v>0</v>
      </c>
      <c r="F60" s="376">
        <v>0</v>
      </c>
      <c r="G60" s="376">
        <v>0</v>
      </c>
      <c r="H60" s="376">
        <v>0</v>
      </c>
      <c r="I60" s="376">
        <v>0</v>
      </c>
      <c r="J60" s="376">
        <v>0</v>
      </c>
      <c r="K60" s="376">
        <v>0</v>
      </c>
      <c r="L60" s="376">
        <v>0</v>
      </c>
      <c r="M60" s="376">
        <v>0</v>
      </c>
      <c r="N60" s="376">
        <v>0</v>
      </c>
      <c r="O60" s="267">
        <f t="shared" si="16"/>
        <v>0</v>
      </c>
    </row>
    <row r="61" spans="1:15" s="143" customFormat="1" x14ac:dyDescent="0.2">
      <c r="A61" s="201"/>
      <c r="B61" s="264" t="s">
        <v>236</v>
      </c>
      <c r="C61" s="376">
        <v>0</v>
      </c>
      <c r="D61" s="376">
        <v>5961.34</v>
      </c>
      <c r="E61" s="376">
        <v>0</v>
      </c>
      <c r="F61" s="143">
        <v>0</v>
      </c>
      <c r="G61" s="376">
        <v>1492.63</v>
      </c>
      <c r="H61" s="376">
        <v>-10.1</v>
      </c>
      <c r="I61" s="376">
        <v>0</v>
      </c>
      <c r="J61" s="376">
        <v>0</v>
      </c>
      <c r="K61" s="376">
        <v>0</v>
      </c>
      <c r="L61" s="376">
        <v>0</v>
      </c>
      <c r="M61" s="376">
        <v>0</v>
      </c>
      <c r="N61" s="376">
        <v>0</v>
      </c>
      <c r="O61" s="267">
        <f t="shared" si="16"/>
        <v>7443.87</v>
      </c>
    </row>
    <row r="62" spans="1:15" s="143" customFormat="1" x14ac:dyDescent="0.2">
      <c r="A62" s="201"/>
      <c r="B62" s="264" t="s">
        <v>163</v>
      </c>
      <c r="C62" s="376">
        <v>0</v>
      </c>
      <c r="D62" s="376">
        <v>22241.5</v>
      </c>
      <c r="E62" s="376">
        <v>2827.5</v>
      </c>
      <c r="F62" s="376">
        <v>21909</v>
      </c>
      <c r="G62" s="376">
        <v>0</v>
      </c>
      <c r="H62" s="376">
        <v>0</v>
      </c>
      <c r="I62" s="376">
        <v>0</v>
      </c>
      <c r="J62" s="376">
        <v>0</v>
      </c>
      <c r="K62" s="376">
        <v>0</v>
      </c>
      <c r="L62" s="376">
        <v>0</v>
      </c>
      <c r="M62" s="376">
        <v>0</v>
      </c>
      <c r="N62" s="376">
        <v>0</v>
      </c>
      <c r="O62" s="267">
        <f t="shared" si="16"/>
        <v>46978</v>
      </c>
    </row>
    <row r="63" spans="1:15" s="143" customFormat="1" x14ac:dyDescent="0.2">
      <c r="A63" s="201"/>
      <c r="B63" s="264" t="s">
        <v>237</v>
      </c>
      <c r="C63" s="376">
        <v>0</v>
      </c>
      <c r="D63" s="376">
        <v>0</v>
      </c>
      <c r="E63" s="376">
        <v>0</v>
      </c>
      <c r="F63" s="376">
        <v>0</v>
      </c>
      <c r="G63" s="376">
        <v>0</v>
      </c>
      <c r="H63" s="376">
        <v>0</v>
      </c>
      <c r="I63" s="376">
        <v>0</v>
      </c>
      <c r="J63" s="376">
        <v>0</v>
      </c>
      <c r="K63" s="376">
        <v>0</v>
      </c>
      <c r="L63" s="376">
        <v>0</v>
      </c>
      <c r="M63" s="376">
        <v>0</v>
      </c>
      <c r="N63" s="376">
        <v>0</v>
      </c>
      <c r="O63" s="267">
        <f t="shared" si="16"/>
        <v>0</v>
      </c>
    </row>
    <row r="64" spans="1:15" s="143" customFormat="1" x14ac:dyDescent="0.2">
      <c r="A64" s="201"/>
      <c r="B64" s="207" t="s">
        <v>238</v>
      </c>
      <c r="C64" s="270">
        <f>SUM(C57:C63)</f>
        <v>0</v>
      </c>
      <c r="D64" s="270">
        <f t="shared" ref="D64:N64" si="17">SUM(D57:D63)</f>
        <v>28202.84</v>
      </c>
      <c r="E64" s="270">
        <f t="shared" si="17"/>
        <v>7015.5</v>
      </c>
      <c r="F64" s="270">
        <f t="shared" si="17"/>
        <v>18641.349999999999</v>
      </c>
      <c r="G64" s="270">
        <f t="shared" si="17"/>
        <v>7192.63</v>
      </c>
      <c r="H64" s="270">
        <f t="shared" si="17"/>
        <v>-10.1</v>
      </c>
      <c r="I64" s="270">
        <f t="shared" si="17"/>
        <v>0</v>
      </c>
      <c r="J64" s="270">
        <f t="shared" si="17"/>
        <v>0</v>
      </c>
      <c r="K64" s="270">
        <f t="shared" si="17"/>
        <v>0</v>
      </c>
      <c r="L64" s="270">
        <f t="shared" si="17"/>
        <v>0</v>
      </c>
      <c r="M64" s="270">
        <f t="shared" si="17"/>
        <v>0</v>
      </c>
      <c r="N64" s="270">
        <f t="shared" si="17"/>
        <v>0</v>
      </c>
      <c r="O64" s="270">
        <f t="shared" si="16"/>
        <v>61042.219999999994</v>
      </c>
    </row>
    <row r="65" spans="1:15" s="143" customFormat="1" x14ac:dyDescent="0.2">
      <c r="A65" s="201"/>
      <c r="B65" s="89"/>
      <c r="C65" s="376"/>
      <c r="D65" s="376"/>
      <c r="E65" s="376"/>
      <c r="F65" s="376"/>
      <c r="G65" s="376"/>
      <c r="H65" s="376"/>
      <c r="I65" s="376"/>
      <c r="J65" s="376"/>
      <c r="K65" s="376"/>
      <c r="L65" s="376"/>
      <c r="M65" s="376"/>
      <c r="N65" s="376"/>
      <c r="O65" s="376"/>
    </row>
    <row r="66" spans="1:15" s="143" customFormat="1" x14ac:dyDescent="0.2">
      <c r="A66" s="201"/>
      <c r="B66" s="261" t="s">
        <v>239</v>
      </c>
      <c r="C66" s="262"/>
      <c r="D66" s="262"/>
      <c r="E66" s="262"/>
      <c r="F66" s="262"/>
      <c r="G66" s="262"/>
      <c r="H66" s="262"/>
      <c r="I66" s="262"/>
      <c r="J66" s="262"/>
      <c r="K66" s="262"/>
      <c r="L66" s="262"/>
      <c r="M66" s="262"/>
      <c r="N66" s="262"/>
      <c r="O66" s="262"/>
    </row>
    <row r="67" spans="1:15" x14ac:dyDescent="0.2">
      <c r="B67" s="264" t="s">
        <v>240</v>
      </c>
      <c r="C67" s="268">
        <v>0</v>
      </c>
      <c r="D67" s="268">
        <v>0</v>
      </c>
      <c r="E67" s="268">
        <v>0</v>
      </c>
      <c r="F67" s="268">
        <v>9728.83</v>
      </c>
      <c r="G67" s="268">
        <v>18589.52</v>
      </c>
      <c r="H67" s="268">
        <v>242.47</v>
      </c>
      <c r="I67" s="268">
        <v>0</v>
      </c>
      <c r="J67" s="268">
        <v>0</v>
      </c>
      <c r="K67" s="268">
        <v>0</v>
      </c>
      <c r="L67" s="268">
        <v>0</v>
      </c>
      <c r="M67" s="268">
        <v>0</v>
      </c>
      <c r="N67" s="268">
        <v>0</v>
      </c>
      <c r="O67" s="267">
        <f t="shared" ref="O67:O75" si="18">SUM(C67:N67)</f>
        <v>28560.82</v>
      </c>
    </row>
    <row r="68" spans="1:15" x14ac:dyDescent="0.2">
      <c r="B68" s="264" t="s">
        <v>241</v>
      </c>
      <c r="C68" s="268">
        <v>0</v>
      </c>
      <c r="D68" s="268">
        <v>0</v>
      </c>
      <c r="E68" s="268">
        <v>0</v>
      </c>
      <c r="F68" s="268">
        <v>10251</v>
      </c>
      <c r="G68" s="268">
        <v>0</v>
      </c>
      <c r="H68" s="268">
        <v>0</v>
      </c>
      <c r="I68" s="268">
        <v>0</v>
      </c>
      <c r="J68" s="268">
        <v>0</v>
      </c>
      <c r="K68" s="268">
        <v>0</v>
      </c>
      <c r="L68" s="268">
        <v>0</v>
      </c>
      <c r="M68" s="268">
        <v>0</v>
      </c>
      <c r="N68" s="268">
        <v>0</v>
      </c>
      <c r="O68" s="267">
        <f t="shared" si="18"/>
        <v>10251</v>
      </c>
    </row>
    <row r="69" spans="1:15" x14ac:dyDescent="0.2">
      <c r="B69" s="264" t="s">
        <v>242</v>
      </c>
      <c r="C69" s="268">
        <v>0</v>
      </c>
      <c r="D69" s="268">
        <v>0</v>
      </c>
      <c r="E69" s="268">
        <v>0</v>
      </c>
      <c r="F69" s="268">
        <v>0</v>
      </c>
      <c r="G69" s="268">
        <v>0</v>
      </c>
      <c r="H69" s="268">
        <v>0</v>
      </c>
      <c r="I69" s="268">
        <v>0</v>
      </c>
      <c r="J69" s="268">
        <v>0</v>
      </c>
      <c r="K69" s="268">
        <v>0</v>
      </c>
      <c r="L69" s="268">
        <v>0</v>
      </c>
      <c r="M69" s="268">
        <v>0</v>
      </c>
      <c r="N69" s="268">
        <v>0</v>
      </c>
      <c r="O69" s="267">
        <f t="shared" si="18"/>
        <v>0</v>
      </c>
    </row>
    <row r="70" spans="1:15" x14ac:dyDescent="0.2">
      <c r="B70" s="264" t="s">
        <v>171</v>
      </c>
      <c r="C70" s="268">
        <v>0</v>
      </c>
      <c r="D70" s="268">
        <v>8725.84</v>
      </c>
      <c r="E70" s="268">
        <v>6425.59</v>
      </c>
      <c r="F70" s="268">
        <v>0</v>
      </c>
      <c r="G70" s="268">
        <v>0</v>
      </c>
      <c r="H70" s="268">
        <v>28944.79</v>
      </c>
      <c r="I70" s="268">
        <v>0</v>
      </c>
      <c r="J70" s="268">
        <v>0</v>
      </c>
      <c r="K70" s="268">
        <v>0</v>
      </c>
      <c r="L70" s="268">
        <v>0</v>
      </c>
      <c r="M70" s="268">
        <v>0</v>
      </c>
      <c r="N70" s="268">
        <v>0</v>
      </c>
      <c r="O70" s="267">
        <f t="shared" si="18"/>
        <v>44096.22</v>
      </c>
    </row>
    <row r="71" spans="1:15" x14ac:dyDescent="0.2">
      <c r="B71" s="264" t="s">
        <v>243</v>
      </c>
      <c r="C71" s="268">
        <v>0</v>
      </c>
      <c r="D71" s="268">
        <v>0</v>
      </c>
      <c r="E71" s="268">
        <v>0</v>
      </c>
      <c r="F71" s="268">
        <v>0</v>
      </c>
      <c r="G71" s="268">
        <v>0</v>
      </c>
      <c r="H71" s="268">
        <v>0</v>
      </c>
      <c r="I71" s="268">
        <v>0</v>
      </c>
      <c r="J71" s="268">
        <v>0</v>
      </c>
      <c r="K71" s="268">
        <v>0</v>
      </c>
      <c r="L71" s="268">
        <v>0</v>
      </c>
      <c r="M71" s="268">
        <v>0</v>
      </c>
      <c r="N71" s="268">
        <v>0</v>
      </c>
      <c r="O71" s="267">
        <f t="shared" si="18"/>
        <v>0</v>
      </c>
    </row>
    <row r="72" spans="1:15" x14ac:dyDescent="0.2">
      <c r="B72" s="264" t="s">
        <v>244</v>
      </c>
      <c r="C72" s="268">
        <v>0</v>
      </c>
      <c r="D72" s="268">
        <v>0</v>
      </c>
      <c r="E72" s="268">
        <v>0</v>
      </c>
      <c r="F72" s="268">
        <v>0</v>
      </c>
      <c r="G72" s="268">
        <v>0</v>
      </c>
      <c r="H72" s="268">
        <v>0</v>
      </c>
      <c r="I72" s="268">
        <v>0</v>
      </c>
      <c r="J72" s="268">
        <v>0</v>
      </c>
      <c r="K72" s="268">
        <v>0</v>
      </c>
      <c r="L72" s="268">
        <v>0</v>
      </c>
      <c r="M72" s="268">
        <v>0</v>
      </c>
      <c r="N72" s="268">
        <v>0</v>
      </c>
      <c r="O72" s="267">
        <f t="shared" si="18"/>
        <v>0</v>
      </c>
    </row>
    <row r="73" spans="1:15" x14ac:dyDescent="0.2">
      <c r="B73" s="264" t="s">
        <v>245</v>
      </c>
      <c r="C73" s="268">
        <v>0</v>
      </c>
      <c r="D73" s="268">
        <v>0</v>
      </c>
      <c r="E73" s="268">
        <v>0</v>
      </c>
      <c r="F73" s="268">
        <v>0</v>
      </c>
      <c r="G73" s="268">
        <v>0</v>
      </c>
      <c r="H73" s="268">
        <v>0</v>
      </c>
      <c r="I73" s="268">
        <v>0</v>
      </c>
      <c r="J73" s="268">
        <v>0</v>
      </c>
      <c r="K73" s="268">
        <v>0</v>
      </c>
      <c r="L73" s="268">
        <v>0</v>
      </c>
      <c r="M73" s="268">
        <v>0</v>
      </c>
      <c r="N73" s="268">
        <v>0</v>
      </c>
      <c r="O73" s="267">
        <f t="shared" si="18"/>
        <v>0</v>
      </c>
    </row>
    <row r="74" spans="1:15" x14ac:dyDescent="0.2">
      <c r="B74" s="264" t="s">
        <v>246</v>
      </c>
      <c r="C74" s="268">
        <v>0</v>
      </c>
      <c r="D74" s="268">
        <v>0</v>
      </c>
      <c r="E74" s="268">
        <v>0</v>
      </c>
      <c r="F74" s="268">
        <v>0</v>
      </c>
      <c r="G74" s="268">
        <v>0</v>
      </c>
      <c r="H74" s="268">
        <v>7530.52</v>
      </c>
      <c r="I74" s="268">
        <v>0</v>
      </c>
      <c r="J74" s="268">
        <v>0</v>
      </c>
      <c r="K74" s="268">
        <v>0</v>
      </c>
      <c r="L74" s="268">
        <v>0</v>
      </c>
      <c r="M74" s="268">
        <v>0</v>
      </c>
      <c r="N74" s="268">
        <v>0</v>
      </c>
      <c r="O74" s="267">
        <f t="shared" si="18"/>
        <v>7530.52</v>
      </c>
    </row>
    <row r="75" spans="1:15" s="143" customFormat="1" x14ac:dyDescent="0.2">
      <c r="A75" s="201"/>
      <c r="B75" s="207" t="s">
        <v>247</v>
      </c>
      <c r="C75" s="270">
        <f>SUM(C67:C74)</f>
        <v>0</v>
      </c>
      <c r="D75" s="270">
        <f t="shared" ref="D75:N75" si="19">SUM(D67:D74)</f>
        <v>8725.84</v>
      </c>
      <c r="E75" s="270">
        <f t="shared" si="19"/>
        <v>6425.59</v>
      </c>
      <c r="F75" s="270">
        <f t="shared" si="19"/>
        <v>19979.830000000002</v>
      </c>
      <c r="G75" s="270">
        <f t="shared" si="19"/>
        <v>18589.52</v>
      </c>
      <c r="H75" s="270">
        <f t="shared" si="19"/>
        <v>36717.78</v>
      </c>
      <c r="I75" s="270">
        <f t="shared" si="19"/>
        <v>0</v>
      </c>
      <c r="J75" s="270">
        <f t="shared" si="19"/>
        <v>0</v>
      </c>
      <c r="K75" s="270">
        <f t="shared" si="19"/>
        <v>0</v>
      </c>
      <c r="L75" s="270">
        <f t="shared" si="19"/>
        <v>0</v>
      </c>
      <c r="M75" s="270">
        <f t="shared" si="19"/>
        <v>0</v>
      </c>
      <c r="N75" s="270">
        <f t="shared" si="19"/>
        <v>0</v>
      </c>
      <c r="O75" s="270">
        <f t="shared" si="18"/>
        <v>90438.56</v>
      </c>
    </row>
    <row r="76" spans="1:15" s="143" customFormat="1" x14ac:dyDescent="0.2">
      <c r="A76" s="201"/>
      <c r="B76" s="89"/>
      <c r="C76" s="376"/>
      <c r="D76" s="376"/>
      <c r="E76" s="376"/>
      <c r="F76" s="376"/>
      <c r="G76" s="376"/>
      <c r="H76" s="376"/>
      <c r="I76" s="376"/>
      <c r="J76" s="376"/>
      <c r="K76" s="376"/>
      <c r="L76" s="376"/>
      <c r="M76" s="376"/>
      <c r="N76" s="376"/>
      <c r="O76" s="376"/>
    </row>
    <row r="77" spans="1:15" s="143" customFormat="1" x14ac:dyDescent="0.2">
      <c r="A77" s="201"/>
      <c r="B77" s="312" t="s">
        <v>248</v>
      </c>
      <c r="C77" s="262">
        <v>0</v>
      </c>
      <c r="D77" s="262">
        <v>0</v>
      </c>
      <c r="E77" s="262">
        <v>0</v>
      </c>
      <c r="F77" s="262">
        <v>0</v>
      </c>
      <c r="G77" s="262">
        <v>0</v>
      </c>
      <c r="H77" s="262">
        <v>0</v>
      </c>
      <c r="I77" s="262">
        <v>0</v>
      </c>
      <c r="J77" s="262">
        <v>0</v>
      </c>
      <c r="K77" s="262">
        <v>0</v>
      </c>
      <c r="L77" s="262">
        <v>0</v>
      </c>
      <c r="M77" s="262">
        <v>0</v>
      </c>
      <c r="N77" s="262">
        <v>0</v>
      </c>
      <c r="O77" s="262">
        <f>SUM(C77:N77)</f>
        <v>0</v>
      </c>
    </row>
    <row r="78" spans="1:15" s="143" customFormat="1" ht="13.5" thickBot="1" x14ac:dyDescent="0.25">
      <c r="A78" s="201"/>
      <c r="B78" s="283"/>
      <c r="C78" s="376"/>
      <c r="D78" s="376"/>
      <c r="E78" s="376"/>
      <c r="F78" s="376"/>
      <c r="G78" s="376"/>
      <c r="H78" s="376"/>
      <c r="I78" s="376"/>
      <c r="J78" s="376"/>
      <c r="K78" s="376"/>
      <c r="L78" s="376"/>
      <c r="M78" s="376"/>
      <c r="N78" s="376"/>
      <c r="O78" s="376"/>
    </row>
    <row r="79" spans="1:15" ht="15" customHeight="1" thickBot="1" x14ac:dyDescent="0.25">
      <c r="B79" s="288" t="s">
        <v>182</v>
      </c>
      <c r="C79" s="313">
        <f>SUM(C75,C64,C54,C48,C44,C40,C34,C25,C21,C13,C77)</f>
        <v>0</v>
      </c>
      <c r="D79" s="313">
        <f>SUM(D75,D64,D54,D48,D44,D40,D34,D25,D21,D13,D77)</f>
        <v>894714.52</v>
      </c>
      <c r="E79" s="313">
        <f t="shared" ref="E79:N79" si="20">SUM(E75,E64,E54,E48,E44,E40,E34,E25,E21,E13,E77)</f>
        <v>6061938.6000000006</v>
      </c>
      <c r="F79" s="313">
        <f t="shared" si="20"/>
        <v>501909.78</v>
      </c>
      <c r="G79" s="313">
        <f t="shared" si="20"/>
        <v>1121123.2</v>
      </c>
      <c r="H79" s="313">
        <f t="shared" si="20"/>
        <v>443196.39999999997</v>
      </c>
      <c r="I79" s="313">
        <f t="shared" si="20"/>
        <v>0</v>
      </c>
      <c r="J79" s="313">
        <f t="shared" si="20"/>
        <v>0</v>
      </c>
      <c r="K79" s="313">
        <f t="shared" si="20"/>
        <v>0</v>
      </c>
      <c r="L79" s="313">
        <f t="shared" si="20"/>
        <v>0</v>
      </c>
      <c r="M79" s="313">
        <f t="shared" si="20"/>
        <v>0</v>
      </c>
      <c r="N79" s="313">
        <f t="shared" si="20"/>
        <v>0</v>
      </c>
      <c r="O79" s="313">
        <f>SUM(C79:N79)</f>
        <v>9022882.5000000019</v>
      </c>
    </row>
    <row r="80" spans="1:15" ht="15" customHeight="1" x14ac:dyDescent="0.2">
      <c r="B80" s="292"/>
      <c r="C80" s="376"/>
      <c r="D80" s="314"/>
      <c r="E80" s="314"/>
      <c r="F80" s="314"/>
      <c r="G80" s="314"/>
      <c r="H80" s="314"/>
      <c r="I80" s="376"/>
      <c r="J80" s="376"/>
      <c r="K80" s="376"/>
      <c r="L80" s="376"/>
      <c r="M80" s="376"/>
      <c r="N80" s="376"/>
      <c r="O80" s="376"/>
    </row>
    <row r="81" spans="1:15" ht="26.25" customHeight="1" x14ac:dyDescent="0.2">
      <c r="B81" s="293" t="s">
        <v>303</v>
      </c>
      <c r="C81" s="544">
        <v>17093448.870000001</v>
      </c>
      <c r="D81" s="376"/>
      <c r="E81" s="376"/>
      <c r="F81" s="376"/>
      <c r="G81" s="376"/>
      <c r="H81" s="376"/>
      <c r="I81" s="376"/>
      <c r="J81" s="376"/>
      <c r="K81" s="376"/>
      <c r="L81" s="376"/>
      <c r="M81" s="376"/>
      <c r="N81" s="376"/>
      <c r="O81" s="376"/>
    </row>
    <row r="82" spans="1:15" ht="10.5" customHeight="1" x14ac:dyDescent="0.2">
      <c r="B82" s="294"/>
      <c r="C82" s="295"/>
      <c r="D82" s="295"/>
      <c r="E82" s="295"/>
      <c r="F82" s="295"/>
      <c r="G82" s="295"/>
      <c r="H82" s="295"/>
      <c r="I82" s="295"/>
      <c r="J82" s="295"/>
      <c r="K82" s="295"/>
      <c r="L82" s="295"/>
      <c r="M82" s="296"/>
      <c r="N82" s="295"/>
      <c r="O82" s="295"/>
    </row>
    <row r="83" spans="1:15" s="143" customFormat="1" x14ac:dyDescent="0.2">
      <c r="A83" s="201"/>
      <c r="B83" s="297" t="s">
        <v>40</v>
      </c>
    </row>
    <row r="84" spans="1:15" s="143" customFormat="1" x14ac:dyDescent="0.2">
      <c r="A84" s="201"/>
      <c r="B84" s="143" t="s">
        <v>345</v>
      </c>
      <c r="O84" s="376"/>
    </row>
    <row r="85" spans="1:15" s="143" customFormat="1" x14ac:dyDescent="0.2">
      <c r="A85" s="201"/>
      <c r="B85" s="143" t="s">
        <v>185</v>
      </c>
      <c r="O85" s="376"/>
    </row>
    <row r="86" spans="1:15" s="143" customFormat="1" x14ac:dyDescent="0.2">
      <c r="A86" s="201"/>
      <c r="B86" s="315" t="s">
        <v>249</v>
      </c>
      <c r="O86" s="376"/>
    </row>
    <row r="87" spans="1:15" s="143" customFormat="1" x14ac:dyDescent="0.2">
      <c r="A87" s="201"/>
      <c r="B87" s="299"/>
      <c r="O87" s="143" t="s">
        <v>72</v>
      </c>
    </row>
    <row r="88" spans="1:15" s="143" customFormat="1" x14ac:dyDescent="0.2">
      <c r="A88" s="201"/>
      <c r="E88" s="298"/>
    </row>
    <row r="89" spans="1:15" s="143" customFormat="1" x14ac:dyDescent="0.2">
      <c r="A89" s="201"/>
      <c r="B89" s="299"/>
      <c r="N89" s="376"/>
    </row>
    <row r="90" spans="1:15" s="143" customFormat="1" x14ac:dyDescent="0.2">
      <c r="A90" s="201"/>
      <c r="B90" s="299"/>
      <c r="E90" s="268"/>
      <c r="F90" s="300"/>
      <c r="G90" s="376"/>
    </row>
    <row r="91" spans="1:15" s="143" customFormat="1" x14ac:dyDescent="0.2">
      <c r="A91" s="201"/>
      <c r="E91" s="268"/>
      <c r="F91" s="300"/>
      <c r="G91" s="376"/>
    </row>
    <row r="92" spans="1:15" s="143" customFormat="1" x14ac:dyDescent="0.2">
      <c r="A92" s="201"/>
      <c r="B92" s="316"/>
      <c r="E92" s="268"/>
      <c r="F92" s="300"/>
      <c r="G92" s="376"/>
    </row>
    <row r="93" spans="1:15" s="143" customFormat="1" x14ac:dyDescent="0.2">
      <c r="A93" s="201"/>
      <c r="E93" s="268"/>
      <c r="F93" s="300"/>
      <c r="G93" s="376"/>
    </row>
    <row r="94" spans="1:15" s="143" customFormat="1" x14ac:dyDescent="0.2">
      <c r="A94" s="201"/>
      <c r="F94" s="300"/>
    </row>
    <row r="95" spans="1:15" s="143" customFormat="1" x14ac:dyDescent="0.2">
      <c r="A95" s="201"/>
      <c r="E95" s="376"/>
      <c r="F95" s="300"/>
      <c r="G95" s="376"/>
    </row>
    <row r="96" spans="1:15" s="143" customFormat="1" x14ac:dyDescent="0.2">
      <c r="A96" s="201"/>
      <c r="E96" s="376"/>
      <c r="F96" s="300"/>
      <c r="G96" s="376"/>
    </row>
    <row r="97" spans="5:7" x14ac:dyDescent="0.2">
      <c r="E97" s="252"/>
      <c r="F97" s="301"/>
      <c r="G97" s="252"/>
    </row>
    <row r="98" spans="5:7" x14ac:dyDescent="0.2">
      <c r="E98" s="252"/>
      <c r="F98" s="301"/>
      <c r="G98" s="252"/>
    </row>
    <row r="99" spans="5:7" x14ac:dyDescent="0.2">
      <c r="E99" s="252"/>
      <c r="F99" s="301"/>
      <c r="G99" s="252"/>
    </row>
    <row r="100" spans="5:7" x14ac:dyDescent="0.2">
      <c r="F100" s="302"/>
      <c r="G100" s="252"/>
    </row>
  </sheetData>
  <customSheetViews>
    <customSheetView guid="{E8B3D8CC-BCDF-4785-836B-2A5CFEB31B52}" scale="80" showPageBreaks="1" showGridLines="0" fitToPage="1" printArea="1">
      <pageMargins left="0.17" right="0.17" top="0.61" bottom="0.33" header="0.17" footer="0.17"/>
      <printOptions horizontalCentered="1"/>
      <pageSetup paperSize="3" scale="57" orientation="landscape" r:id="rId1"/>
      <headerFooter alignWithMargins="0">
        <oddHeader xml:space="preserve">&amp;C&amp;"-,Bold"Table I-2
SCE Demand Response Programs and Activities
Expenditures and Funding
2012-2014&amp;X (1)&amp;"-,Regular"&amp;X
</oddHeader>
        <oddFooter>&amp;L&amp;"-,Bold"&amp;F&amp;C&amp;"-,Bold"- SCE INTERNAL USE ONLY -&amp;R&amp;"-,Bold"Page &amp;P</oddFooter>
      </headerFooter>
    </customSheetView>
  </customSheetViews>
  <mergeCells count="3">
    <mergeCell ref="B3:B4"/>
    <mergeCell ref="C3:N3"/>
    <mergeCell ref="O3:O4"/>
  </mergeCells>
  <printOptions horizontalCentered="1"/>
  <pageMargins left="0.17" right="0.17" top="0.61" bottom="0.33" header="0.17" footer="0.17"/>
  <pageSetup scale="66" fitToHeight="0" orientation="landscape" r:id="rId2"/>
  <headerFooter alignWithMargins="0">
    <oddHeader xml:space="preserve">&amp;C&amp;"-,Bold"Table I-2
SCE Demand Response Programs and Activities
Expenditures and Funding
2012-2014&amp;X (1)&amp;"-,Regular"&amp;X
</oddHeader>
    <oddFooter>&amp;L&amp;"-,Bold"&amp;F&amp;C&amp;"-,Bold"- PUBLIC -&amp;R&amp;"-,Bold"Page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Z202"/>
  <sheetViews>
    <sheetView zoomScale="80" zoomScaleNormal="80" zoomScaleSheetLayoutView="75" zoomScalePageLayoutView="80" workbookViewId="0">
      <selection activeCell="C3" sqref="C3"/>
    </sheetView>
  </sheetViews>
  <sheetFormatPr defaultColWidth="10.6640625" defaultRowHeight="12.75" x14ac:dyDescent="0.2"/>
  <cols>
    <col min="1" max="1" width="10.6640625" style="2"/>
    <col min="2" max="2" width="58" style="2" customWidth="1"/>
    <col min="3" max="3" width="14.5" style="346" customWidth="1"/>
    <col min="4" max="4" width="20.5" style="347" customWidth="1"/>
    <col min="5" max="5" width="43.6640625" style="2" bestFit="1" customWidth="1"/>
    <col min="6" max="6" width="20.1640625" style="2" customWidth="1"/>
    <col min="7" max="7" width="25.6640625" style="2" bestFit="1" customWidth="1"/>
    <col min="8" max="8" width="18.6640625" style="2" customWidth="1"/>
    <col min="9" max="26" width="10.6640625" style="144"/>
    <col min="27" max="16384" width="10.6640625" style="2"/>
  </cols>
  <sheetData>
    <row r="1" spans="1:26" s="144" customFormat="1" x14ac:dyDescent="0.2">
      <c r="C1" s="236"/>
      <c r="D1" s="317"/>
    </row>
    <row r="2" spans="1:26" s="144" customFormat="1" x14ac:dyDescent="0.2">
      <c r="B2" s="175" t="s">
        <v>250</v>
      </c>
      <c r="C2" s="236"/>
      <c r="D2" s="317"/>
    </row>
    <row r="3" spans="1:26" s="144" customFormat="1" x14ac:dyDescent="0.2">
      <c r="B3" s="175"/>
      <c r="C3" s="236"/>
      <c r="D3" s="317"/>
    </row>
    <row r="4" spans="1:26" ht="27.75" x14ac:dyDescent="0.2">
      <c r="A4" s="144"/>
      <c r="B4" s="318" t="s">
        <v>192</v>
      </c>
      <c r="C4" s="318" t="s">
        <v>251</v>
      </c>
      <c r="D4" s="319" t="s">
        <v>195</v>
      </c>
      <c r="E4" s="320" t="s">
        <v>252</v>
      </c>
      <c r="F4" s="320" t="s">
        <v>253</v>
      </c>
      <c r="G4" s="320" t="s">
        <v>254</v>
      </c>
      <c r="H4" s="320" t="s">
        <v>255</v>
      </c>
    </row>
    <row r="5" spans="1:26" x14ac:dyDescent="0.2">
      <c r="A5" s="144"/>
      <c r="B5" s="321" t="str">
        <f>'2012 DRP Expenditures'!B5</f>
        <v>Category 1:  Reliability Programs</v>
      </c>
      <c r="C5" s="322"/>
      <c r="D5" s="323"/>
      <c r="E5" s="324"/>
      <c r="F5" s="325"/>
      <c r="G5" s="325"/>
      <c r="H5" s="326"/>
    </row>
    <row r="6" spans="1:26" x14ac:dyDescent="0.2">
      <c r="A6" s="144"/>
      <c r="B6" s="327"/>
      <c r="C6" s="327"/>
      <c r="D6" s="328"/>
      <c r="E6" s="134" t="s">
        <v>256</v>
      </c>
      <c r="F6" s="495"/>
      <c r="G6" s="329"/>
      <c r="H6" s="327"/>
    </row>
    <row r="7" spans="1:26" x14ac:dyDescent="0.2">
      <c r="A7" s="144"/>
      <c r="B7" s="327"/>
      <c r="C7" s="327"/>
      <c r="D7" s="328"/>
      <c r="E7" s="134" t="s">
        <v>257</v>
      </c>
      <c r="F7" s="495"/>
      <c r="G7" s="329"/>
      <c r="H7" s="327"/>
    </row>
    <row r="8" spans="1:26" x14ac:dyDescent="0.2">
      <c r="A8" s="144"/>
      <c r="B8" s="327"/>
      <c r="C8" s="327"/>
      <c r="D8" s="328"/>
      <c r="E8" s="134" t="s">
        <v>258</v>
      </c>
      <c r="F8" s="495"/>
      <c r="G8" s="329"/>
      <c r="H8" s="327"/>
    </row>
    <row r="9" spans="1:26" x14ac:dyDescent="0.2">
      <c r="A9" s="144"/>
      <c r="B9" s="327"/>
      <c r="C9" s="330"/>
      <c r="D9" s="331"/>
      <c r="E9" s="134" t="s">
        <v>259</v>
      </c>
      <c r="F9" s="496"/>
      <c r="G9" s="332"/>
      <c r="H9" s="330"/>
    </row>
    <row r="10" spans="1:26" x14ac:dyDescent="0.2">
      <c r="A10" s="144"/>
      <c r="B10" s="327"/>
      <c r="C10" s="330"/>
      <c r="D10" s="331"/>
      <c r="E10" s="134" t="s">
        <v>260</v>
      </c>
      <c r="F10" s="496"/>
      <c r="G10" s="332"/>
      <c r="H10" s="330"/>
    </row>
    <row r="11" spans="1:26" s="491" customFormat="1" x14ac:dyDescent="0.2">
      <c r="A11" s="144"/>
      <c r="B11" s="327"/>
      <c r="C11" s="330"/>
      <c r="D11" s="331"/>
      <c r="E11" s="134" t="s">
        <v>298</v>
      </c>
      <c r="F11" s="496"/>
      <c r="G11" s="332"/>
      <c r="H11" s="330"/>
      <c r="I11" s="144"/>
      <c r="J11" s="144"/>
      <c r="K11" s="144"/>
      <c r="L11" s="144"/>
      <c r="M11" s="144"/>
      <c r="N11" s="144"/>
      <c r="O11" s="144"/>
      <c r="P11" s="144"/>
      <c r="Q11" s="144"/>
      <c r="R11" s="144"/>
      <c r="S11" s="144"/>
      <c r="T11" s="144"/>
      <c r="U11" s="144"/>
      <c r="V11" s="144"/>
      <c r="W11" s="144"/>
      <c r="X11" s="144"/>
      <c r="Y11" s="144"/>
      <c r="Z11" s="144"/>
    </row>
    <row r="12" spans="1:26" s="491" customFormat="1" x14ac:dyDescent="0.2">
      <c r="A12" s="144"/>
      <c r="B12" s="327"/>
      <c r="C12" s="330"/>
      <c r="D12" s="331"/>
      <c r="E12" s="134"/>
      <c r="F12" s="496"/>
      <c r="G12" s="332"/>
      <c r="H12" s="330"/>
      <c r="I12" s="144"/>
      <c r="J12" s="144"/>
      <c r="K12" s="144"/>
      <c r="L12" s="144"/>
      <c r="M12" s="144"/>
      <c r="N12" s="144"/>
      <c r="O12" s="144"/>
      <c r="P12" s="144"/>
      <c r="Q12" s="144"/>
      <c r="R12" s="144"/>
      <c r="S12" s="144"/>
      <c r="T12" s="144"/>
      <c r="U12" s="144"/>
      <c r="V12" s="144"/>
      <c r="W12" s="144"/>
      <c r="X12" s="144"/>
      <c r="Y12" s="144"/>
      <c r="Z12" s="144"/>
    </row>
    <row r="13" spans="1:26" x14ac:dyDescent="0.2">
      <c r="A13" s="144"/>
      <c r="B13" s="333"/>
      <c r="C13" s="330"/>
      <c r="D13" s="331"/>
      <c r="E13" s="134"/>
      <c r="F13" s="496"/>
      <c r="G13" s="330"/>
      <c r="H13" s="330"/>
    </row>
    <row r="14" spans="1:26" x14ac:dyDescent="0.2">
      <c r="A14" s="144"/>
      <c r="B14" s="321" t="str">
        <f>'2012 DRP Expenditures'!B13</f>
        <v>Category 2:  Price Responsive Programs</v>
      </c>
      <c r="C14" s="322"/>
      <c r="D14" s="323"/>
      <c r="E14" s="324"/>
      <c r="F14" s="497"/>
      <c r="G14" s="334"/>
      <c r="H14" s="335"/>
    </row>
    <row r="15" spans="1:26" x14ac:dyDescent="0.2">
      <c r="A15" s="144"/>
      <c r="B15" s="327"/>
      <c r="C15" s="327"/>
      <c r="D15" s="331"/>
      <c r="E15" s="134" t="s">
        <v>261</v>
      </c>
      <c r="F15" s="498"/>
      <c r="G15" s="336"/>
      <c r="H15" s="327"/>
    </row>
    <row r="16" spans="1:26" s="120" customFormat="1" x14ac:dyDescent="0.2">
      <c r="A16" s="144"/>
      <c r="B16" s="327"/>
      <c r="C16" s="327"/>
      <c r="D16" s="328"/>
      <c r="E16" s="134" t="s">
        <v>257</v>
      </c>
      <c r="F16" s="498"/>
      <c r="G16" s="329"/>
      <c r="H16" s="327"/>
      <c r="I16" s="144"/>
      <c r="J16" s="144"/>
      <c r="K16" s="144"/>
      <c r="L16" s="144"/>
      <c r="M16" s="144"/>
      <c r="N16" s="144"/>
      <c r="O16" s="144"/>
      <c r="P16" s="144"/>
      <c r="Q16" s="144"/>
      <c r="R16" s="144"/>
      <c r="S16" s="144"/>
      <c r="T16" s="144"/>
      <c r="U16" s="144"/>
      <c r="V16" s="144"/>
      <c r="W16" s="144"/>
      <c r="X16" s="144"/>
      <c r="Y16" s="144"/>
      <c r="Z16" s="144"/>
    </row>
    <row r="17" spans="1:26" s="120" customFormat="1" x14ac:dyDescent="0.2">
      <c r="A17" s="144"/>
      <c r="B17" s="327"/>
      <c r="C17" s="327"/>
      <c r="D17" s="328"/>
      <c r="E17" s="134" t="s">
        <v>258</v>
      </c>
      <c r="F17" s="498"/>
      <c r="G17" s="329"/>
      <c r="H17" s="327"/>
      <c r="I17" s="144"/>
      <c r="J17" s="144"/>
      <c r="K17" s="144"/>
      <c r="L17" s="144"/>
      <c r="M17" s="144"/>
      <c r="N17" s="144"/>
      <c r="O17" s="144"/>
      <c r="P17" s="144"/>
      <c r="Q17" s="144"/>
      <c r="R17" s="144"/>
      <c r="S17" s="144"/>
      <c r="T17" s="144"/>
      <c r="U17" s="144"/>
      <c r="V17" s="144"/>
      <c r="W17" s="144"/>
      <c r="X17" s="144"/>
      <c r="Y17" s="144"/>
      <c r="Z17" s="144"/>
    </row>
    <row r="18" spans="1:26" s="120" customFormat="1" x14ac:dyDescent="0.2">
      <c r="A18" s="144"/>
      <c r="B18" s="337"/>
      <c r="C18" s="327"/>
      <c r="D18" s="328"/>
      <c r="E18" s="134" t="s">
        <v>259</v>
      </c>
      <c r="F18" s="498"/>
      <c r="G18" s="329"/>
      <c r="H18" s="327"/>
      <c r="I18" s="144"/>
      <c r="J18" s="144"/>
      <c r="K18" s="144"/>
      <c r="L18" s="144"/>
      <c r="M18" s="144"/>
      <c r="N18" s="144"/>
      <c r="O18" s="144"/>
      <c r="P18" s="144"/>
      <c r="Q18" s="144"/>
      <c r="R18" s="144"/>
      <c r="S18" s="144"/>
      <c r="T18" s="144"/>
      <c r="U18" s="144"/>
      <c r="V18" s="144"/>
      <c r="W18" s="144"/>
      <c r="X18" s="144"/>
      <c r="Y18" s="144"/>
      <c r="Z18" s="144"/>
    </row>
    <row r="19" spans="1:26" s="120" customFormat="1" x14ac:dyDescent="0.2">
      <c r="A19" s="144"/>
      <c r="B19" s="337"/>
      <c r="C19" s="327"/>
      <c r="D19" s="328"/>
      <c r="E19" s="134" t="s">
        <v>260</v>
      </c>
      <c r="F19" s="498"/>
      <c r="G19" s="329"/>
      <c r="H19" s="327"/>
      <c r="I19" s="144"/>
      <c r="J19" s="144"/>
      <c r="K19" s="144"/>
      <c r="L19" s="144"/>
      <c r="M19" s="144"/>
      <c r="N19" s="144"/>
      <c r="O19" s="144"/>
      <c r="P19" s="144"/>
      <c r="Q19" s="144"/>
      <c r="R19" s="144"/>
      <c r="S19" s="144"/>
      <c r="T19" s="144"/>
      <c r="U19" s="144"/>
      <c r="V19" s="144"/>
      <c r="W19" s="144"/>
      <c r="X19" s="144"/>
      <c r="Y19" s="144"/>
      <c r="Z19" s="144"/>
    </row>
    <row r="20" spans="1:26" s="120" customFormat="1" x14ac:dyDescent="0.2">
      <c r="A20" s="144"/>
      <c r="B20" s="337"/>
      <c r="C20" s="327"/>
      <c r="D20" s="328"/>
      <c r="E20" s="134" t="s">
        <v>298</v>
      </c>
      <c r="F20" s="498"/>
      <c r="G20" s="329"/>
      <c r="H20" s="327"/>
      <c r="I20" s="144"/>
      <c r="J20" s="144"/>
      <c r="K20" s="144"/>
      <c r="L20" s="144"/>
      <c r="M20" s="144"/>
      <c r="N20" s="144"/>
      <c r="O20" s="144"/>
      <c r="P20" s="144"/>
      <c r="Q20" s="144"/>
      <c r="R20" s="144"/>
      <c r="S20" s="144"/>
      <c r="T20" s="144"/>
      <c r="U20" s="144"/>
      <c r="V20" s="144"/>
      <c r="W20" s="144"/>
      <c r="X20" s="144"/>
      <c r="Y20" s="144"/>
      <c r="Z20" s="144"/>
    </row>
    <row r="21" spans="1:26" s="120" customFormat="1" x14ac:dyDescent="0.2">
      <c r="A21" s="144"/>
      <c r="B21" s="337"/>
      <c r="C21" s="327"/>
      <c r="D21" s="328"/>
      <c r="E21" s="134"/>
      <c r="F21" s="498"/>
      <c r="G21" s="329"/>
      <c r="H21" s="327"/>
      <c r="I21" s="144"/>
      <c r="J21" s="144"/>
      <c r="K21" s="144"/>
      <c r="L21" s="144"/>
      <c r="M21" s="144"/>
      <c r="N21" s="144"/>
      <c r="O21" s="144"/>
      <c r="P21" s="144"/>
      <c r="Q21" s="144"/>
      <c r="R21" s="144"/>
      <c r="S21" s="144"/>
      <c r="T21" s="144"/>
      <c r="U21" s="144"/>
      <c r="V21" s="144"/>
      <c r="W21" s="144"/>
      <c r="X21" s="144"/>
      <c r="Y21" s="144"/>
      <c r="Z21" s="144"/>
    </row>
    <row r="22" spans="1:26" x14ac:dyDescent="0.2">
      <c r="A22" s="144"/>
      <c r="B22" s="327"/>
      <c r="C22" s="327"/>
      <c r="D22" s="331"/>
      <c r="E22" s="327"/>
      <c r="F22" s="499"/>
      <c r="G22" s="330"/>
      <c r="H22" s="330"/>
    </row>
    <row r="23" spans="1:26" x14ac:dyDescent="0.2">
      <c r="A23" s="144"/>
      <c r="B23" s="321" t="str">
        <f>'2012 DRP Expenditures'!B23</f>
        <v>Category 3:  DR Provider/Aggregated Managed Programs</v>
      </c>
      <c r="C23" s="322"/>
      <c r="D23" s="323"/>
      <c r="E23" s="324"/>
      <c r="F23" s="497"/>
      <c r="G23" s="338"/>
      <c r="H23" s="335"/>
    </row>
    <row r="24" spans="1:26" x14ac:dyDescent="0.2">
      <c r="A24" s="144"/>
      <c r="B24" s="339"/>
      <c r="C24" s="327"/>
      <c r="D24" s="331"/>
      <c r="E24" s="134" t="s">
        <v>261</v>
      </c>
      <c r="F24" s="499"/>
      <c r="G24" s="340"/>
      <c r="H24" s="330"/>
    </row>
    <row r="25" spans="1:26" x14ac:dyDescent="0.2">
      <c r="A25" s="144"/>
      <c r="B25" s="327"/>
      <c r="C25" s="327"/>
      <c r="D25" s="331"/>
      <c r="E25" s="134" t="s">
        <v>257</v>
      </c>
      <c r="F25" s="498"/>
      <c r="G25" s="330"/>
      <c r="H25" s="341"/>
    </row>
    <row r="26" spans="1:26" x14ac:dyDescent="0.2">
      <c r="A26" s="144"/>
      <c r="B26" s="327"/>
      <c r="C26" s="327"/>
      <c r="D26" s="331"/>
      <c r="E26" s="134" t="s">
        <v>258</v>
      </c>
      <c r="F26" s="498"/>
      <c r="G26" s="330"/>
      <c r="H26" s="341"/>
    </row>
    <row r="27" spans="1:26" x14ac:dyDescent="0.2">
      <c r="A27" s="144"/>
      <c r="B27" s="327"/>
      <c r="C27" s="327"/>
      <c r="D27" s="331"/>
      <c r="E27" s="134" t="s">
        <v>259</v>
      </c>
      <c r="F27" s="498"/>
      <c r="G27" s="330"/>
      <c r="H27" s="341"/>
    </row>
    <row r="28" spans="1:26" x14ac:dyDescent="0.2">
      <c r="A28" s="144"/>
      <c r="B28" s="327"/>
      <c r="C28" s="327"/>
      <c r="D28" s="331"/>
      <c r="E28" s="134" t="s">
        <v>260</v>
      </c>
      <c r="F28" s="498"/>
      <c r="G28" s="330"/>
      <c r="H28" s="341"/>
    </row>
    <row r="29" spans="1:26" s="491" customFormat="1" x14ac:dyDescent="0.2">
      <c r="A29" s="144"/>
      <c r="B29" s="327"/>
      <c r="C29" s="327"/>
      <c r="D29" s="331"/>
      <c r="E29" s="134" t="s">
        <v>298</v>
      </c>
      <c r="F29" s="498"/>
      <c r="G29" s="330"/>
      <c r="H29" s="341"/>
      <c r="I29" s="144"/>
      <c r="J29" s="144"/>
      <c r="K29" s="144"/>
      <c r="L29" s="144"/>
      <c r="M29" s="144"/>
      <c r="N29" s="144"/>
      <c r="O29" s="144"/>
      <c r="P29" s="144"/>
      <c r="Q29" s="144"/>
      <c r="R29" s="144"/>
      <c r="S29" s="144"/>
      <c r="T29" s="144"/>
      <c r="U29" s="144"/>
      <c r="V29" s="144"/>
      <c r="W29" s="144"/>
      <c r="X29" s="144"/>
      <c r="Y29" s="144"/>
      <c r="Z29" s="144"/>
    </row>
    <row r="30" spans="1:26" s="491" customFormat="1" x14ac:dyDescent="0.2">
      <c r="A30" s="144"/>
      <c r="B30" s="327"/>
      <c r="C30" s="327"/>
      <c r="D30" s="331"/>
      <c r="E30" s="134"/>
      <c r="F30" s="498"/>
      <c r="G30" s="330"/>
      <c r="H30" s="341"/>
      <c r="I30" s="144"/>
      <c r="J30" s="144"/>
      <c r="K30" s="144"/>
      <c r="L30" s="144"/>
      <c r="M30" s="144"/>
      <c r="N30" s="144"/>
      <c r="O30" s="144"/>
      <c r="P30" s="144"/>
      <c r="Q30" s="144"/>
      <c r="R30" s="144"/>
      <c r="S30" s="144"/>
      <c r="T30" s="144"/>
      <c r="U30" s="144"/>
      <c r="V30" s="144"/>
      <c r="W30" s="144"/>
      <c r="X30" s="144"/>
      <c r="Y30" s="144"/>
      <c r="Z30" s="144"/>
    </row>
    <row r="31" spans="1:26" x14ac:dyDescent="0.2">
      <c r="A31" s="144"/>
      <c r="B31" s="333"/>
      <c r="C31" s="327"/>
      <c r="D31" s="331"/>
      <c r="E31" s="330"/>
      <c r="F31" s="499"/>
      <c r="G31" s="332"/>
      <c r="H31" s="330"/>
    </row>
    <row r="32" spans="1:26" x14ac:dyDescent="0.2">
      <c r="A32" s="144"/>
      <c r="B32" s="321" t="str">
        <f>'2012 DRP Expenditures'!B72</f>
        <v>Category 11 - Dynamic Pricing</v>
      </c>
      <c r="C32" s="322"/>
      <c r="D32" s="323"/>
      <c r="E32" s="324"/>
      <c r="F32" s="500"/>
      <c r="G32" s="324"/>
      <c r="H32" s="116"/>
    </row>
    <row r="33" spans="1:26" x14ac:dyDescent="0.2">
      <c r="A33" s="144"/>
      <c r="B33" s="327"/>
      <c r="C33" s="327"/>
      <c r="D33" s="328"/>
      <c r="E33" s="134" t="s">
        <v>261</v>
      </c>
      <c r="F33" s="495"/>
      <c r="G33" s="329"/>
      <c r="H33" s="327"/>
    </row>
    <row r="34" spans="1:26" x14ac:dyDescent="0.2">
      <c r="A34" s="144"/>
      <c r="B34" s="327"/>
      <c r="C34" s="327"/>
      <c r="D34" s="328"/>
      <c r="E34" s="134" t="s">
        <v>257</v>
      </c>
      <c r="F34" s="495"/>
      <c r="G34" s="329"/>
      <c r="H34" s="327"/>
    </row>
    <row r="35" spans="1:26" x14ac:dyDescent="0.2">
      <c r="A35" s="144"/>
      <c r="B35" s="327"/>
      <c r="C35" s="327"/>
      <c r="D35" s="328"/>
      <c r="E35" s="134" t="s">
        <v>258</v>
      </c>
      <c r="F35" s="495"/>
      <c r="G35" s="329"/>
      <c r="H35" s="327"/>
    </row>
    <row r="36" spans="1:26" x14ac:dyDescent="0.2">
      <c r="A36" s="144"/>
      <c r="B36" s="327"/>
      <c r="C36" s="327"/>
      <c r="D36" s="328"/>
      <c r="E36" s="134" t="s">
        <v>259</v>
      </c>
      <c r="F36" s="495"/>
      <c r="G36" s="329"/>
      <c r="H36" s="327"/>
    </row>
    <row r="37" spans="1:26" x14ac:dyDescent="0.2">
      <c r="A37" s="144"/>
      <c r="B37" s="327"/>
      <c r="C37" s="327"/>
      <c r="D37" s="328"/>
      <c r="E37" s="134" t="s">
        <v>260</v>
      </c>
      <c r="F37" s="495"/>
      <c r="G37" s="329"/>
      <c r="H37" s="327"/>
    </row>
    <row r="38" spans="1:26" s="491" customFormat="1" x14ac:dyDescent="0.2">
      <c r="A38" s="144"/>
      <c r="B38" s="494" t="s">
        <v>301</v>
      </c>
      <c r="C38" s="327">
        <v>1</v>
      </c>
      <c r="D38" s="328">
        <v>41089</v>
      </c>
      <c r="E38" s="134" t="s">
        <v>300</v>
      </c>
      <c r="F38" s="495">
        <v>53.66</v>
      </c>
      <c r="G38" s="329" t="s">
        <v>299</v>
      </c>
      <c r="H38" s="327">
        <v>4</v>
      </c>
      <c r="I38" s="144"/>
      <c r="J38" s="144"/>
      <c r="K38" s="144"/>
      <c r="L38" s="144"/>
      <c r="M38" s="144"/>
      <c r="N38" s="144"/>
      <c r="O38" s="144"/>
      <c r="P38" s="144"/>
      <c r="Q38" s="144"/>
      <c r="R38" s="144"/>
      <c r="S38" s="144"/>
      <c r="T38" s="144"/>
      <c r="U38" s="144"/>
      <c r="V38" s="144"/>
      <c r="W38" s="144"/>
      <c r="X38" s="144"/>
      <c r="Y38" s="144"/>
      <c r="Z38" s="144"/>
    </row>
    <row r="39" spans="1:26" s="491" customFormat="1" x14ac:dyDescent="0.2">
      <c r="A39" s="144"/>
      <c r="B39" s="494" t="s">
        <v>302</v>
      </c>
      <c r="C39" s="327">
        <v>1</v>
      </c>
      <c r="D39" s="328">
        <v>41089</v>
      </c>
      <c r="E39" s="134" t="s">
        <v>300</v>
      </c>
      <c r="F39" s="495">
        <v>0.9</v>
      </c>
      <c r="G39" s="329" t="s">
        <v>299</v>
      </c>
      <c r="H39" s="327">
        <v>4</v>
      </c>
      <c r="I39" s="144"/>
      <c r="J39" s="144"/>
      <c r="K39" s="144"/>
      <c r="L39" s="144"/>
      <c r="M39" s="144"/>
      <c r="N39" s="144"/>
      <c r="O39" s="144"/>
      <c r="P39" s="144"/>
      <c r="Q39" s="144"/>
      <c r="R39" s="144"/>
      <c r="S39" s="144"/>
      <c r="T39" s="144"/>
      <c r="U39" s="144"/>
      <c r="V39" s="144"/>
      <c r="W39" s="144"/>
      <c r="X39" s="144"/>
      <c r="Y39" s="144"/>
      <c r="Z39" s="144"/>
    </row>
    <row r="40" spans="1:26" x14ac:dyDescent="0.2">
      <c r="A40" s="144"/>
      <c r="B40" s="333"/>
      <c r="C40" s="330"/>
      <c r="D40" s="331"/>
      <c r="E40" s="134"/>
      <c r="F40" s="501"/>
      <c r="G40" s="134"/>
      <c r="H40" s="134"/>
    </row>
    <row r="41" spans="1:26" x14ac:dyDescent="0.2">
      <c r="B41" s="144"/>
      <c r="C41" s="236"/>
      <c r="D41" s="317"/>
      <c r="E41" s="144"/>
      <c r="F41" s="144"/>
      <c r="G41" s="144"/>
      <c r="H41" s="144"/>
    </row>
    <row r="42" spans="1:26" s="144" customFormat="1" x14ac:dyDescent="0.2">
      <c r="B42" s="175" t="s">
        <v>40</v>
      </c>
      <c r="C42" s="236"/>
    </row>
    <row r="43" spans="1:26" s="144" customFormat="1" ht="40.5" customHeight="1" x14ac:dyDescent="0.2">
      <c r="B43" s="584" t="s">
        <v>262</v>
      </c>
      <c r="C43" s="584"/>
      <c r="D43" s="584"/>
      <c r="E43" s="584"/>
      <c r="F43" s="584"/>
      <c r="G43" s="584"/>
      <c r="H43" s="584"/>
    </row>
    <row r="44" spans="1:26" s="144" customFormat="1" x14ac:dyDescent="0.2">
      <c r="B44" s="144" t="s">
        <v>263</v>
      </c>
      <c r="C44" s="236"/>
    </row>
    <row r="45" spans="1:26" s="144" customFormat="1" x14ac:dyDescent="0.2">
      <c r="B45" s="144" t="s">
        <v>264</v>
      </c>
      <c r="C45" s="236"/>
    </row>
    <row r="46" spans="1:26" s="144" customFormat="1" ht="30" customHeight="1" x14ac:dyDescent="0.2">
      <c r="B46" s="584" t="s">
        <v>265</v>
      </c>
      <c r="C46" s="584"/>
      <c r="D46" s="584"/>
      <c r="E46" s="584"/>
      <c r="F46" s="584"/>
      <c r="G46" s="584"/>
      <c r="H46" s="584"/>
    </row>
    <row r="47" spans="1:26" s="144" customFormat="1" ht="12.75" customHeight="1" x14ac:dyDescent="0.2">
      <c r="B47" s="584" t="s">
        <v>266</v>
      </c>
      <c r="C47" s="584"/>
      <c r="D47" s="584"/>
      <c r="E47" s="584"/>
      <c r="F47" s="584"/>
      <c r="G47" s="584"/>
      <c r="H47" s="584"/>
    </row>
    <row r="48" spans="1:26" s="144" customFormat="1" x14ac:dyDescent="0.2">
      <c r="B48" s="342" t="s">
        <v>267</v>
      </c>
      <c r="C48" s="236"/>
    </row>
    <row r="49" spans="2:11" s="144" customFormat="1" x14ac:dyDescent="0.2">
      <c r="B49" s="584" t="s">
        <v>268</v>
      </c>
      <c r="C49" s="584"/>
      <c r="D49" s="584"/>
      <c r="E49" s="584"/>
      <c r="F49" s="584"/>
      <c r="G49" s="584"/>
      <c r="H49" s="584"/>
    </row>
    <row r="50" spans="2:11" s="144" customFormat="1" x14ac:dyDescent="0.2">
      <c r="B50" s="584" t="s">
        <v>269</v>
      </c>
      <c r="C50" s="584"/>
      <c r="D50" s="584"/>
      <c r="E50" s="584"/>
      <c r="F50" s="584"/>
      <c r="G50" s="584"/>
      <c r="H50" s="584"/>
    </row>
    <row r="51" spans="2:11" s="144" customFormat="1" ht="12.75" customHeight="1" x14ac:dyDescent="0.2">
      <c r="B51" s="584" t="s">
        <v>270</v>
      </c>
      <c r="C51" s="584"/>
      <c r="D51" s="584"/>
      <c r="E51" s="584"/>
      <c r="F51" s="584"/>
      <c r="G51" s="584"/>
      <c r="H51" s="584"/>
    </row>
    <row r="52" spans="2:11" s="144" customFormat="1" ht="26.25" customHeight="1" x14ac:dyDescent="0.2">
      <c r="B52" s="584" t="s">
        <v>271</v>
      </c>
      <c r="C52" s="584"/>
      <c r="D52" s="584"/>
      <c r="E52" s="584"/>
      <c r="F52" s="584"/>
      <c r="G52" s="584"/>
      <c r="H52" s="584"/>
      <c r="I52" s="584"/>
      <c r="J52" s="584"/>
      <c r="K52" s="584"/>
    </row>
    <row r="53" spans="2:11" s="144" customFormat="1" ht="12.75" customHeight="1" x14ac:dyDescent="0.2">
      <c r="B53" s="584" t="s">
        <v>272</v>
      </c>
      <c r="C53" s="584"/>
      <c r="D53" s="584"/>
      <c r="E53" s="584"/>
      <c r="F53" s="584"/>
      <c r="G53" s="343"/>
      <c r="H53" s="343"/>
    </row>
    <row r="54" spans="2:11" s="144" customFormat="1" x14ac:dyDescent="0.2">
      <c r="B54" s="343"/>
      <c r="C54" s="343"/>
      <c r="D54" s="343"/>
      <c r="E54" s="343"/>
      <c r="F54" s="343"/>
      <c r="G54" s="343"/>
      <c r="H54" s="343"/>
    </row>
    <row r="55" spans="2:11" s="144" customFormat="1" ht="12.75" customHeight="1" x14ac:dyDescent="0.2">
      <c r="B55" s="584" t="s">
        <v>273</v>
      </c>
      <c r="C55" s="584"/>
      <c r="D55" s="584"/>
      <c r="E55" s="584"/>
      <c r="F55" s="584"/>
      <c r="G55" s="584"/>
      <c r="H55" s="584"/>
    </row>
    <row r="56" spans="2:11" s="144" customFormat="1" x14ac:dyDescent="0.2">
      <c r="B56" s="342" t="s">
        <v>274</v>
      </c>
      <c r="C56" s="344"/>
      <c r="D56" s="345"/>
      <c r="E56" s="345"/>
      <c r="F56" s="345"/>
      <c r="G56" s="345"/>
      <c r="H56" s="345"/>
    </row>
    <row r="57" spans="2:11" s="144" customFormat="1" x14ac:dyDescent="0.2">
      <c r="C57" s="236"/>
      <c r="D57" s="317"/>
    </row>
    <row r="58" spans="2:11" s="144" customFormat="1" x14ac:dyDescent="0.2">
      <c r="C58" s="236"/>
      <c r="D58" s="317"/>
    </row>
    <row r="59" spans="2:11" s="144" customFormat="1" x14ac:dyDescent="0.2">
      <c r="C59" s="236"/>
      <c r="D59" s="317"/>
    </row>
    <row r="60" spans="2:11" s="144" customFormat="1" x14ac:dyDescent="0.2">
      <c r="C60" s="236"/>
      <c r="D60" s="317"/>
    </row>
    <row r="61" spans="2:11" s="144" customFormat="1" x14ac:dyDescent="0.2">
      <c r="C61" s="236"/>
      <c r="D61" s="317"/>
    </row>
    <row r="62" spans="2:11" s="144" customFormat="1" x14ac:dyDescent="0.2">
      <c r="C62" s="236"/>
      <c r="D62" s="317"/>
    </row>
    <row r="63" spans="2:11" s="144" customFormat="1" x14ac:dyDescent="0.2">
      <c r="C63" s="236"/>
      <c r="D63" s="317"/>
    </row>
    <row r="64" spans="2:11" s="144" customFormat="1" x14ac:dyDescent="0.2">
      <c r="C64" s="236"/>
      <c r="D64" s="317"/>
    </row>
    <row r="65" spans="3:4" s="144" customFormat="1" x14ac:dyDescent="0.2">
      <c r="C65" s="236"/>
      <c r="D65" s="317"/>
    </row>
    <row r="66" spans="3:4" s="144" customFormat="1" x14ac:dyDescent="0.2">
      <c r="C66" s="236"/>
      <c r="D66" s="317"/>
    </row>
    <row r="67" spans="3:4" s="144" customFormat="1" x14ac:dyDescent="0.2">
      <c r="C67" s="236"/>
      <c r="D67" s="317"/>
    </row>
    <row r="68" spans="3:4" s="144" customFormat="1" x14ac:dyDescent="0.2">
      <c r="C68" s="236"/>
      <c r="D68" s="317"/>
    </row>
    <row r="69" spans="3:4" s="144" customFormat="1" x14ac:dyDescent="0.2">
      <c r="C69" s="236"/>
      <c r="D69" s="317"/>
    </row>
    <row r="70" spans="3:4" s="144" customFormat="1" ht="12.75" customHeight="1" x14ac:dyDescent="0.2">
      <c r="C70" s="236"/>
      <c r="D70" s="317"/>
    </row>
    <row r="71" spans="3:4" s="144" customFormat="1" x14ac:dyDescent="0.2">
      <c r="C71" s="236"/>
      <c r="D71" s="317"/>
    </row>
    <row r="72" spans="3:4" s="144" customFormat="1" x14ac:dyDescent="0.2">
      <c r="C72" s="236"/>
      <c r="D72" s="317"/>
    </row>
    <row r="73" spans="3:4" s="144" customFormat="1" ht="12.75" customHeight="1" x14ac:dyDescent="0.2">
      <c r="C73" s="236"/>
      <c r="D73" s="317"/>
    </row>
    <row r="74" spans="3:4" s="144" customFormat="1" x14ac:dyDescent="0.2">
      <c r="C74" s="236"/>
      <c r="D74" s="317"/>
    </row>
    <row r="75" spans="3:4" s="144" customFormat="1" ht="12.75" customHeight="1" x14ac:dyDescent="0.2">
      <c r="C75" s="236"/>
      <c r="D75" s="317"/>
    </row>
    <row r="76" spans="3:4" s="144" customFormat="1" x14ac:dyDescent="0.2">
      <c r="C76" s="236"/>
      <c r="D76" s="317"/>
    </row>
    <row r="77" spans="3:4" s="144" customFormat="1" ht="12.75" customHeight="1" x14ac:dyDescent="0.2">
      <c r="C77" s="236"/>
      <c r="D77" s="317"/>
    </row>
    <row r="78" spans="3:4" s="144" customFormat="1" ht="12.75" customHeight="1" x14ac:dyDescent="0.2">
      <c r="C78" s="236"/>
      <c r="D78" s="317"/>
    </row>
    <row r="79" spans="3:4" s="144" customFormat="1" x14ac:dyDescent="0.2">
      <c r="C79" s="236"/>
      <c r="D79" s="317"/>
    </row>
    <row r="80" spans="3:4" s="144" customFormat="1" ht="12.75" customHeight="1" x14ac:dyDescent="0.2">
      <c r="C80" s="236"/>
      <c r="D80" s="317"/>
    </row>
    <row r="81" spans="3:4" s="144" customFormat="1" x14ac:dyDescent="0.2">
      <c r="C81" s="236"/>
      <c r="D81" s="317"/>
    </row>
    <row r="82" spans="3:4" s="144" customFormat="1" x14ac:dyDescent="0.2">
      <c r="C82" s="236"/>
      <c r="D82" s="317"/>
    </row>
    <row r="83" spans="3:4" s="144" customFormat="1" x14ac:dyDescent="0.2">
      <c r="C83" s="236"/>
      <c r="D83" s="317"/>
    </row>
    <row r="84" spans="3:4" s="144" customFormat="1" x14ac:dyDescent="0.2">
      <c r="C84" s="236"/>
      <c r="D84" s="317"/>
    </row>
    <row r="85" spans="3:4" s="144" customFormat="1" x14ac:dyDescent="0.2">
      <c r="C85" s="236"/>
      <c r="D85" s="317"/>
    </row>
    <row r="86" spans="3:4" s="144" customFormat="1" x14ac:dyDescent="0.2">
      <c r="C86" s="236"/>
      <c r="D86" s="317"/>
    </row>
    <row r="87" spans="3:4" s="144" customFormat="1" x14ac:dyDescent="0.2">
      <c r="C87" s="236"/>
      <c r="D87" s="317"/>
    </row>
    <row r="88" spans="3:4" s="144" customFormat="1" x14ac:dyDescent="0.2">
      <c r="C88" s="236"/>
      <c r="D88" s="317"/>
    </row>
    <row r="89" spans="3:4" s="144" customFormat="1" x14ac:dyDescent="0.2">
      <c r="C89" s="236"/>
      <c r="D89" s="317"/>
    </row>
    <row r="90" spans="3:4" s="144" customFormat="1" x14ac:dyDescent="0.2">
      <c r="C90" s="236"/>
      <c r="D90" s="317"/>
    </row>
    <row r="91" spans="3:4" s="144" customFormat="1" x14ac:dyDescent="0.2">
      <c r="C91" s="236"/>
      <c r="D91" s="317"/>
    </row>
    <row r="92" spans="3:4" s="144" customFormat="1" x14ac:dyDescent="0.2">
      <c r="C92" s="236"/>
      <c r="D92" s="317"/>
    </row>
    <row r="93" spans="3:4" s="144" customFormat="1" x14ac:dyDescent="0.2">
      <c r="C93" s="236"/>
      <c r="D93" s="317"/>
    </row>
    <row r="94" spans="3:4" s="144" customFormat="1" x14ac:dyDescent="0.2">
      <c r="C94" s="236"/>
      <c r="D94" s="317"/>
    </row>
    <row r="95" spans="3:4" s="144" customFormat="1" x14ac:dyDescent="0.2">
      <c r="C95" s="236"/>
      <c r="D95" s="317"/>
    </row>
    <row r="96" spans="3:4" s="144" customFormat="1" x14ac:dyDescent="0.2">
      <c r="C96" s="236"/>
      <c r="D96" s="317"/>
    </row>
    <row r="97" spans="3:4" s="144" customFormat="1" x14ac:dyDescent="0.2">
      <c r="C97" s="236"/>
      <c r="D97" s="317"/>
    </row>
    <row r="98" spans="3:4" s="144" customFormat="1" x14ac:dyDescent="0.2">
      <c r="C98" s="236"/>
      <c r="D98" s="317"/>
    </row>
    <row r="99" spans="3:4" s="144" customFormat="1" x14ac:dyDescent="0.2">
      <c r="C99" s="236"/>
      <c r="D99" s="317"/>
    </row>
    <row r="100" spans="3:4" s="144" customFormat="1" x14ac:dyDescent="0.2">
      <c r="C100" s="236"/>
      <c r="D100" s="317"/>
    </row>
    <row r="101" spans="3:4" s="144" customFormat="1" x14ac:dyDescent="0.2">
      <c r="C101" s="236"/>
      <c r="D101" s="317"/>
    </row>
    <row r="102" spans="3:4" s="144" customFormat="1" x14ac:dyDescent="0.2">
      <c r="C102" s="236"/>
      <c r="D102" s="317"/>
    </row>
    <row r="103" spans="3:4" s="144" customFormat="1" x14ac:dyDescent="0.2">
      <c r="C103" s="236"/>
      <c r="D103" s="317"/>
    </row>
    <row r="104" spans="3:4" s="144" customFormat="1" x14ac:dyDescent="0.2">
      <c r="C104" s="236"/>
      <c r="D104" s="317"/>
    </row>
    <row r="105" spans="3:4" s="144" customFormat="1" x14ac:dyDescent="0.2">
      <c r="C105" s="236"/>
      <c r="D105" s="317"/>
    </row>
    <row r="106" spans="3:4" s="144" customFormat="1" x14ac:dyDescent="0.2">
      <c r="C106" s="236"/>
      <c r="D106" s="317"/>
    </row>
    <row r="107" spans="3:4" s="144" customFormat="1" x14ac:dyDescent="0.2">
      <c r="C107" s="236"/>
      <c r="D107" s="317"/>
    </row>
    <row r="108" spans="3:4" s="144" customFormat="1" x14ac:dyDescent="0.2">
      <c r="C108" s="236"/>
      <c r="D108" s="317"/>
    </row>
    <row r="109" spans="3:4" s="144" customFormat="1" x14ac:dyDescent="0.2">
      <c r="C109" s="236"/>
      <c r="D109" s="317"/>
    </row>
    <row r="123" ht="24.75" customHeight="1" x14ac:dyDescent="0.2"/>
    <row r="126" ht="12.75" customHeight="1" x14ac:dyDescent="0.2"/>
    <row r="129" ht="12.75" customHeight="1" x14ac:dyDescent="0.2"/>
    <row r="131" ht="12.75" customHeight="1" x14ac:dyDescent="0.2"/>
    <row r="133" ht="12.75" customHeight="1" x14ac:dyDescent="0.2"/>
    <row r="134" ht="12.75" customHeight="1" x14ac:dyDescent="0.2"/>
    <row r="136"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8" ht="12.75" customHeight="1" x14ac:dyDescent="0.2"/>
    <row r="160" ht="12.75" customHeight="1" x14ac:dyDescent="0.2"/>
    <row r="162" ht="12.75" customHeight="1" x14ac:dyDescent="0.2"/>
    <row r="164" ht="12.75" customHeight="1" x14ac:dyDescent="0.2"/>
    <row r="166" ht="12.75" customHeight="1" x14ac:dyDescent="0.2"/>
    <row r="168"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9" ht="24.75" customHeight="1" x14ac:dyDescent="0.2"/>
    <row r="192" ht="12.75" customHeight="1" x14ac:dyDescent="0.2"/>
    <row r="195" ht="12.75" customHeight="1" x14ac:dyDescent="0.2"/>
    <row r="197" ht="12.75" customHeight="1" x14ac:dyDescent="0.2"/>
    <row r="199" ht="12.75" customHeight="1" x14ac:dyDescent="0.2"/>
    <row r="200" ht="12.75" customHeight="1" x14ac:dyDescent="0.2"/>
    <row r="202" ht="12.75" customHeight="1" x14ac:dyDescent="0.2"/>
  </sheetData>
  <customSheetViews>
    <customSheetView guid="{E8B3D8CC-BCDF-4785-836B-2A5CFEB31B52}" showPageBreaks="1" printArea="1" topLeftCell="A10">
      <selection activeCell="G38" sqref="G38"/>
      <pageMargins left="0.17" right="0.17" top="0.64" bottom="0.44" header="0.17" footer="0.17"/>
      <pageSetup scale="64" fitToWidth="0" fitToHeight="0" orientation="landscape" r:id="rId1"/>
      <headerFooter alignWithMargins="0">
        <oddHeader>&amp;C&amp;"-,Bold"Table I-3
SCE Interruptible and Price Responsive Programs
 2012 Event Summary</oddHeader>
        <oddFooter>&amp;L&amp;"-,Bold"&amp;F&amp;C&amp;"-,Bold"- SCE INTERNAL USE ONLY -&amp;R&amp;"-,Bold"Page &amp;P</oddFooter>
      </headerFooter>
    </customSheetView>
  </customSheetViews>
  <mergeCells count="9">
    <mergeCell ref="B53:F53"/>
    <mergeCell ref="B55:H55"/>
    <mergeCell ref="B43:H43"/>
    <mergeCell ref="B46:H46"/>
    <mergeCell ref="B47:H47"/>
    <mergeCell ref="B49:H49"/>
    <mergeCell ref="B50:H50"/>
    <mergeCell ref="B51:H51"/>
    <mergeCell ref="B52:K52"/>
  </mergeCells>
  <pageMargins left="0.17" right="0.17" top="0.64" bottom="0.44" header="0.17" footer="0.17"/>
  <pageSetup scale="70" fitToHeight="0" orientation="landscape" r:id="rId2"/>
  <headerFooter alignWithMargins="0">
    <oddHeader>&amp;C&amp;"-,Bold"Table I-3
SCE Interruptible and Price Responsive Programs
 2012 Event Summary</oddHeader>
    <oddFooter>&amp;L&amp;"-,Bold"&amp;F&amp;C&amp;"-,Bold"- PUBLIC -&amp;R&amp;"-,Bold"Page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3:R33"/>
  <sheetViews>
    <sheetView showGridLines="0" zoomScale="90" zoomScaleNormal="90" zoomScaleSheetLayoutView="75" workbookViewId="0"/>
  </sheetViews>
  <sheetFormatPr defaultRowHeight="12.75" x14ac:dyDescent="0.2"/>
  <cols>
    <col min="1" max="1" width="41.5" style="75" customWidth="1"/>
    <col min="2" max="2" width="14.5" style="75" bestFit="1" customWidth="1"/>
    <col min="3" max="6" width="14.33203125" style="75" bestFit="1" customWidth="1"/>
    <col min="7" max="7" width="13.6640625" style="75" customWidth="1"/>
    <col min="8" max="9" width="13.6640625" style="75" bestFit="1" customWidth="1"/>
    <col min="10" max="10" width="14.5" style="75" bestFit="1" customWidth="1"/>
    <col min="11" max="11" width="14.33203125" style="75" customWidth="1"/>
    <col min="12" max="12" width="14" style="75" bestFit="1" customWidth="1"/>
    <col min="13" max="13" width="13.83203125" style="75" bestFit="1" customWidth="1"/>
    <col min="14" max="14" width="18.33203125" style="75" bestFit="1" customWidth="1"/>
    <col min="15" max="15" width="13.6640625" style="75" bestFit="1" customWidth="1"/>
    <col min="16" max="16384" width="9.33203125" style="75"/>
  </cols>
  <sheetData>
    <row r="3" spans="1:18" x14ac:dyDescent="0.2">
      <c r="A3" s="348" t="s">
        <v>275</v>
      </c>
      <c r="B3" s="255" t="s">
        <v>105</v>
      </c>
      <c r="C3" s="255" t="s">
        <v>106</v>
      </c>
      <c r="D3" s="255" t="s">
        <v>107</v>
      </c>
      <c r="E3" s="255" t="s">
        <v>108</v>
      </c>
      <c r="F3" s="255" t="s">
        <v>109</v>
      </c>
      <c r="G3" s="255" t="s">
        <v>110</v>
      </c>
      <c r="H3" s="255" t="s">
        <v>111</v>
      </c>
      <c r="I3" s="255" t="s">
        <v>112</v>
      </c>
      <c r="J3" s="255" t="s">
        <v>113</v>
      </c>
      <c r="K3" s="255" t="s">
        <v>114</v>
      </c>
      <c r="L3" s="255" t="s">
        <v>115</v>
      </c>
      <c r="M3" s="255" t="s">
        <v>116</v>
      </c>
      <c r="N3" s="349"/>
    </row>
    <row r="4" spans="1:18" ht="18" x14ac:dyDescent="0.25">
      <c r="A4" s="348"/>
      <c r="B4" s="579" t="s">
        <v>276</v>
      </c>
      <c r="C4" s="579"/>
      <c r="D4" s="579"/>
      <c r="E4" s="579"/>
      <c r="F4" s="579"/>
      <c r="G4" s="579"/>
      <c r="H4" s="579"/>
      <c r="I4" s="579"/>
      <c r="J4" s="579"/>
      <c r="K4" s="579"/>
      <c r="L4" s="579"/>
      <c r="M4" s="579"/>
      <c r="N4" s="585" t="s">
        <v>277</v>
      </c>
    </row>
    <row r="5" spans="1:18" ht="21.75" customHeight="1" x14ac:dyDescent="0.2">
      <c r="A5" s="350" t="s">
        <v>117</v>
      </c>
      <c r="B5" s="103" t="s">
        <v>2</v>
      </c>
      <c r="C5" s="104" t="s">
        <v>3</v>
      </c>
      <c r="D5" s="104" t="s">
        <v>4</v>
      </c>
      <c r="E5" s="104" t="s">
        <v>5</v>
      </c>
      <c r="F5" s="104" t="s">
        <v>6</v>
      </c>
      <c r="G5" s="104" t="s">
        <v>7</v>
      </c>
      <c r="H5" s="104" t="s">
        <v>33</v>
      </c>
      <c r="I5" s="104" t="s">
        <v>34</v>
      </c>
      <c r="J5" s="104" t="s">
        <v>35</v>
      </c>
      <c r="K5" s="104" t="s">
        <v>36</v>
      </c>
      <c r="L5" s="104" t="s">
        <v>37</v>
      </c>
      <c r="M5" s="105" t="s">
        <v>38</v>
      </c>
      <c r="N5" s="586"/>
    </row>
    <row r="6" spans="1:18" ht="15" x14ac:dyDescent="0.2">
      <c r="A6" s="351" t="s">
        <v>278</v>
      </c>
      <c r="B6" s="352"/>
      <c r="C6" s="352"/>
      <c r="D6" s="352"/>
      <c r="E6" s="352"/>
      <c r="F6" s="352"/>
      <c r="G6" s="352"/>
      <c r="H6" s="352"/>
      <c r="I6" s="352"/>
      <c r="J6" s="352"/>
      <c r="K6" s="352"/>
      <c r="L6" s="352"/>
      <c r="M6" s="352"/>
      <c r="N6" s="353"/>
    </row>
    <row r="7" spans="1:18" x14ac:dyDescent="0.2">
      <c r="A7" s="75" t="s">
        <v>50</v>
      </c>
      <c r="B7" s="266">
        <v>666187</v>
      </c>
      <c r="C7" s="266">
        <v>731299</v>
      </c>
      <c r="D7" s="266">
        <v>746869.43</v>
      </c>
      <c r="E7" s="266">
        <v>758036.53</v>
      </c>
      <c r="F7" s="266">
        <v>787642.09</v>
      </c>
      <c r="G7" s="386">
        <v>5341569.87</v>
      </c>
      <c r="H7" s="266">
        <v>0</v>
      </c>
      <c r="I7" s="266">
        <v>0</v>
      </c>
      <c r="J7" s="266">
        <v>0</v>
      </c>
      <c r="K7" s="266">
        <v>0</v>
      </c>
      <c r="L7" s="266">
        <v>0</v>
      </c>
      <c r="M7" s="266">
        <v>0</v>
      </c>
      <c r="N7" s="265">
        <f>SUM(B7:M7)</f>
        <v>9031603.9199999999</v>
      </c>
      <c r="O7" s="295"/>
    </row>
    <row r="8" spans="1:18" x14ac:dyDescent="0.2">
      <c r="A8" s="75" t="s">
        <v>22</v>
      </c>
      <c r="B8" s="266">
        <v>37110</v>
      </c>
      <c r="C8" s="266">
        <v>60958</v>
      </c>
      <c r="D8" s="266">
        <v>55239.199999999997</v>
      </c>
      <c r="E8" s="266">
        <v>45445.99</v>
      </c>
      <c r="F8" s="266">
        <v>40008.089999999997</v>
      </c>
      <c r="G8" s="266">
        <f>6041059+6066</f>
        <v>6047125</v>
      </c>
      <c r="H8" s="266">
        <v>0</v>
      </c>
      <c r="I8" s="266">
        <v>0</v>
      </c>
      <c r="J8" s="266">
        <v>0</v>
      </c>
      <c r="K8" s="266">
        <v>0</v>
      </c>
      <c r="L8" s="266">
        <v>0</v>
      </c>
      <c r="M8" s="266">
        <v>0</v>
      </c>
      <c r="N8" s="265">
        <f t="shared" ref="N8:N15" si="0">SUM(B8:M8)</f>
        <v>6285886.2800000003</v>
      </c>
      <c r="O8" s="295"/>
    </row>
    <row r="9" spans="1:18" x14ac:dyDescent="0.2">
      <c r="A9" s="75" t="s">
        <v>279</v>
      </c>
      <c r="B9" s="266">
        <v>0</v>
      </c>
      <c r="C9" s="266">
        <v>0</v>
      </c>
      <c r="D9" s="266">
        <v>0</v>
      </c>
      <c r="E9" s="266">
        <v>0</v>
      </c>
      <c r="F9" s="266">
        <v>0</v>
      </c>
      <c r="G9" s="266">
        <v>8691</v>
      </c>
      <c r="H9" s="266">
        <v>0</v>
      </c>
      <c r="I9" s="266">
        <v>0</v>
      </c>
      <c r="J9" s="266">
        <v>0</v>
      </c>
      <c r="K9" s="266">
        <v>0</v>
      </c>
      <c r="L9" s="266">
        <v>0</v>
      </c>
      <c r="M9" s="266">
        <v>0</v>
      </c>
      <c r="N9" s="265">
        <f t="shared" si="0"/>
        <v>8691</v>
      </c>
      <c r="O9" s="295"/>
    </row>
    <row r="10" spans="1:18" ht="12.75" customHeight="1" x14ac:dyDescent="0.2">
      <c r="A10" s="75" t="s">
        <v>15</v>
      </c>
      <c r="B10" s="266">
        <v>15</v>
      </c>
      <c r="C10" s="266">
        <v>78</v>
      </c>
      <c r="D10" s="266">
        <v>126.25</v>
      </c>
      <c r="E10" s="266">
        <v>-744.29</v>
      </c>
      <c r="F10" s="266">
        <v>740.6</v>
      </c>
      <c r="G10" s="266">
        <v>180182</v>
      </c>
      <c r="H10" s="266">
        <v>0</v>
      </c>
      <c r="I10" s="266">
        <v>0</v>
      </c>
      <c r="J10" s="266">
        <v>0</v>
      </c>
      <c r="K10" s="266">
        <v>0</v>
      </c>
      <c r="L10" s="266">
        <v>0</v>
      </c>
      <c r="M10" s="266">
        <v>0</v>
      </c>
      <c r="N10" s="265">
        <f t="shared" si="0"/>
        <v>180397.56</v>
      </c>
      <c r="O10" s="252"/>
      <c r="P10" s="252"/>
    </row>
    <row r="11" spans="1:18" ht="12.75" customHeight="1" x14ac:dyDescent="0.2">
      <c r="A11" s="75" t="s">
        <v>16</v>
      </c>
      <c r="B11" s="266">
        <v>3464</v>
      </c>
      <c r="C11" s="266">
        <v>2076</v>
      </c>
      <c r="D11" s="266">
        <v>3912.4</v>
      </c>
      <c r="E11" s="266">
        <v>-559.20000000000005</v>
      </c>
      <c r="F11" s="266">
        <v>187.72</v>
      </c>
      <c r="G11" s="266">
        <v>1311051</v>
      </c>
      <c r="H11" s="266">
        <v>0</v>
      </c>
      <c r="I11" s="266">
        <v>0</v>
      </c>
      <c r="J11" s="266">
        <v>0</v>
      </c>
      <c r="K11" s="266">
        <v>0</v>
      </c>
      <c r="L11" s="266">
        <v>0</v>
      </c>
      <c r="M11" s="266">
        <v>0</v>
      </c>
      <c r="N11" s="265">
        <f t="shared" si="0"/>
        <v>1320131.92</v>
      </c>
      <c r="O11" s="252"/>
      <c r="P11" s="252"/>
    </row>
    <row r="12" spans="1:18" ht="12.75" customHeight="1" x14ac:dyDescent="0.2">
      <c r="A12" s="75" t="s">
        <v>19</v>
      </c>
      <c r="B12" s="266">
        <v>43237</v>
      </c>
      <c r="C12" s="266">
        <v>42080</v>
      </c>
      <c r="D12" s="266">
        <v>57467</v>
      </c>
      <c r="E12" s="266">
        <v>53836.81</v>
      </c>
      <c r="F12" s="266">
        <v>68613.36</v>
      </c>
      <c r="G12" s="266">
        <v>675878.55</v>
      </c>
      <c r="H12" s="266">
        <v>0</v>
      </c>
      <c r="I12" s="266">
        <v>0</v>
      </c>
      <c r="J12" s="266">
        <v>0</v>
      </c>
      <c r="K12" s="266">
        <v>0</v>
      </c>
      <c r="L12" s="266">
        <v>0</v>
      </c>
      <c r="M12" s="266">
        <v>0</v>
      </c>
      <c r="N12" s="265">
        <f t="shared" si="0"/>
        <v>941112.72</v>
      </c>
    </row>
    <row r="13" spans="1:18" ht="12.75" customHeight="1" x14ac:dyDescent="0.2">
      <c r="A13" s="143" t="s">
        <v>59</v>
      </c>
      <c r="B13" s="266">
        <v>1224</v>
      </c>
      <c r="C13" s="266">
        <v>2151</v>
      </c>
      <c r="D13" s="266">
        <v>1472</v>
      </c>
      <c r="E13" s="266">
        <v>0</v>
      </c>
      <c r="F13" s="266">
        <v>0</v>
      </c>
      <c r="G13" s="386">
        <v>0</v>
      </c>
      <c r="H13" s="266">
        <v>0</v>
      </c>
      <c r="I13" s="266">
        <v>0</v>
      </c>
      <c r="J13" s="266">
        <v>0</v>
      </c>
      <c r="K13" s="266">
        <v>0</v>
      </c>
      <c r="L13" s="266">
        <v>0</v>
      </c>
      <c r="M13" s="266">
        <v>0</v>
      </c>
      <c r="N13" s="265">
        <f t="shared" si="0"/>
        <v>4847</v>
      </c>
    </row>
    <row r="14" spans="1:18" s="143" customFormat="1" ht="12.75" customHeight="1" x14ac:dyDescent="0.2">
      <c r="A14" s="354" t="s">
        <v>280</v>
      </c>
      <c r="B14" s="266">
        <v>0</v>
      </c>
      <c r="C14" s="266">
        <v>0</v>
      </c>
      <c r="D14" s="266">
        <v>0</v>
      </c>
      <c r="E14" s="266">
        <v>0</v>
      </c>
      <c r="F14" s="266">
        <v>0</v>
      </c>
      <c r="G14" s="266">
        <v>63368.06</v>
      </c>
      <c r="H14" s="266">
        <v>0</v>
      </c>
      <c r="I14" s="266">
        <v>0</v>
      </c>
      <c r="J14" s="266">
        <v>0</v>
      </c>
      <c r="K14" s="266">
        <v>0</v>
      </c>
      <c r="L14" s="266">
        <v>0</v>
      </c>
      <c r="M14" s="266">
        <v>0</v>
      </c>
      <c r="N14" s="265">
        <f t="shared" si="0"/>
        <v>63368.06</v>
      </c>
      <c r="O14" s="266"/>
      <c r="P14" s="266"/>
      <c r="Q14" s="266"/>
      <c r="R14" s="355"/>
    </row>
    <row r="15" spans="1:18" ht="12.75" customHeight="1" x14ac:dyDescent="0.2">
      <c r="A15" s="356" t="s">
        <v>281</v>
      </c>
      <c r="B15" s="262">
        <v>-351034.41000000003</v>
      </c>
      <c r="C15" s="262">
        <v>231243.72999999998</v>
      </c>
      <c r="D15" s="262">
        <v>1085674</v>
      </c>
      <c r="E15" s="493">
        <v>1189673.72</v>
      </c>
      <c r="F15" s="262">
        <v>494769.89</v>
      </c>
      <c r="G15" s="262">
        <v>1065207.67</v>
      </c>
      <c r="H15" s="262">
        <v>0</v>
      </c>
      <c r="I15" s="262">
        <v>0</v>
      </c>
      <c r="J15" s="262">
        <v>0</v>
      </c>
      <c r="K15" s="262">
        <v>0</v>
      </c>
      <c r="L15" s="262">
        <v>0</v>
      </c>
      <c r="M15" s="262">
        <v>0</v>
      </c>
      <c r="N15" s="357">
        <f t="shared" si="0"/>
        <v>3715534.6</v>
      </c>
      <c r="O15" s="492"/>
      <c r="P15" s="252"/>
      <c r="Q15" s="266"/>
      <c r="R15" s="355"/>
    </row>
    <row r="16" spans="1:18" x14ac:dyDescent="0.2">
      <c r="A16" s="207" t="s">
        <v>282</v>
      </c>
      <c r="B16" s="276">
        <f>SUM(B7:B15)</f>
        <v>400202.58999999997</v>
      </c>
      <c r="C16" s="276">
        <f t="shared" ref="C16:N16" si="1">SUM(C7:C15)</f>
        <v>1069885.73</v>
      </c>
      <c r="D16" s="276">
        <f t="shared" si="1"/>
        <v>1950760.28</v>
      </c>
      <c r="E16" s="276">
        <f t="shared" si="1"/>
        <v>2045689.56</v>
      </c>
      <c r="F16" s="276">
        <f t="shared" si="1"/>
        <v>1391961.75</v>
      </c>
      <c r="G16" s="276">
        <f t="shared" si="1"/>
        <v>14693073.150000002</v>
      </c>
      <c r="H16" s="276">
        <f t="shared" si="1"/>
        <v>0</v>
      </c>
      <c r="I16" s="276">
        <f t="shared" si="1"/>
        <v>0</v>
      </c>
      <c r="J16" s="276">
        <f t="shared" si="1"/>
        <v>0</v>
      </c>
      <c r="K16" s="276">
        <f t="shared" si="1"/>
        <v>0</v>
      </c>
      <c r="L16" s="276">
        <f t="shared" si="1"/>
        <v>0</v>
      </c>
      <c r="M16" s="276">
        <f t="shared" si="1"/>
        <v>0</v>
      </c>
      <c r="N16" s="311">
        <f t="shared" si="1"/>
        <v>21551573.059999999</v>
      </c>
    </row>
    <row r="17" spans="1:14" x14ac:dyDescent="0.2">
      <c r="B17" s="295"/>
      <c r="C17" s="295"/>
      <c r="D17" s="295"/>
      <c r="E17" s="295"/>
      <c r="F17" s="295"/>
      <c r="G17" s="295"/>
      <c r="H17" s="295"/>
      <c r="I17" s="295"/>
      <c r="J17" s="295"/>
      <c r="K17" s="295"/>
      <c r="L17" s="295"/>
      <c r="M17" s="295"/>
      <c r="N17" s="295"/>
    </row>
    <row r="18" spans="1:14" x14ac:dyDescent="0.2">
      <c r="A18" s="294"/>
      <c r="B18" s="295"/>
      <c r="C18" s="295"/>
      <c r="D18" s="295"/>
      <c r="E18" s="295"/>
      <c r="F18" s="295"/>
      <c r="G18" s="296"/>
      <c r="H18" s="295"/>
      <c r="I18" s="295"/>
      <c r="J18" s="295"/>
      <c r="K18" s="295"/>
      <c r="L18" s="295"/>
      <c r="M18" s="295"/>
      <c r="N18" s="295"/>
    </row>
    <row r="19" spans="1:14" ht="9" customHeight="1" x14ac:dyDescent="0.2">
      <c r="A19" s="294"/>
      <c r="B19" s="295"/>
      <c r="C19" s="295"/>
      <c r="D19" s="295"/>
      <c r="E19" s="295"/>
      <c r="F19" s="295"/>
      <c r="G19" s="296"/>
      <c r="H19" s="295"/>
      <c r="I19" s="295"/>
      <c r="J19" s="295"/>
      <c r="K19" s="295"/>
      <c r="L19" s="295"/>
      <c r="M19" s="295"/>
      <c r="N19" s="295"/>
    </row>
    <row r="20" spans="1:14" ht="21.75" customHeight="1" x14ac:dyDescent="0.2">
      <c r="A20" s="358" t="s">
        <v>283</v>
      </c>
      <c r="B20" s="359">
        <v>0</v>
      </c>
      <c r="C20" s="360">
        <v>0</v>
      </c>
      <c r="D20" s="360">
        <v>0</v>
      </c>
      <c r="E20" s="360">
        <v>0</v>
      </c>
      <c r="F20" s="360">
        <v>0</v>
      </c>
      <c r="G20" s="361">
        <v>0</v>
      </c>
      <c r="H20" s="362">
        <v>0</v>
      </c>
      <c r="I20" s="362">
        <v>0</v>
      </c>
      <c r="J20" s="362">
        <v>0</v>
      </c>
      <c r="K20" s="362">
        <v>0</v>
      </c>
      <c r="L20" s="362">
        <v>0</v>
      </c>
      <c r="M20" s="362">
        <v>0</v>
      </c>
      <c r="N20" s="363">
        <f>SUM(B20:M20)</f>
        <v>0</v>
      </c>
    </row>
    <row r="21" spans="1:14" ht="15" customHeight="1" x14ac:dyDescent="0.2">
      <c r="A21" s="364"/>
      <c r="B21" s="295"/>
      <c r="C21" s="295"/>
      <c r="D21" s="295"/>
      <c r="E21" s="295"/>
      <c r="F21" s="295"/>
      <c r="G21" s="295"/>
      <c r="H21" s="295"/>
      <c r="I21" s="295"/>
      <c r="J21" s="295"/>
      <c r="K21" s="295"/>
      <c r="L21" s="295"/>
      <c r="M21" s="295"/>
      <c r="N21" s="295"/>
    </row>
    <row r="22" spans="1:14" ht="15" customHeight="1" x14ac:dyDescent="0.2">
      <c r="A22" s="365" t="s">
        <v>284</v>
      </c>
      <c r="B22" s="366"/>
      <c r="C22" s="366"/>
      <c r="D22" s="366"/>
      <c r="E22" s="366"/>
      <c r="F22" s="366"/>
      <c r="G22" s="295"/>
      <c r="H22" s="295"/>
      <c r="I22" s="295"/>
      <c r="J22" s="295"/>
      <c r="K22" s="295"/>
      <c r="L22" s="295"/>
      <c r="M22" s="295"/>
      <c r="N22" s="295"/>
    </row>
    <row r="23" spans="1:14" x14ac:dyDescent="0.2">
      <c r="A23" s="367" t="s">
        <v>285</v>
      </c>
      <c r="B23" s="299"/>
      <c r="C23" s="365"/>
      <c r="D23" s="299"/>
      <c r="E23" s="299"/>
      <c r="F23" s="299"/>
      <c r="G23" s="143"/>
      <c r="H23" s="143"/>
      <c r="I23" s="143"/>
      <c r="J23" s="143"/>
      <c r="K23" s="143"/>
    </row>
    <row r="24" spans="1:14" x14ac:dyDescent="0.2">
      <c r="A24" s="365" t="s">
        <v>286</v>
      </c>
      <c r="B24" s="365"/>
      <c r="C24" s="365"/>
      <c r="D24" s="365"/>
      <c r="E24" s="365"/>
      <c r="F24" s="365"/>
    </row>
    <row r="25" spans="1:14" x14ac:dyDescent="0.2">
      <c r="A25" s="299" t="s">
        <v>287</v>
      </c>
    </row>
    <row r="26" spans="1:14" x14ac:dyDescent="0.2">
      <c r="B26" s="252"/>
      <c r="C26" s="252"/>
      <c r="D26" s="252"/>
      <c r="E26" s="252"/>
    </row>
    <row r="27" spans="1:14" x14ac:dyDescent="0.2">
      <c r="A27" s="365"/>
    </row>
    <row r="28" spans="1:14" x14ac:dyDescent="0.2">
      <c r="G28" s="368"/>
      <c r="K28" s="75" t="s">
        <v>72</v>
      </c>
    </row>
    <row r="29" spans="1:14" x14ac:dyDescent="0.2">
      <c r="G29" s="368"/>
    </row>
    <row r="30" spans="1:14" x14ac:dyDescent="0.2">
      <c r="G30" s="368"/>
    </row>
    <row r="31" spans="1:14" x14ac:dyDescent="0.2">
      <c r="G31" s="368"/>
    </row>
    <row r="32" spans="1:14" x14ac:dyDescent="0.2">
      <c r="G32" s="368"/>
    </row>
    <row r="33" spans="7:7" x14ac:dyDescent="0.2">
      <c r="G33" s="369"/>
    </row>
  </sheetData>
  <customSheetViews>
    <customSheetView guid="{E8B3D8CC-BCDF-4785-836B-2A5CFEB31B52}" showPageBreaks="1" showGridLines="0" fitToPage="1" printArea="1" hiddenRows="1">
      <selection activeCell="G16" sqref="G16"/>
      <pageMargins left="0.19" right="0.17" top="0.82" bottom="0.37" header="0.27" footer="0.17"/>
      <printOptions horizontalCentered="1"/>
      <pageSetup scale="75" orientation="landscape" r:id="rId1"/>
      <headerFooter alignWithMargins="0">
        <oddHeader xml:space="preserve">&amp;C&amp;"Calibri,Bold"Table I-4
SCE Demand Response Programs 
Customer Program Incentives
2012&amp;"Arial,Regular"
</oddHeader>
        <oddFooter>&amp;L&amp;"Calibri,Bold"&amp;F&amp;C&amp;"Calibri,Bold"- SCE INTERNAL USE ONLY -&amp;R&amp;"Calibri,Bold"Page &amp;P</oddFooter>
      </headerFooter>
    </customSheetView>
  </customSheetViews>
  <mergeCells count="2">
    <mergeCell ref="B4:M4"/>
    <mergeCell ref="N4:N5"/>
  </mergeCells>
  <printOptions horizontalCentered="1"/>
  <pageMargins left="0.19" right="0.17" top="0.82" bottom="0.37" header="0.27" footer="0.17"/>
  <pageSetup scale="75" orientation="landscape" r:id="rId2"/>
  <headerFooter alignWithMargins="0">
    <oddHeader xml:space="preserve">&amp;C&amp;"Calibri,Bold"Table I-4
SCE Demand Response Programs 
Customer Program Incentives
2012&amp;"Arial,Regular"
</oddHeader>
    <oddFooter>&amp;L&amp;"Calibri,Bold"&amp;F&amp;C&amp;"Calibri,Bold"- PUBLIC -&amp;R&amp;"Calibri,Bold"Page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Program MW -ExPost&amp;ExAnte</vt:lpstr>
      <vt:lpstr>LI (ExPost &amp; ExAnte)</vt:lpstr>
      <vt:lpstr>2009 TA-TI Distribution</vt:lpstr>
      <vt:lpstr>2012 TA-TI Distribution</vt:lpstr>
      <vt:lpstr>2012 DRP Expenditures</vt:lpstr>
      <vt:lpstr>Fund Shift Log</vt:lpstr>
      <vt:lpstr>DRPBA Costs Tbl 1-2B Carryover</vt:lpstr>
      <vt:lpstr>Event Summary</vt:lpstr>
      <vt:lpstr>Bal Acct Info Costs-Incentives</vt:lpstr>
      <vt:lpstr>Estimated Monthly Allocations</vt:lpstr>
      <vt:lpstr>Quarterly Actual Expenditures</vt:lpstr>
      <vt:lpstr>'2009 TA-TI Distribution'!Print_Area</vt:lpstr>
      <vt:lpstr>'2012 DRP Expenditures'!Print_Area</vt:lpstr>
      <vt:lpstr>'2012 TA-TI Distribution'!Print_Area</vt:lpstr>
      <vt:lpstr>'Bal Acct Info Costs-Incentives'!Print_Area</vt:lpstr>
      <vt:lpstr>'DRPBA Costs Tbl 1-2B Carryover'!Print_Area</vt:lpstr>
      <vt:lpstr>'Estimated Monthly Allocations'!Print_Area</vt:lpstr>
      <vt:lpstr>'Event Summary'!Print_Area</vt:lpstr>
      <vt:lpstr>'Fund Shift Log'!Print_Area</vt:lpstr>
      <vt:lpstr>'LI (ExPost &amp; ExAnte)'!Print_Area</vt:lpstr>
      <vt:lpstr>'Program MW -ExPost&amp;ExAnte'!Print_Area</vt:lpstr>
      <vt:lpstr>'Quarterly Actual Expenditures'!Print_Area</vt:lpstr>
      <vt:lpstr>'2012 DRP Expenditures'!Print_Titles</vt:lpstr>
      <vt:lpstr>'DRPBA Costs Tbl 1-2B Carryover'!Print_Titles</vt:lpstr>
      <vt:lpstr>'Fund Shift Log'!Print_Titles</vt:lpstr>
    </vt:vector>
  </TitlesOfParts>
  <Company>Southern California Edison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McMillan</dc:creator>
  <cp:lastModifiedBy>Jeremy McMillan</cp:lastModifiedBy>
  <cp:lastPrinted>2012-07-20T21:02:58Z</cp:lastPrinted>
  <dcterms:created xsi:type="dcterms:W3CDTF">2012-06-20T15:31:03Z</dcterms:created>
  <dcterms:modified xsi:type="dcterms:W3CDTF">2012-07-20T21:06:19Z</dcterms:modified>
</cp:coreProperties>
</file>